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fs02-az-ws22\fileshares\8-ICT\Bhr\Software\1-Klant\2-Prod\"/>
    </mc:Choice>
  </mc:AlternateContent>
  <xr:revisionPtr revIDLastSave="0" documentId="8_{053270D7-280E-423F-B303-41C7868B37B9}" xr6:coauthVersionLast="47" xr6:coauthVersionMax="47" xr10:uidLastSave="{00000000-0000-0000-0000-000000000000}"/>
  <bookViews>
    <workbookView xWindow="-60" yWindow="-60" windowWidth="15480" windowHeight="11640" firstSheet="1" activeTab="3" xr2:uid="{00000000-000D-0000-FFFF-FFFF00000000}"/>
  </bookViews>
  <sheets>
    <sheet name="Wijzigingen" sheetId="5" state="hidden" r:id="rId1"/>
    <sheet name="Etiket" sheetId="6" r:id="rId2"/>
    <sheet name="Domein" sheetId="3" state="hidden" r:id="rId3"/>
    <sheet name="ADHOC" sheetId="1" r:id="rId4"/>
    <sheet name="LabwareLIMS" sheetId="7" state="hidden" r:id="rId5"/>
  </sheets>
  <definedNames>
    <definedName name="aanvinken">Domein!$S$2:$S$3</definedName>
    <definedName name="Afvalwater">Domein!$H$2:$H$5</definedName>
    <definedName name="Analysepakketten">Domein!$Q$2:$Q$100</definedName>
    <definedName name="Bemonsteringstype">Domein!$P$2:$P$9</definedName>
    <definedName name="Contractcode">Domein!$T$2:$T$750</definedName>
    <definedName name="dCa">Domein!$AB$2:$AB$250</definedName>
    <definedName name="dCd">Domein!$Z$2:$Z$250</definedName>
    <definedName name="dCl">Domein!$AA$2:$AA$250</definedName>
    <definedName name="dCo">Domein!$AF$2:$AF$250</definedName>
    <definedName name="dCs">Domein!$AD$2:$AD$250</definedName>
    <definedName name="dCy">Domein!$AC$2:$AC$250</definedName>
    <definedName name="dCz">Domein!$AE$2:$AE$250</definedName>
    <definedName name="dFout">Domein!$AQ$2:$AQ$2</definedName>
    <definedName name="Grondwater">Domein!$K$3:$K$5</definedName>
    <definedName name="Matrix">Domein!$L$2:$L$7</definedName>
    <definedName name="MatrixCategorie">Domein!$N$2:$N$8</definedName>
    <definedName name="MatrixCode">Domein!$M$2:$M$8</definedName>
    <definedName name="mpMeetpunt">Domein!$AJ$2:$AJ$20000</definedName>
    <definedName name="mpOmschrijving">Domein!$AK$2:$AK$12745</definedName>
    <definedName name="mpXCoor">Domein!$AL$2:$AL$2</definedName>
    <definedName name="mpXWGS84">Domein!#REF!</definedName>
    <definedName name="mpYCoor">Domein!$AM$2:$AM$2</definedName>
    <definedName name="mpYWGS84">Domein!#REF!</definedName>
    <definedName name="Onderzoeken">Domein!$D$2:$D$123</definedName>
    <definedName name="Oppervlaktewater">Domein!$G$2:$G$5</definedName>
    <definedName name="Overig">Domein!$J$2:$J$2</definedName>
    <definedName name="ProjPrio">Domein!$Y$2:$Y$419</definedName>
    <definedName name="Slib">Domein!$F$2:$F$2</definedName>
    <definedName name="TestList">Domein!$R$2:$R$750</definedName>
    <definedName name="VeldCode">Domein!$AH$2:$AH$61</definedName>
    <definedName name="VeldEenheid">Domein!$AI$2:$AI$61</definedName>
    <definedName name="Veldmeting">Domein!$AG$2:$AG$100</definedName>
    <definedName name="Versie">Domein!$K$2</definedName>
    <definedName name="Waterbodem">Domein!$E$2:$E$2</definedName>
    <definedName name="Waterschappen">Domein!$A$2:$A$8</definedName>
    <definedName name="Waterschappen2">Domein!$AO$2:$AO$8</definedName>
    <definedName name="WSCODE">Domein!$B$2:$B$8</definedName>
    <definedName name="WSCODE2">Domein!$AN$2:$AN$8</definedName>
    <definedName name="WSNummer">Domein!$C$2:$C$8</definedName>
    <definedName name="Zuiveringswater">Domein!$I$2:$I$5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6" i="1" l="1"/>
  <c r="Z25" i="1"/>
  <c r="Z24" i="1"/>
  <c r="Z23" i="1"/>
  <c r="AN69" i="1" l="1"/>
  <c r="AN68" i="1"/>
  <c r="AN67" i="1"/>
  <c r="AI69" i="1"/>
  <c r="AI68" i="1"/>
  <c r="AI67" i="1"/>
  <c r="Z53" i="1"/>
  <c r="Z58" i="1" l="1"/>
  <c r="Z54" i="1"/>
  <c r="AN71" i="1"/>
  <c r="AN72" i="1"/>
  <c r="AN73" i="1"/>
  <c r="AN74" i="1"/>
  <c r="AN75" i="1"/>
  <c r="AN76" i="1"/>
  <c r="AN77" i="1"/>
  <c r="AN78" i="1"/>
  <c r="AN79" i="1"/>
  <c r="AN70" i="1"/>
  <c r="AA25" i="1"/>
  <c r="AA26" i="1"/>
  <c r="AA24" i="1"/>
  <c r="AQ48" i="1"/>
  <c r="AQ47" i="1"/>
  <c r="AQ46" i="1"/>
  <c r="AQ45" i="1"/>
  <c r="AQ44" i="1"/>
  <c r="AQ43" i="1"/>
  <c r="AQ42" i="1"/>
  <c r="AQ41" i="1"/>
  <c r="AQ40" i="1"/>
  <c r="AQ39" i="1"/>
  <c r="AQ38" i="1"/>
  <c r="AO48" i="1"/>
  <c r="AP48" i="1" s="1"/>
  <c r="AO47" i="1"/>
  <c r="AP47" i="1" s="1"/>
  <c r="AO46" i="1"/>
  <c r="AP46" i="1" s="1"/>
  <c r="AO45" i="1"/>
  <c r="AP45" i="1" s="1"/>
  <c r="AO44" i="1"/>
  <c r="AP44" i="1" s="1"/>
  <c r="AO43" i="1"/>
  <c r="AP43" i="1" s="1"/>
  <c r="AO42" i="1"/>
  <c r="AP42" i="1" s="1"/>
  <c r="AO41" i="1"/>
  <c r="AP41" i="1" s="1"/>
  <c r="AO40" i="1"/>
  <c r="AP40" i="1" s="1"/>
  <c r="AO39" i="1"/>
  <c r="AP39" i="1" s="1"/>
  <c r="AO38" i="1"/>
  <c r="AP38" i="1" s="1"/>
  <c r="V24" i="1" l="1"/>
  <c r="Q2" i="7" l="1"/>
  <c r="G18" i="1"/>
  <c r="AI17" i="1" s="1"/>
  <c r="C2" i="7" s="1"/>
  <c r="AI44" i="1" l="1"/>
  <c r="W79" i="1"/>
  <c r="W78" i="1"/>
  <c r="W77" i="1"/>
  <c r="W76" i="1"/>
  <c r="W75" i="1"/>
  <c r="W74" i="1"/>
  <c r="R2" i="7" l="1"/>
  <c r="N2" i="7"/>
  <c r="B2" i="7"/>
  <c r="AF1" i="1" l="1"/>
  <c r="W24" i="1"/>
  <c r="S2" i="7" s="1"/>
  <c r="AM15" i="1" l="1"/>
  <c r="AJ14" i="1"/>
  <c r="AM13" i="1" l="1"/>
  <c r="AA23" i="1"/>
  <c r="H13" i="1"/>
  <c r="P2" i="7" s="1"/>
  <c r="D13" i="1"/>
  <c r="O2" i="7" s="1"/>
  <c r="AK20" i="1"/>
  <c r="AK17" i="1"/>
  <c r="AK16" i="1"/>
  <c r="AK13" i="1"/>
  <c r="AK14" i="1" l="1"/>
  <c r="L69" i="1"/>
  <c r="L68" i="1"/>
  <c r="AJ76" i="1" l="1"/>
  <c r="AJ77" i="1"/>
  <c r="AJ78" i="1"/>
  <c r="AJ79" i="1"/>
  <c r="X79" i="1"/>
  <c r="X76" i="1"/>
  <c r="AJ75" i="1"/>
  <c r="AI79" i="1"/>
  <c r="AI78" i="1"/>
  <c r="AI77" i="1"/>
  <c r="AI76" i="1"/>
  <c r="AI75" i="1"/>
  <c r="L76" i="1"/>
  <c r="AL76" i="1" s="1"/>
  <c r="L77" i="1"/>
  <c r="AL77" i="1" s="1"/>
  <c r="L78" i="1"/>
  <c r="AL78" i="1" s="1"/>
  <c r="L79" i="1"/>
  <c r="AL79" i="1" s="1"/>
  <c r="L66" i="1"/>
  <c r="L67" i="1"/>
  <c r="X78" i="1"/>
  <c r="AM78" i="1" s="1"/>
  <c r="X77" i="1"/>
  <c r="AM77" i="1" s="1"/>
  <c r="X75" i="1"/>
  <c r="L75" i="1"/>
  <c r="AL75" i="1" s="1"/>
  <c r="Z79" i="1"/>
  <c r="Z78" i="1"/>
  <c r="Z77" i="1"/>
  <c r="Z76" i="1"/>
  <c r="N79" i="1"/>
  <c r="N78" i="1"/>
  <c r="N77" i="1"/>
  <c r="N76" i="1"/>
  <c r="C79" i="1"/>
  <c r="C78" i="1"/>
  <c r="C77" i="1"/>
  <c r="C76" i="1"/>
  <c r="C75" i="1"/>
  <c r="AM76" i="1" l="1"/>
  <c r="AM79" i="1"/>
  <c r="L24" i="1"/>
  <c r="K23" i="1"/>
  <c r="M24" i="1" l="1"/>
  <c r="I2" i="7"/>
  <c r="AI30" i="1"/>
  <c r="K25" i="1"/>
  <c r="K24" i="1"/>
  <c r="AI58" i="1" l="1"/>
  <c r="AI57" i="1"/>
  <c r="AI55" i="1"/>
  <c r="AI56" i="1"/>
  <c r="K72" i="1"/>
  <c r="K73" i="1"/>
  <c r="V25" i="1"/>
  <c r="W25" i="1" s="1"/>
  <c r="M2" i="7" s="1"/>
  <c r="J2" i="7"/>
  <c r="K71" i="1"/>
  <c r="K70" i="1"/>
  <c r="K79" i="1"/>
  <c r="AI45" i="1"/>
  <c r="W63" i="1"/>
  <c r="W51" i="1"/>
  <c r="W39" i="1"/>
  <c r="W52" i="1"/>
  <c r="W62" i="1"/>
  <c r="W50" i="1"/>
  <c r="W38" i="1"/>
  <c r="AI47" i="1"/>
  <c r="AI43" i="1"/>
  <c r="W73" i="1"/>
  <c r="W61" i="1"/>
  <c r="W49" i="1"/>
  <c r="W64" i="1"/>
  <c r="AI66" i="1"/>
  <c r="AI54" i="1"/>
  <c r="AI42" i="1"/>
  <c r="W72" i="1"/>
  <c r="W60" i="1"/>
  <c r="W48" i="1"/>
  <c r="AI59" i="1"/>
  <c r="AI65" i="1"/>
  <c r="AI53" i="1"/>
  <c r="AI41" i="1"/>
  <c r="W71" i="1"/>
  <c r="W59" i="1"/>
  <c r="W47" i="1"/>
  <c r="W40" i="1"/>
  <c r="AI64" i="1"/>
  <c r="AI52" i="1"/>
  <c r="AI40" i="1"/>
  <c r="W70" i="1"/>
  <c r="W58" i="1"/>
  <c r="W46" i="1"/>
  <c r="W53" i="1"/>
  <c r="AI63" i="1"/>
  <c r="AI51" i="1"/>
  <c r="AI39" i="1"/>
  <c r="W69" i="1"/>
  <c r="W57" i="1"/>
  <c r="W45" i="1"/>
  <c r="W65" i="1"/>
  <c r="AI62" i="1"/>
  <c r="AI50" i="1"/>
  <c r="AI38" i="1"/>
  <c r="W68" i="1"/>
  <c r="W56" i="1"/>
  <c r="W44" i="1"/>
  <c r="W41" i="1"/>
  <c r="AI61" i="1"/>
  <c r="AI49" i="1"/>
  <c r="W67" i="1"/>
  <c r="W55" i="1"/>
  <c r="W43" i="1"/>
  <c r="AI60" i="1"/>
  <c r="AI48" i="1"/>
  <c r="W66" i="1"/>
  <c r="W54" i="1"/>
  <c r="W42" i="1"/>
  <c r="AI46" i="1"/>
  <c r="K38" i="1"/>
  <c r="K68" i="1"/>
  <c r="K56" i="1"/>
  <c r="K44" i="1"/>
  <c r="K69" i="1"/>
  <c r="K67" i="1"/>
  <c r="K55" i="1"/>
  <c r="K43" i="1"/>
  <c r="K42" i="1"/>
  <c r="K45" i="1"/>
  <c r="K78" i="1"/>
  <c r="K66" i="1"/>
  <c r="K54" i="1"/>
  <c r="K77" i="1"/>
  <c r="K65" i="1"/>
  <c r="K53" i="1"/>
  <c r="K41" i="1"/>
  <c r="K62" i="1"/>
  <c r="K76" i="1"/>
  <c r="K64" i="1"/>
  <c r="K52" i="1"/>
  <c r="K40" i="1"/>
  <c r="K50" i="1"/>
  <c r="K75" i="1"/>
  <c r="K63" i="1"/>
  <c r="K51" i="1"/>
  <c r="K39" i="1"/>
  <c r="K57" i="1"/>
  <c r="K74" i="1"/>
  <c r="K61" i="1"/>
  <c r="K49" i="1"/>
  <c r="K58" i="1"/>
  <c r="K60" i="1"/>
  <c r="K48" i="1"/>
  <c r="K46" i="1"/>
  <c r="K59" i="1"/>
  <c r="K47" i="1"/>
  <c r="M25" i="1"/>
  <c r="AA4" i="1" l="1"/>
  <c r="AK19" i="1" l="1"/>
  <c r="T4" i="1"/>
  <c r="AN36" i="1" l="1"/>
  <c r="G2" i="7" s="1"/>
  <c r="AM36" i="1"/>
  <c r="F2" i="7" s="1"/>
  <c r="AL36" i="1"/>
  <c r="E2" i="7" s="1"/>
  <c r="AO60" i="1"/>
  <c r="AO59" i="1"/>
  <c r="AO58" i="1"/>
  <c r="AO57" i="1"/>
  <c r="AO56" i="1"/>
  <c r="AO55" i="1"/>
  <c r="AO54" i="1"/>
  <c r="AO53" i="1"/>
  <c r="AO52" i="1"/>
  <c r="AO51" i="1"/>
  <c r="AO50" i="1"/>
  <c r="AI70" i="1"/>
  <c r="AI71" i="1"/>
  <c r="AI72" i="1"/>
  <c r="AI73" i="1"/>
  <c r="AI74" i="1"/>
  <c r="AO61" i="1" l="1"/>
  <c r="AO49" i="1"/>
  <c r="B8" i="6" l="1"/>
  <c r="A8" i="6"/>
  <c r="U4" i="1" l="1"/>
  <c r="AJ4" i="1" s="1"/>
  <c r="D2" i="7" s="1"/>
  <c r="AJ55" i="1"/>
  <c r="AJ54" i="1"/>
  <c r="AM14" i="1" l="1"/>
  <c r="AM16" i="1" s="1"/>
  <c r="L74" i="1"/>
  <c r="L73" i="1"/>
  <c r="Z75" i="1" l="1"/>
  <c r="Z74" i="1"/>
  <c r="Z73" i="1"/>
  <c r="Z72" i="1"/>
  <c r="Z71" i="1"/>
  <c r="Z70" i="1"/>
  <c r="Z69" i="1"/>
  <c r="Z68" i="1"/>
  <c r="Z67" i="1"/>
  <c r="Z66" i="1"/>
  <c r="Z65" i="1"/>
  <c r="Z64" i="1"/>
  <c r="Z63" i="1"/>
  <c r="Z62" i="1"/>
  <c r="Z61" i="1"/>
  <c r="Z60" i="1"/>
  <c r="Z59" i="1"/>
  <c r="Z57" i="1"/>
  <c r="Z56" i="1"/>
  <c r="Z55" i="1"/>
  <c r="Z52" i="1"/>
  <c r="Z51" i="1"/>
  <c r="Z50" i="1"/>
  <c r="Z49" i="1"/>
  <c r="Z48" i="1"/>
  <c r="Z47" i="1"/>
  <c r="Z46" i="1"/>
  <c r="Z45" i="1"/>
  <c r="Z44" i="1"/>
  <c r="Z43" i="1"/>
  <c r="Z42" i="1"/>
  <c r="Z41" i="1"/>
  <c r="Z40" i="1"/>
  <c r="Z39" i="1"/>
  <c r="Z38" i="1"/>
  <c r="N75" i="1"/>
  <c r="AM75" i="1" s="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N80" i="1" l="1"/>
  <c r="Z80" i="1"/>
  <c r="C80" i="1"/>
  <c r="AN54" i="1"/>
  <c r="AN55" i="1"/>
  <c r="AL74" i="1"/>
  <c r="AL73" i="1"/>
  <c r="AJ74" i="1" l="1"/>
  <c r="AJ73" i="1"/>
  <c r="AJ72" i="1"/>
  <c r="AJ71" i="1"/>
  <c r="AJ70" i="1"/>
  <c r="AJ69" i="1"/>
  <c r="AJ68" i="1"/>
  <c r="AJ67" i="1"/>
  <c r="AJ66" i="1"/>
  <c r="AJ65" i="1"/>
  <c r="AJ64" i="1"/>
  <c r="AJ63" i="1"/>
  <c r="AJ62" i="1"/>
  <c r="AJ61" i="1"/>
  <c r="AJ60" i="1"/>
  <c r="AJ59" i="1"/>
  <c r="AJ58" i="1"/>
  <c r="AJ57" i="1"/>
  <c r="AJ56" i="1"/>
  <c r="AJ53" i="1"/>
  <c r="AJ52" i="1"/>
  <c r="AJ51" i="1"/>
  <c r="AK35" i="1"/>
  <c r="AJ40" i="1"/>
  <c r="AJ44" i="1"/>
  <c r="AJ46" i="1"/>
  <c r="J29" i="1"/>
  <c r="V29" i="1"/>
  <c r="AO35" i="1"/>
  <c r="AJ38" i="1"/>
  <c r="AJ43" i="1"/>
  <c r="AJ45" i="1"/>
  <c r="AJ47" i="1"/>
  <c r="AJ48" i="1"/>
  <c r="AJ49" i="1"/>
  <c r="AJ50" i="1"/>
  <c r="B29" i="1"/>
  <c r="F29" i="1"/>
  <c r="H29" i="1"/>
  <c r="P29" i="1"/>
  <c r="R29" i="1"/>
  <c r="T29" i="1"/>
  <c r="AF29" i="1"/>
  <c r="AD29" i="1"/>
  <c r="AB29" i="1"/>
  <c r="B7" i="6"/>
  <c r="A7" i="6"/>
  <c r="A4" i="6"/>
  <c r="AN64" i="1" l="1"/>
  <c r="AN59" i="1"/>
  <c r="AN61" i="1"/>
  <c r="AN66" i="1"/>
  <c r="AN56" i="1"/>
  <c r="AN60" i="1"/>
  <c r="AN62" i="1"/>
  <c r="AN65" i="1"/>
  <c r="AN57" i="1"/>
  <c r="AN58" i="1"/>
  <c r="AN63" i="1"/>
  <c r="AN52" i="1"/>
  <c r="AN46" i="1"/>
  <c r="AN44" i="1"/>
  <c r="AN48" i="1"/>
  <c r="AN40" i="1"/>
  <c r="AN47" i="1"/>
  <c r="AN49" i="1"/>
  <c r="AN45" i="1"/>
  <c r="AN53" i="1"/>
  <c r="AN50" i="1"/>
  <c r="AN43" i="1"/>
  <c r="AN38" i="1"/>
  <c r="AN51" i="1"/>
  <c r="AJ25" i="1"/>
  <c r="AI25" i="1" s="1"/>
  <c r="S5" i="1"/>
  <c r="AO62" i="1" l="1"/>
  <c r="AP62" i="1" s="1"/>
  <c r="AP49" i="1" s="1"/>
  <c r="L2" i="7" s="1"/>
  <c r="AL69" i="1"/>
  <c r="L61" i="1"/>
  <c r="X71" i="1"/>
  <c r="AM71" i="1" s="1"/>
  <c r="X74" i="1"/>
  <c r="AM74" i="1" s="1"/>
  <c r="X69" i="1"/>
  <c r="AM69" i="1" s="1"/>
  <c r="L49" i="1"/>
  <c r="L57" i="1"/>
  <c r="AL57" i="1" s="1"/>
  <c r="L43" i="1"/>
  <c r="AL43" i="1" s="1"/>
  <c r="L42" i="1"/>
  <c r="AL42" i="1" s="1"/>
  <c r="L63" i="1"/>
  <c r="AL63" i="1" s="1"/>
  <c r="L50" i="1"/>
  <c r="AL50" i="1" s="1"/>
  <c r="L55" i="1"/>
  <c r="AL55" i="1" s="1"/>
  <c r="AJ41" i="1"/>
  <c r="X73" i="1"/>
  <c r="AM73" i="1" s="1"/>
  <c r="X70" i="1"/>
  <c r="AM70" i="1" s="1"/>
  <c r="X67" i="1"/>
  <c r="AM67" i="1" s="1"/>
  <c r="X64" i="1"/>
  <c r="AM64" i="1" s="1"/>
  <c r="X61" i="1"/>
  <c r="AM61" i="1" s="1"/>
  <c r="X58" i="1"/>
  <c r="AM58" i="1" s="1"/>
  <c r="X55" i="1"/>
  <c r="AM55" i="1" s="1"/>
  <c r="X52" i="1"/>
  <c r="AM52" i="1" s="1"/>
  <c r="X49" i="1"/>
  <c r="AM49" i="1" s="1"/>
  <c r="X46" i="1"/>
  <c r="AM46" i="1" s="1"/>
  <c r="X43" i="1"/>
  <c r="AM43" i="1" s="1"/>
  <c r="X40" i="1"/>
  <c r="AM40" i="1" s="1"/>
  <c r="AL66" i="1"/>
  <c r="L56" i="1"/>
  <c r="AL56" i="1" s="1"/>
  <c r="L45" i="1"/>
  <c r="AL45" i="1" s="1"/>
  <c r="L39" i="1"/>
  <c r="X65" i="1"/>
  <c r="AM65" i="1" s="1"/>
  <c r="X59" i="1"/>
  <c r="AM59" i="1" s="1"/>
  <c r="X53" i="1"/>
  <c r="AM53" i="1" s="1"/>
  <c r="X47" i="1"/>
  <c r="AM47" i="1" s="1"/>
  <c r="X44" i="1"/>
  <c r="AM44" i="1" s="1"/>
  <c r="X38" i="1"/>
  <c r="L70" i="1"/>
  <c r="AL70" i="1" s="1"/>
  <c r="AL67" i="1"/>
  <c r="L58" i="1"/>
  <c r="AL58" i="1" s="1"/>
  <c r="L46" i="1"/>
  <c r="AL46" i="1" s="1"/>
  <c r="X72" i="1"/>
  <c r="AM72" i="1" s="1"/>
  <c r="X66" i="1"/>
  <c r="AM66" i="1" s="1"/>
  <c r="X63" i="1"/>
  <c r="AM63" i="1" s="1"/>
  <c r="X60" i="1"/>
  <c r="AM60" i="1" s="1"/>
  <c r="X57" i="1"/>
  <c r="AM57" i="1" s="1"/>
  <c r="X54" i="1"/>
  <c r="AM54" i="1" s="1"/>
  <c r="X51" i="1"/>
  <c r="X48" i="1"/>
  <c r="AM48" i="1" s="1"/>
  <c r="X45" i="1"/>
  <c r="AM45" i="1" s="1"/>
  <c r="X42" i="1"/>
  <c r="AM42" i="1" s="1"/>
  <c r="X39" i="1"/>
  <c r="AM39" i="1" s="1"/>
  <c r="L71" i="1"/>
  <c r="AL71" i="1" s="1"/>
  <c r="L60" i="1"/>
  <c r="AL60" i="1" s="1"/>
  <c r="L54" i="1"/>
  <c r="AL54" i="1" s="1"/>
  <c r="L51" i="1"/>
  <c r="AL51" i="1" s="1"/>
  <c r="L47" i="1"/>
  <c r="AL47" i="1" s="1"/>
  <c r="L44" i="1"/>
  <c r="AL44" i="1" s="1"/>
  <c r="L41" i="1"/>
  <c r="AL41" i="1" s="1"/>
  <c r="L38" i="1"/>
  <c r="AJ42" i="1"/>
  <c r="AN42" i="1" s="1"/>
  <c r="X68" i="1"/>
  <c r="AM68" i="1" s="1"/>
  <c r="X62" i="1"/>
  <c r="AM62" i="1" s="1"/>
  <c r="X56" i="1"/>
  <c r="AM56" i="1" s="1"/>
  <c r="X50" i="1"/>
  <c r="AM50" i="1" s="1"/>
  <c r="X41" i="1"/>
  <c r="AM41" i="1" s="1"/>
  <c r="L53" i="1"/>
  <c r="AL53" i="1" s="1"/>
  <c r="L40" i="1"/>
  <c r="AL40" i="1" s="1"/>
  <c r="AK80" i="1"/>
  <c r="A5" i="6"/>
  <c r="AJ39" i="1"/>
  <c r="AK18" i="1" l="1"/>
  <c r="L72" i="1"/>
  <c r="AL72" i="1" s="1"/>
  <c r="X80" i="1"/>
  <c r="AJ80" i="1"/>
  <c r="AM38" i="1"/>
  <c r="AL38" i="1"/>
  <c r="L65" i="1"/>
  <c r="AL65" i="1" s="1"/>
  <c r="AN41" i="1"/>
  <c r="AL61" i="1"/>
  <c r="AN39" i="1"/>
  <c r="AL39" i="1"/>
  <c r="AM51" i="1"/>
  <c r="AL49" i="1"/>
  <c r="L59" i="1"/>
  <c r="AL59" i="1" s="1"/>
  <c r="L52" i="1"/>
  <c r="AL52" i="1" s="1"/>
  <c r="L48" i="1"/>
  <c r="AL48" i="1" s="1"/>
  <c r="L62" i="1"/>
  <c r="AL62" i="1" s="1"/>
  <c r="B37" i="1"/>
  <c r="AP77" i="1" l="1"/>
  <c r="AP78" i="1"/>
  <c r="AL68" i="1"/>
  <c r="L64" i="1"/>
  <c r="L80" i="1" s="1"/>
  <c r="AL64" i="1" l="1"/>
  <c r="AP76" i="1" s="1"/>
  <c r="AL80" i="1"/>
  <c r="AP79" i="1" l="1"/>
  <c r="AI24" i="1" l="1"/>
  <c r="K2" i="7"/>
  <c r="M23" i="1"/>
  <c r="L23" i="1" s="1"/>
  <c r="AK15" i="1" l="1"/>
  <c r="AK11" i="1" s="1"/>
  <c r="A2" i="7" s="1"/>
  <c r="H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Henri Boschman</author>
  </authors>
  <commentList>
    <comment ref="N1" authorId="0" shapeId="0" xr:uid="{1A43ED61-0D03-4019-8EBF-FE0B1DE919FF}">
      <text>
        <r>
          <rPr>
            <b/>
            <sz val="8"/>
            <color indexed="81"/>
            <rFont val="Tahoma"/>
            <family val="2"/>
          </rPr>
          <t>Henri Boschman:</t>
        </r>
        <r>
          <rPr>
            <sz val="8"/>
            <color indexed="81"/>
            <rFont val="Tahoma"/>
            <family val="2"/>
          </rPr>
          <t xml:space="preserve">
Waterbodem = 2
Slib = 3
Oppervlaktewater = 4
Afvalwater = 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Arjan Smeenk | Aqualysis</author>
    <author>A.A.C. Smeenk</author>
    <author>tc={D6E02691-586C-48BE-AE4A-EC47DDA6EE26}</author>
    <author>Jorrit Schrijer</author>
    <author>Jorrit Schrijer | Aqualysis</author>
  </authors>
  <commentList>
    <comment ref="AI24" authorId="0" shapeId="0" xr:uid="{5044D8DD-39E4-4FE4-9C51-F66A13309512}">
      <text>
        <r>
          <rPr>
            <b/>
            <sz val="9"/>
            <color indexed="81"/>
            <rFont val="Tahoma"/>
            <family val="2"/>
          </rPr>
          <t>filtratie nodig</t>
        </r>
      </text>
    </comment>
    <comment ref="AI25" authorId="1" shapeId="0" xr:uid="{00000000-0006-0000-0400-000003000000}">
      <text>
        <r>
          <rPr>
            <b/>
            <sz val="8"/>
            <color indexed="81"/>
            <rFont val="Tahoma"/>
            <family val="2"/>
          </rPr>
          <t xml:space="preserve">Prioriteit welke wordt overgezet naar Tabblad QMA
</t>
        </r>
        <r>
          <rPr>
            <sz val="8"/>
            <color indexed="81"/>
            <rFont val="Tahoma"/>
            <family val="2"/>
          </rPr>
          <t xml:space="preserve">
</t>
        </r>
      </text>
    </comment>
    <comment ref="AJ25" authorId="1" shapeId="0" xr:uid="{00000000-0006-0000-0400-000004000000}">
      <text>
        <r>
          <rPr>
            <b/>
            <sz val="8"/>
            <color indexed="81"/>
            <rFont val="Tahoma"/>
            <family val="2"/>
          </rPr>
          <t xml:space="preserve">Spaties wissen en Substitueren
</t>
        </r>
        <r>
          <rPr>
            <sz val="8"/>
            <color indexed="81"/>
            <rFont val="Tahoma"/>
            <family val="2"/>
          </rPr>
          <t xml:space="preserve">
</t>
        </r>
      </text>
    </comment>
    <comment ref="AI30" authorId="2" shapeId="0" xr:uid="{D6E02691-586C-48BE-AE4A-EC47DDA6EE26}">
      <text>
        <t>[Threaded comment]
Your version of Excel allows you to read this threaded comment; however, any edits to it will get removed if the file is opened in a newer version of Excel. Learn more: https://go.microsoft.com/fwlink/?linkid=870924
Comment:
    Deze check wordt gebruikt voor de voorwaardelijke opmaak voor de "Geen Test Geselecteerd!!!" melding.</t>
      </text>
    </comment>
    <comment ref="AN67" authorId="3" shapeId="0" xr:uid="{1D26337D-C506-43CC-A7CA-5301A6F9CFA8}">
      <text>
        <r>
          <rPr>
            <b/>
            <sz val="9"/>
            <color indexed="81"/>
            <rFont val="Tahoma"/>
            <charset val="1"/>
          </rPr>
          <t>Jorrit Schrijer:</t>
        </r>
        <r>
          <rPr>
            <sz val="9"/>
            <color indexed="81"/>
            <rFont val="Tahoma"/>
            <charset val="1"/>
          </rPr>
          <t xml:space="preserve">
Aangepaste formule
</t>
        </r>
      </text>
    </comment>
    <comment ref="AN68" authorId="3" shapeId="0" xr:uid="{DD2D9E69-DCC3-4C68-833B-CAE6DD504070}">
      <text>
        <r>
          <rPr>
            <b/>
            <sz val="9"/>
            <color indexed="81"/>
            <rFont val="Tahoma"/>
            <charset val="1"/>
          </rPr>
          <t>Jorrit Schrijer:</t>
        </r>
        <r>
          <rPr>
            <sz val="9"/>
            <color indexed="81"/>
            <rFont val="Tahoma"/>
            <charset val="1"/>
          </rPr>
          <t xml:space="preserve">
Aangepaste formule</t>
        </r>
      </text>
    </comment>
    <comment ref="AN69" authorId="3" shapeId="0" xr:uid="{9BCBC4F0-3737-4F01-84F7-5DF14438AF3F}">
      <text>
        <r>
          <rPr>
            <b/>
            <sz val="9"/>
            <color indexed="81"/>
            <rFont val="Tahoma"/>
            <charset val="1"/>
          </rPr>
          <t>Jorrit Schrijer:</t>
        </r>
        <r>
          <rPr>
            <sz val="9"/>
            <color indexed="81"/>
            <rFont val="Tahoma"/>
            <charset val="1"/>
          </rPr>
          <t xml:space="preserve">
Aangepaste formule</t>
        </r>
      </text>
    </comment>
    <comment ref="AN70" authorId="4" shapeId="0" xr:uid="{BFB283E8-9844-4A02-B55B-7871B218DCC7}">
      <text>
        <r>
          <rPr>
            <b/>
            <sz val="9"/>
            <color indexed="81"/>
            <rFont val="Tahoma"/>
            <family val="2"/>
          </rPr>
          <t>Jorrit Schrijer | Aqualysis:</t>
        </r>
        <r>
          <rPr>
            <sz val="9"/>
            <color indexed="81"/>
            <rFont val="Tahoma"/>
            <family val="2"/>
          </rPr>
          <t xml:space="preserve">
Aangepaste formule</t>
        </r>
      </text>
    </comment>
    <comment ref="AN71" authorId="4" shapeId="0" xr:uid="{13F58C94-8C99-4CAD-9895-BBDC837F5804}">
      <text>
        <r>
          <rPr>
            <b/>
            <sz val="9"/>
            <color indexed="81"/>
            <rFont val="Tahoma"/>
            <family val="2"/>
          </rPr>
          <t>Jorrit Schrijer | Aqualysis:</t>
        </r>
        <r>
          <rPr>
            <sz val="9"/>
            <color indexed="81"/>
            <rFont val="Tahoma"/>
            <family val="2"/>
          </rPr>
          <t xml:space="preserve">
Aangepaste formule</t>
        </r>
      </text>
    </comment>
    <comment ref="AN72" authorId="4" shapeId="0" xr:uid="{D47C8E48-D239-4DC5-A6CB-DC38050DA706}">
      <text>
        <r>
          <rPr>
            <b/>
            <sz val="9"/>
            <color indexed="81"/>
            <rFont val="Tahoma"/>
            <family val="2"/>
          </rPr>
          <t>Jorrit Schrijer | Aqualysis:</t>
        </r>
        <r>
          <rPr>
            <sz val="9"/>
            <color indexed="81"/>
            <rFont val="Tahoma"/>
            <family val="2"/>
          </rPr>
          <t xml:space="preserve">
Aangepaste formule</t>
        </r>
      </text>
    </comment>
    <comment ref="AN73" authorId="4" shapeId="0" xr:uid="{20CBE03A-B477-4F1C-BA70-EFE9819A9304}">
      <text>
        <r>
          <rPr>
            <b/>
            <sz val="9"/>
            <color indexed="81"/>
            <rFont val="Tahoma"/>
            <family val="2"/>
          </rPr>
          <t>Jorrit Schrijer | Aqualysis:</t>
        </r>
        <r>
          <rPr>
            <sz val="9"/>
            <color indexed="81"/>
            <rFont val="Tahoma"/>
            <family val="2"/>
          </rPr>
          <t xml:space="preserve">
Aangepaste formule</t>
        </r>
      </text>
    </comment>
    <comment ref="AN74" authorId="4" shapeId="0" xr:uid="{66DA25F5-A6C6-4594-A70E-DB950B5DF724}">
      <text>
        <r>
          <rPr>
            <b/>
            <sz val="9"/>
            <color indexed="81"/>
            <rFont val="Tahoma"/>
            <family val="2"/>
          </rPr>
          <t>Jorrit Schrijer | Aqualysis:</t>
        </r>
        <r>
          <rPr>
            <sz val="9"/>
            <color indexed="81"/>
            <rFont val="Tahoma"/>
            <family val="2"/>
          </rPr>
          <t xml:space="preserve">
Aangepaste formule</t>
        </r>
      </text>
    </comment>
    <comment ref="AN75" authorId="4" shapeId="0" xr:uid="{C3B851D1-CD5B-400A-9391-D5BEB2A333B6}">
      <text>
        <r>
          <rPr>
            <b/>
            <sz val="9"/>
            <color indexed="81"/>
            <rFont val="Tahoma"/>
            <family val="2"/>
          </rPr>
          <t>Jorrit Schrijer | Aqualysis:</t>
        </r>
        <r>
          <rPr>
            <sz val="9"/>
            <color indexed="81"/>
            <rFont val="Tahoma"/>
            <family val="2"/>
          </rPr>
          <t xml:space="preserve">
Aangepaste formule</t>
        </r>
      </text>
    </comment>
    <comment ref="AN76" authorId="4" shapeId="0" xr:uid="{1F015DCC-67AF-48B3-996F-C1AD7A370425}">
      <text>
        <r>
          <rPr>
            <b/>
            <sz val="9"/>
            <color indexed="81"/>
            <rFont val="Tahoma"/>
            <family val="2"/>
          </rPr>
          <t>Jorrit Schrijer | Aqualysis:</t>
        </r>
        <r>
          <rPr>
            <sz val="9"/>
            <color indexed="81"/>
            <rFont val="Tahoma"/>
            <family val="2"/>
          </rPr>
          <t xml:space="preserve">
Aangepaste formule</t>
        </r>
      </text>
    </comment>
    <comment ref="AN77" authorId="4" shapeId="0" xr:uid="{7DF05494-4ABC-4E1B-882B-9E38C1123F2E}">
      <text>
        <r>
          <rPr>
            <b/>
            <sz val="9"/>
            <color indexed="81"/>
            <rFont val="Tahoma"/>
            <family val="2"/>
          </rPr>
          <t>Jorrit Schrijer | Aqualysis:</t>
        </r>
        <r>
          <rPr>
            <sz val="9"/>
            <color indexed="81"/>
            <rFont val="Tahoma"/>
            <family val="2"/>
          </rPr>
          <t xml:space="preserve">
Aangepaste formule</t>
        </r>
      </text>
    </comment>
    <comment ref="AN78" authorId="4" shapeId="0" xr:uid="{0E4D0FC8-88AB-4851-907B-30E05DC11817}">
      <text>
        <r>
          <rPr>
            <b/>
            <sz val="9"/>
            <color indexed="81"/>
            <rFont val="Tahoma"/>
            <family val="2"/>
          </rPr>
          <t>Jorrit Schrijer | Aqualysis:</t>
        </r>
        <r>
          <rPr>
            <sz val="9"/>
            <color indexed="81"/>
            <rFont val="Tahoma"/>
            <family val="2"/>
          </rPr>
          <t xml:space="preserve">
Aangepaste formule</t>
        </r>
      </text>
    </comment>
    <comment ref="AN79" authorId="4" shapeId="0" xr:uid="{42F07A8C-8A60-4327-B798-3B1A2879E013}">
      <text>
        <r>
          <rPr>
            <b/>
            <sz val="9"/>
            <color indexed="81"/>
            <rFont val="Tahoma"/>
            <family val="2"/>
          </rPr>
          <t>Jorrit Schrijer | Aqualysis:</t>
        </r>
        <r>
          <rPr>
            <sz val="9"/>
            <color indexed="81"/>
            <rFont val="Tahoma"/>
            <family val="2"/>
          </rPr>
          <t xml:space="preserve">
Aangepaste formule</t>
        </r>
      </text>
    </comment>
  </commentList>
</comments>
</file>

<file path=xl/sharedStrings.xml><?xml version="1.0" encoding="utf-8"?>
<sst xmlns="http://schemas.openxmlformats.org/spreadsheetml/2006/main" count="24645" uniqueCount="16110">
  <si>
    <t>NAAM</t>
  </si>
  <si>
    <t>DATUM</t>
  </si>
  <si>
    <t>OMSCHRIJVING</t>
  </si>
  <si>
    <t>VALIDATIE</t>
  </si>
  <si>
    <t>VRIJGIFTE</t>
  </si>
  <si>
    <t>BESTAND_NAAM</t>
  </si>
  <si>
    <t>asmeenk</t>
  </si>
  <si>
    <t>Tabblad wijzigingen toegevoegd.</t>
  </si>
  <si>
    <t>hboschman</t>
  </si>
  <si>
    <t>In werkblad "QMA" verwijzing van projectcode veranderd van g25 naar k25</t>
  </si>
  <si>
    <t>Verwijzing in Cell H16 aangepast naar Cell L24. In Cell L24 de matrix in code weer laten geven, in cell k24 staat deze als getal.</t>
  </si>
  <si>
    <t>Aan cel ac13 opmaakprofiel tijd toegevoegd.</t>
  </si>
  <si>
    <t>Aanpassingen op blad Domein bij Acute toxiciteit.</t>
  </si>
  <si>
    <t>Aanpassingen op blad Domein bij Lichtuitdoving.</t>
  </si>
  <si>
    <t>Op tabblad ADHOC bij cell B64, B65 en B66 de voorwaardelijke opmaak aangepast. Dit zodat het "verplicht" wordt om nitriet of nitraat/nitriet te kiezen indien nitraat wordt gekozen.</t>
  </si>
  <si>
    <t>Extra waarde ingevoerd (door automatisch inlezen vanuit QMA) voor het Bemonsteringstype; nl e (Etmaalmonster)</t>
  </si>
  <si>
    <t>Nee</t>
  </si>
  <si>
    <t>Extra matrix grondwater ingevoerd. Hiervoor op tabblad Domein kolom K ingevoegd; als waarden de kolom Oppervlaktewater gebruikt. Bij de kolom "Matrix" "Matrixcategorie"  "Matrixcode"  een extra regel gemaakt.</t>
  </si>
  <si>
    <t>Nieuwe analysepakketten ingevoerd, nl. Licpow, licpgw, licpaw, licpz1, licpbs</t>
  </si>
  <si>
    <t>Nieuwe analysepakketten ingevoerd, nl. hoprio en klant Tricijn toegevoegd.</t>
  </si>
  <si>
    <t>De cell aa7 aangepast. In de bestandsnaam ook de tijd opgenomen</t>
  </si>
  <si>
    <t>Het etiket aangepast. De datum monstername en tijd monstername word nu weergegeven in plaats van huidige datum</t>
  </si>
  <si>
    <t>Maikel</t>
  </si>
  <si>
    <t>Op sheet Domein de test vlvzgc bij afvalwater gezet.</t>
  </si>
  <si>
    <t>De volgorde van de testen is gewijzigd</t>
  </si>
  <si>
    <t>Nog een kleine aanpassing op de volgorde; respiratieremming toegevoegd en fractie &gt; 63um verwijderd</t>
  </si>
  <si>
    <t>Naamgeving van de LCMS-geneesmiddelen was niet goed.</t>
  </si>
  <si>
    <t>Respiratieremming aangepast naar Nitrificatieremming; dit was een fout.</t>
  </si>
  <si>
    <t>Van een aantal projecten de default prioriteit op 7 dagen ingevoerd. Formule in cel
Aa,aadis,agblt,gh,yi,ra,sehe,seha,zat,zgblt,wdodra</t>
  </si>
  <si>
    <t>Het bleek dat vanuit tabblad QMA niet van alle veldgegegevens het resultaat werd overgehaald omdat het zoekbereik te klein was</t>
  </si>
  <si>
    <t>De aanpassing van 20-02-2015 is anders gebouwd. Er wordt nu generiek gekeken naar de prioriteit behorende bij een project ingesteld in QM.</t>
  </si>
  <si>
    <t>Blokkade ingevoerd op invoer projectcode. Een projectcode moet in de dropdownlijst staan.</t>
  </si>
  <si>
    <t>De aanpassing van 04-03-2015 is nog wat verfijnd. Er werd alleen gekeken naar een ingevoerd project en niet naar het voorgestelde project; nu wel.</t>
  </si>
  <si>
    <t>Nitrificatieremming: Op sheet Domein stond n-remming ipv n_remming, waardoor de testprofiel niet werd herkent en gekoppeld.</t>
  </si>
  <si>
    <t>CZV-klassiek en Kjeldahl-N als keuze regel Duplo toegevoegd.</t>
  </si>
  <si>
    <t>Versie nummer aangepast van versie 7 naar 8 en blokkade voor grijze keuzecellen gemaakt.</t>
  </si>
  <si>
    <t>Diverse naamgevingen zijn aangepast.</t>
  </si>
  <si>
    <t>Naamgeving Organische parameters aangepast.</t>
  </si>
  <si>
    <t>De verwijzingen van no2, no3 en not gingen niet goed; daarom een versie 9 aangemaakt.</t>
  </si>
  <si>
    <t>Bij het veld Matrix is uitleg over de matrix toegevoegd door een Opmerking-veld</t>
  </si>
  <si>
    <t>Indien wit maken formulier op ja staat wordt evengoed de verplichte controle op monsterpuntcode lengte uitgevoerd.</t>
  </si>
  <si>
    <t>Mengmonster (m) hoeft niet verschillende begin datum/tijd met eind datum/tijd te zijn.</t>
  </si>
  <si>
    <t>czvcuv en nka toegevoegd voor de matrix Afvalwater</t>
  </si>
  <si>
    <t>Metalen (als pakket afhankelijk); test sttl toegevoegd voor alle matrices (Alles gelijkgetrokken met de pakketten)</t>
  </si>
  <si>
    <t>test gcms-bm aangepast naar gcms-bma</t>
  </si>
  <si>
    <t>Hoedanigheid nbz (Na Bezinken) toegevoegd.</t>
  </si>
  <si>
    <t>In bestandsnaam wordt nu de hoedanigheid opgenomen.</t>
  </si>
  <si>
    <t>Monsterpuntcode lengte aangepast.</t>
  </si>
  <si>
    <t>jschrijer</t>
  </si>
  <si>
    <t>Zeefzain toegevoegd aan het domein in cel F31. De controle voor duplometing voor IND/GLIND gecorrigeerd, zodat deze test niet meer onterecht in duplo toegekend wordt.</t>
  </si>
  <si>
    <t>ADHOC</t>
  </si>
  <si>
    <t>Waterschappen</t>
  </si>
  <si>
    <t>WSCODE</t>
  </si>
  <si>
    <t>WSNummer</t>
  </si>
  <si>
    <t>Onderzoeken</t>
  </si>
  <si>
    <t>Waterbodem</t>
  </si>
  <si>
    <t>Slib</t>
  </si>
  <si>
    <t>Oppervlaktewater</t>
  </si>
  <si>
    <t>Afvalwater</t>
  </si>
  <si>
    <t>Overig</t>
  </si>
  <si>
    <t>Grondwater</t>
  </si>
  <si>
    <t>Matrix</t>
  </si>
  <si>
    <t>MatrixCode</t>
  </si>
  <si>
    <t>MatrixCategorie</t>
  </si>
  <si>
    <t>Bemonsteringstype</t>
  </si>
  <si>
    <t>Analysepakketten</t>
  </si>
  <si>
    <t>aanvinken</t>
  </si>
  <si>
    <t>ProjPrio</t>
  </si>
  <si>
    <t>Veldmeting</t>
  </si>
  <si>
    <t>VeldCode</t>
  </si>
  <si>
    <t>VeldEenheid</t>
  </si>
  <si>
    <t>mpMeetpunt</t>
  </si>
  <si>
    <t>mpOmschrijving</t>
  </si>
  <si>
    <t>C_SAMPLER_ON_COA</t>
  </si>
  <si>
    <t>C_SAMPLER_COA_SUBJ</t>
  </si>
  <si>
    <t>C_COA_TO_SAMPLER</t>
  </si>
  <si>
    <t>C_RCPT_TO_SAMPLER</t>
  </si>
  <si>
    <t>mpXCoor</t>
  </si>
  <si>
    <t>mpYCoor</t>
  </si>
  <si>
    <t>WSCODE2</t>
  </si>
  <si>
    <t>Waterschappen2</t>
  </si>
  <si>
    <t>dFout</t>
  </si>
  <si>
    <t>Aqualysis</t>
  </si>
  <si>
    <t>L</t>
  </si>
  <si>
    <t>Bezinksel (na 1 uur)</t>
  </si>
  <si>
    <t>BEZ1</t>
  </si>
  <si>
    <t>AW</t>
  </si>
  <si>
    <t>MB</t>
  </si>
  <si>
    <t>X</t>
  </si>
  <si>
    <t>D</t>
  </si>
  <si>
    <t>Drents Overijsselse Delta</t>
  </si>
  <si>
    <t>O</t>
  </si>
  <si>
    <t>Kleur/Helderheid</t>
  </si>
  <si>
    <t>GW</t>
  </si>
  <si>
    <t>PB</t>
  </si>
  <si>
    <t>x</t>
  </si>
  <si>
    <t>LI</t>
  </si>
  <si>
    <t>Rijn en IJssel</t>
  </si>
  <si>
    <t>Y</t>
  </si>
  <si>
    <t>Zuurgraad (pH)</t>
  </si>
  <si>
    <t>PHH2O</t>
  </si>
  <si>
    <t>PH</t>
  </si>
  <si>
    <t>OW</t>
  </si>
  <si>
    <t>SB</t>
  </si>
  <si>
    <t>Vallei en Veluwe</t>
  </si>
  <si>
    <t>A</t>
  </si>
  <si>
    <t>Elektrisch geleidingsvermogen (EGV)</t>
  </si>
  <si>
    <t>EGV25</t>
  </si>
  <si>
    <t>NT</t>
  </si>
  <si>
    <t>TP</t>
  </si>
  <si>
    <t>Vechtstromen</t>
  </si>
  <si>
    <t>S</t>
  </si>
  <si>
    <t>Alkaliniteit (fenolftaleine + totaal)</t>
  </si>
  <si>
    <t>TOTALK</t>
  </si>
  <si>
    <t>VB</t>
  </si>
  <si>
    <t>Zuiderzeeland</t>
  </si>
  <si>
    <t>Z</t>
  </si>
  <si>
    <t>FOS/TAC ratio (vl. org. zuren / tot. anorg. koolstof)</t>
  </si>
  <si>
    <t>FOSTAC</t>
  </si>
  <si>
    <t>BS</t>
  </si>
  <si>
    <t>VP</t>
  </si>
  <si>
    <t>W</t>
  </si>
  <si>
    <t>Onopgeloste stoffen</t>
  </si>
  <si>
    <t>Gloeirest van de onopgeloste stoffen</t>
  </si>
  <si>
    <t>Biochemisch zuurstof verbruik (BZV)</t>
  </si>
  <si>
    <t>BZV</t>
  </si>
  <si>
    <t>Chemisch zuurstof verbruik (CZV)</t>
  </si>
  <si>
    <t xml:space="preserve">   - Cuvet methode (NEN-ISO 15705)</t>
  </si>
  <si>
    <t>CZVCUV</t>
  </si>
  <si>
    <t>CZVCUVNF</t>
  </si>
  <si>
    <t xml:space="preserve">   - Klassieke methode (NEN 6633) - Enkelvoud</t>
  </si>
  <si>
    <t>CZVDG</t>
  </si>
  <si>
    <t>CZV</t>
  </si>
  <si>
    <t xml:space="preserve">   - Klassieke methode (NEN 6633) - Duplo</t>
  </si>
  <si>
    <t>CZV2</t>
  </si>
  <si>
    <t>Debiet</t>
  </si>
  <si>
    <t>CZVNF</t>
  </si>
  <si>
    <t>Som ammonium- en organisch gebonden stikstof</t>
  </si>
  <si>
    <t xml:space="preserve">   - N (NEN 6645)</t>
  </si>
  <si>
    <t>NKA</t>
  </si>
  <si>
    <t>NKANF</t>
  </si>
  <si>
    <t xml:space="preserve">   - Kjeldahl-N (NEN 6646) - Enkelvoud</t>
  </si>
  <si>
    <t>NKJDG</t>
  </si>
  <si>
    <t>NKJ</t>
  </si>
  <si>
    <t>Diepte</t>
  </si>
  <si>
    <t xml:space="preserve">   - Kjeldahl-N (NEN 6646) - Duplo</t>
  </si>
  <si>
    <t>NKJ2</t>
  </si>
  <si>
    <t>Ammonium (als N)</t>
  </si>
  <si>
    <t>NH4</t>
  </si>
  <si>
    <t>Nitraat (als N)</t>
  </si>
  <si>
    <t>NO3DG</t>
  </si>
  <si>
    <t>Nitriet (als N)</t>
  </si>
  <si>
    <t>NO2</t>
  </si>
  <si>
    <t>Som Nitraat + Nitriet (als N)</t>
  </si>
  <si>
    <t>NOT</t>
  </si>
  <si>
    <t>Totaal fosfor (als P)</t>
  </si>
  <si>
    <t>TPADG</t>
  </si>
  <si>
    <t>TPA</t>
  </si>
  <si>
    <t>TPANF</t>
  </si>
  <si>
    <t>Ortho-fosfaat (als P)</t>
  </si>
  <si>
    <t>OFOS</t>
  </si>
  <si>
    <t>Ortho-fosfaat + metaalgebonden fractie (als P)</t>
  </si>
  <si>
    <t>TOFOS</t>
  </si>
  <si>
    <t>Chloride</t>
  </si>
  <si>
    <t>CLDG</t>
  </si>
  <si>
    <t>CL</t>
  </si>
  <si>
    <t>Sulfaat</t>
  </si>
  <si>
    <t>SO4DG</t>
  </si>
  <si>
    <t>SO4</t>
  </si>
  <si>
    <t>Kleur</t>
  </si>
  <si>
    <t>Totaal organisch koolstof (TOC)</t>
  </si>
  <si>
    <t>TOC</t>
  </si>
  <si>
    <t>Opgelost organisch koolstof (DOC)</t>
  </si>
  <si>
    <t>DOC</t>
  </si>
  <si>
    <t>Totaal gebonden stikstof (TNb)</t>
  </si>
  <si>
    <t>TNB</t>
  </si>
  <si>
    <t>Droge stof (indamprest)</t>
  </si>
  <si>
    <t>IND</t>
  </si>
  <si>
    <t>Gloeirest van de droge stof</t>
  </si>
  <si>
    <t>GLIND</t>
  </si>
  <si>
    <t>Neerslag</t>
  </si>
  <si>
    <t>Zandrest van de droge stof</t>
  </si>
  <si>
    <t>ZAIN</t>
  </si>
  <si>
    <t>Zeeffracties van de zandrest</t>
  </si>
  <si>
    <t>ZEEFZAIN</t>
  </si>
  <si>
    <t>Lutum (fractie &lt; 2 µm en CaCO3)</t>
  </si>
  <si>
    <t>KGF2</t>
  </si>
  <si>
    <t>Zeefkromme (fracties &lt;2 - 2000 µm)</t>
  </si>
  <si>
    <t>ZEEFKR</t>
  </si>
  <si>
    <t>Zuurgraad (pH-H2O)</t>
  </si>
  <si>
    <t>Nitrificatieremming</t>
  </si>
  <si>
    <t>N_REMMING</t>
  </si>
  <si>
    <t>Temperatuur</t>
  </si>
  <si>
    <t>Aluminium</t>
  </si>
  <si>
    <t>ALDG</t>
  </si>
  <si>
    <t>AL</t>
  </si>
  <si>
    <t>Antimoon</t>
  </si>
  <si>
    <t>SBDG</t>
  </si>
  <si>
    <t>Arseen</t>
  </si>
  <si>
    <t>ASDG</t>
  </si>
  <si>
    <t>AS</t>
  </si>
  <si>
    <t>Barium</t>
  </si>
  <si>
    <t>BADG</t>
  </si>
  <si>
    <t>BA</t>
  </si>
  <si>
    <t>Beryllium</t>
  </si>
  <si>
    <t>BE</t>
  </si>
  <si>
    <t>Boor</t>
  </si>
  <si>
    <t>B</t>
  </si>
  <si>
    <t>Cadmium</t>
  </si>
  <si>
    <t>CDDG</t>
  </si>
  <si>
    <t>CD</t>
  </si>
  <si>
    <t>Calcium</t>
  </si>
  <si>
    <t>CADG</t>
  </si>
  <si>
    <t>CA</t>
  </si>
  <si>
    <t>Chroom</t>
  </si>
  <si>
    <t>CRDG</t>
  </si>
  <si>
    <t>CR</t>
  </si>
  <si>
    <t>Gadolinium</t>
  </si>
  <si>
    <t>GDDG</t>
  </si>
  <si>
    <t>GD</t>
  </si>
  <si>
    <t xml:space="preserve">IJzer </t>
  </si>
  <si>
    <t>FEDG</t>
  </si>
  <si>
    <t>FE</t>
  </si>
  <si>
    <t>Kalium</t>
  </si>
  <si>
    <t>KDG</t>
  </si>
  <si>
    <t>K</t>
  </si>
  <si>
    <t>Kobalt</t>
  </si>
  <si>
    <t>CODG</t>
  </si>
  <si>
    <t>CO</t>
  </si>
  <si>
    <t>Koper</t>
  </si>
  <si>
    <t>CUDG</t>
  </si>
  <si>
    <t>CU</t>
  </si>
  <si>
    <t>Kwik</t>
  </si>
  <si>
    <t>HGDG</t>
  </si>
  <si>
    <t>HG</t>
  </si>
  <si>
    <t>Lithium</t>
  </si>
  <si>
    <t>LIDG</t>
  </si>
  <si>
    <t>Zuurgraad</t>
  </si>
  <si>
    <t>Lood</t>
  </si>
  <si>
    <t>PBDG</t>
  </si>
  <si>
    <t>Zuurstof</t>
  </si>
  <si>
    <t>Magnesium</t>
  </si>
  <si>
    <t>MGDG</t>
  </si>
  <si>
    <t>MG</t>
  </si>
  <si>
    <t>Mangaan</t>
  </si>
  <si>
    <t>MNDG</t>
  </si>
  <si>
    <t>MN</t>
  </si>
  <si>
    <t>Molybdeen</t>
  </si>
  <si>
    <t>MODG</t>
  </si>
  <si>
    <t>MO</t>
  </si>
  <si>
    <t>Natrium</t>
  </si>
  <si>
    <t>NADG</t>
  </si>
  <si>
    <t>NA</t>
  </si>
  <si>
    <t>Nikkel</t>
  </si>
  <si>
    <t>NIDG</t>
  </si>
  <si>
    <t>NI</t>
  </si>
  <si>
    <t>Selenium</t>
  </si>
  <si>
    <t>SEDG</t>
  </si>
  <si>
    <t>SE</t>
  </si>
  <si>
    <t>Strontium</t>
  </si>
  <si>
    <t>SR</t>
  </si>
  <si>
    <t>Telluur</t>
  </si>
  <si>
    <t>TEDG</t>
  </si>
  <si>
    <t>TE</t>
  </si>
  <si>
    <t>Thallium</t>
  </si>
  <si>
    <t>TLDG</t>
  </si>
  <si>
    <t>TL</t>
  </si>
  <si>
    <t>Tin</t>
  </si>
  <si>
    <t>SNDG</t>
  </si>
  <si>
    <t>SN</t>
  </si>
  <si>
    <t>Titaan</t>
  </si>
  <si>
    <t>TI</t>
  </si>
  <si>
    <t>Uranium</t>
  </si>
  <si>
    <t>U</t>
  </si>
  <si>
    <t>Vanadium</t>
  </si>
  <si>
    <t>VDG</t>
  </si>
  <si>
    <t>V</t>
  </si>
  <si>
    <t>Wolfraam</t>
  </si>
  <si>
    <t>WDG</t>
  </si>
  <si>
    <t>Zilver</t>
  </si>
  <si>
    <t>AGDG</t>
  </si>
  <si>
    <t>AG</t>
  </si>
  <si>
    <t>Zink</t>
  </si>
  <si>
    <t>ZNDG</t>
  </si>
  <si>
    <t>ZN</t>
  </si>
  <si>
    <t>Zirkonium</t>
  </si>
  <si>
    <t>ZR</t>
  </si>
  <si>
    <t>Zwavel</t>
  </si>
  <si>
    <t>leeg</t>
  </si>
  <si>
    <t>Chlorofyl - a + Faeofytine</t>
  </si>
  <si>
    <t>CHLA</t>
  </si>
  <si>
    <t>Minerale olie</t>
  </si>
  <si>
    <t>OLIEGCDG</t>
  </si>
  <si>
    <t>OLIEGC</t>
  </si>
  <si>
    <t>Olie identificatie</t>
  </si>
  <si>
    <t>OLIEGCID</t>
  </si>
  <si>
    <t>Vet identificatie</t>
  </si>
  <si>
    <t>VETID</t>
  </si>
  <si>
    <t>Som extraheerb. oliën en vetten (oliegrav)</t>
  </si>
  <si>
    <t>OLIEGRAV</t>
  </si>
  <si>
    <t>Organochloor bestrijdsdingsmid. (OCB) / Polychloorbifenylen (PCB)</t>
  </si>
  <si>
    <t>Polycyclische aromaten (PAK)</t>
  </si>
  <si>
    <t>PAKDG</t>
  </si>
  <si>
    <t>PAK</t>
  </si>
  <si>
    <t>Vluchtige verbindingen (incl. BTEXN)</t>
  </si>
  <si>
    <t>VLVERB</t>
  </si>
  <si>
    <t>Aromaten (BTEXN)</t>
  </si>
  <si>
    <t>BTEXNDG</t>
  </si>
  <si>
    <t>BTEXN</t>
  </si>
  <si>
    <t>Alkylfenolen en ftalaten (gcms-fenfta)</t>
  </si>
  <si>
    <t>GCMS-FENFTA</t>
  </si>
  <si>
    <t>Bestrijdingsmiddelen</t>
  </si>
  <si>
    <t>GCMS bestrijdingsmiddelen (gcms-bma)</t>
  </si>
  <si>
    <t>GCMS-BMA</t>
  </si>
  <si>
    <t>Geneesmiddelen</t>
  </si>
  <si>
    <t>LCMS geneesmiddelen (lcms-gma)</t>
  </si>
  <si>
    <t>LCMS-GMA</t>
  </si>
  <si>
    <t>LCMS geneesmiddelen (lcms-gmb)</t>
  </si>
  <si>
    <t>LCMS-GMB</t>
  </si>
  <si>
    <t>LCMS gidsstoffen (lcms-gidsstof)</t>
  </si>
  <si>
    <t>LCMS-GIDSSTOF</t>
  </si>
  <si>
    <t>Bijzondere stoffen</t>
  </si>
  <si>
    <t>GCMS bijzondere stoffen (gcms-bsa)</t>
  </si>
  <si>
    <t>GCMS-BSA</t>
  </si>
  <si>
    <t>LCMS bijzondere stoffen (lcms-bsa)</t>
  </si>
  <si>
    <t>LCMS-BSA</t>
  </si>
  <si>
    <t>Brandvertragers in zwevende stof</t>
  </si>
  <si>
    <t>BRANDVERZS</t>
  </si>
  <si>
    <t>GCMS-SCREEN</t>
  </si>
  <si>
    <t>Intestinale enterococcen</t>
  </si>
  <si>
    <t>Escherichia coli</t>
  </si>
  <si>
    <t>Overige analyses</t>
  </si>
  <si>
    <t>Inschrijfformulier ADHOC-Monsters</t>
  </si>
  <si>
    <t>Versie:</t>
  </si>
  <si>
    <t>LW1</t>
  </si>
  <si>
    <t>Waterschap</t>
  </si>
  <si>
    <t>Naam</t>
  </si>
  <si>
    <t>E-mail</t>
  </si>
  <si>
    <t>Rode vlakken wit maken voor printen leeg form.:</t>
  </si>
  <si>
    <t>nee</t>
  </si>
  <si>
    <t>Monstergegevens</t>
  </si>
  <si>
    <r>
      <t>Datum begin</t>
    </r>
    <r>
      <rPr>
        <sz val="7"/>
        <rFont val="Arial"/>
        <family val="2"/>
      </rPr>
      <t xml:space="preserve">   (dd-mm-yyyy)</t>
    </r>
  </si>
  <si>
    <r>
      <t>Tijd begin</t>
    </r>
    <r>
      <rPr>
        <sz val="7"/>
        <rFont val="Arial"/>
        <family val="2"/>
      </rPr>
      <t xml:space="preserve">   (hh:mm)</t>
    </r>
  </si>
  <si>
    <t>Monsterpuntcode</t>
  </si>
  <si>
    <r>
      <t>Datum eind</t>
    </r>
    <r>
      <rPr>
        <sz val="7"/>
        <rFont val="Arial"/>
        <family val="2"/>
      </rPr>
      <t xml:space="preserve">   (dd-mm-yyyy)</t>
    </r>
  </si>
  <si>
    <r>
      <t>Tijd eind</t>
    </r>
    <r>
      <rPr>
        <sz val="7"/>
        <rFont val="Arial"/>
        <family val="2"/>
      </rPr>
      <t xml:space="preserve">   (hh:mm)</t>
    </r>
  </si>
  <si>
    <t>Omschrijving</t>
  </si>
  <si>
    <r>
      <t>Monstername datum</t>
    </r>
    <r>
      <rPr>
        <sz val="7"/>
        <rFont val="Arial"/>
        <family val="2"/>
      </rPr>
      <t xml:space="preserve"> (dd-mm-yyyy)</t>
    </r>
  </si>
  <si>
    <r>
      <t>Monstername tijd</t>
    </r>
    <r>
      <rPr>
        <sz val="7"/>
        <rFont val="Arial"/>
        <family val="2"/>
      </rPr>
      <t xml:space="preserve">   (hh:mm)</t>
    </r>
  </si>
  <si>
    <t>Bemonsteringsmethode</t>
  </si>
  <si>
    <t>Project</t>
  </si>
  <si>
    <t>Analyses</t>
  </si>
  <si>
    <t>Opmerking</t>
  </si>
  <si>
    <t>Overige kenmerken</t>
  </si>
  <si>
    <t>Prioriteit</t>
  </si>
  <si>
    <t>Veldgegevens</t>
  </si>
  <si>
    <t>De huidige combinatie van pakketten/testen en matrix zijn onlogisch!!!</t>
  </si>
  <si>
    <t>Datum begin</t>
  </si>
  <si>
    <t>datum eind</t>
  </si>
  <si>
    <t>monstername</t>
  </si>
  <si>
    <t>&lt;&lt;&lt;--- verzameling van de geselecteerde pakketten</t>
  </si>
  <si>
    <t>Testen</t>
  </si>
  <si>
    <t>Geen test geselecteerd!!!</t>
  </si>
  <si>
    <r>
      <t xml:space="preserve">Bezinksel </t>
    </r>
    <r>
      <rPr>
        <sz val="9"/>
        <rFont val="Arial"/>
        <family val="2"/>
      </rPr>
      <t>(na 1 uur)</t>
    </r>
  </si>
  <si>
    <r>
      <t xml:space="preserve">Zuurgraad </t>
    </r>
    <r>
      <rPr>
        <sz val="9"/>
        <rFont val="Arial"/>
        <family val="2"/>
      </rPr>
      <t>(pH)</t>
    </r>
  </si>
  <si>
    <r>
      <t xml:space="preserve">Elektrisch geleidingsvermogen </t>
    </r>
    <r>
      <rPr>
        <sz val="9"/>
        <rFont val="Arial"/>
        <family val="2"/>
      </rPr>
      <t>(EGV)</t>
    </r>
  </si>
  <si>
    <r>
      <t xml:space="preserve">FOS/TAC ratio </t>
    </r>
    <r>
      <rPr>
        <sz val="9"/>
        <rFont val="Arial"/>
        <family val="2"/>
      </rPr>
      <t>(vl. org. zuren / tot. anorg. koolstof)</t>
    </r>
  </si>
  <si>
    <t>&lt;&lt;&lt;--- Veldparameters</t>
  </si>
  <si>
    <t>&lt;&lt;&lt;--- Analysepakketten</t>
  </si>
  <si>
    <t>&lt;&lt;&lt;--- dvp</t>
  </si>
  <si>
    <t>&lt;&lt;&lt;--- Kolom Anorganisch</t>
  </si>
  <si>
    <t>&lt;&lt;&lt;--- Kolom Metalen</t>
  </si>
  <si>
    <t>&lt;&lt;&lt;--- Kolom Organisch</t>
  </si>
  <si>
    <t>&lt;&lt;&lt;--- verzameling van de geselecteerde testen</t>
  </si>
  <si>
    <t xml:space="preserve">Opdrachten van deelnemers aan de Gemeenschappelijke Regeling vallen onder het Dienstverleningshandvest, voor opdrachten van klanten buiten de </t>
  </si>
  <si>
    <t>Gemeenschappelijke Regeling gelden de Leveringsvoorwaarden.</t>
  </si>
  <si>
    <t>aantal  geselecteerd</t>
  </si>
  <si>
    <t>matrix fout</t>
  </si>
  <si>
    <t>bCheck</t>
  </si>
  <si>
    <t>Sample.C_FILTRATION</t>
  </si>
  <si>
    <t>Veldparameters</t>
  </si>
  <si>
    <t>GCMS screening (gcms-screen)</t>
  </si>
  <si>
    <t>Standaard metalenpakket (afhankelijk van matrix)</t>
  </si>
  <si>
    <t>Lage grenzen bestrijdingsmid. (gc/lcms-nts)</t>
  </si>
  <si>
    <t>Algemene informatie</t>
  </si>
  <si>
    <t xml:space="preserve">   - Klassieke methode, na filtratie (NEN 6633)</t>
  </si>
  <si>
    <t xml:space="preserve">   - Cuvet methode, na filtratie (NEN-ISO 15705)</t>
  </si>
  <si>
    <t>Totaal fosfor, na filtratie (als P)</t>
  </si>
  <si>
    <t xml:space="preserve">   - N, na filtratie (NEN 6645)</t>
  </si>
  <si>
    <t>LCMS-NTS|GCMS-NTS</t>
  </si>
  <si>
    <t>Monstername</t>
  </si>
  <si>
    <t>ONOP</t>
  </si>
  <si>
    <t>GLONOP</t>
  </si>
  <si>
    <t>Derden</t>
  </si>
  <si>
    <t>TestList</t>
  </si>
  <si>
    <t>LCMS-PFASGDG1|LCMS-PFASGDG2</t>
  </si>
  <si>
    <t>OCB|PCB</t>
  </si>
  <si>
    <t>KLEUR|HELDER</t>
  </si>
  <si>
    <t>OCBDG|PCBDG</t>
  </si>
  <si>
    <t>GROUP_NAME</t>
  </si>
  <si>
    <t>Check</t>
  </si>
  <si>
    <r>
      <t>Cons. NO</t>
    </r>
    <r>
      <rPr>
        <vertAlign val="subscript"/>
        <sz val="9"/>
        <rFont val="Arial"/>
        <family val="2"/>
      </rPr>
      <t>2</t>
    </r>
    <r>
      <rPr>
        <sz val="9"/>
        <rFont val="Arial"/>
        <family val="2"/>
      </rPr>
      <t xml:space="preserve"> / NO</t>
    </r>
    <r>
      <rPr>
        <vertAlign val="subscript"/>
        <sz val="9"/>
        <rFont val="Arial"/>
        <family val="2"/>
      </rPr>
      <t>3</t>
    </r>
  </si>
  <si>
    <t>LAB</t>
  </si>
  <si>
    <t>WDOD</t>
  </si>
  <si>
    <t>WRIJ</t>
  </si>
  <si>
    <t>WVV</t>
  </si>
  <si>
    <t>WVS</t>
  </si>
  <si>
    <t>ZZL</t>
  </si>
  <si>
    <t>DERDEN</t>
  </si>
  <si>
    <t>Analyses levertermijn in overleg</t>
  </si>
  <si>
    <t>Versie</t>
  </si>
  <si>
    <t>SamplingPoint</t>
  </si>
  <si>
    <t>SamplingPointDescription</t>
  </si>
  <si>
    <t>GroupName</t>
  </si>
  <si>
    <t>SampledDate</t>
  </si>
  <si>
    <t>SamplingType</t>
  </si>
  <si>
    <t>SampleType</t>
  </si>
  <si>
    <t>Priority</t>
  </si>
  <si>
    <t>SamplerID</t>
  </si>
  <si>
    <t>RD-Latitude</t>
  </si>
  <si>
    <t>RD-Longitude</t>
  </si>
  <si>
    <t>EmailSampler</t>
  </si>
  <si>
    <t>Meng</t>
  </si>
  <si>
    <t>Passieve</t>
  </si>
  <si>
    <t>Steek</t>
  </si>
  <si>
    <t>Tijdsproportionele</t>
  </si>
  <si>
    <t>Verzamel</t>
  </si>
  <si>
    <t>Volumeproportionele</t>
  </si>
  <si>
    <t>Stikstof totaal</t>
  </si>
  <si>
    <t>NTOT</t>
  </si>
  <si>
    <t>ZB</t>
  </si>
  <si>
    <t>STOT</t>
  </si>
  <si>
    <t>STOTDG</t>
  </si>
  <si>
    <t>MPN-IENTRO</t>
  </si>
  <si>
    <t>MPN-ECOLI</t>
  </si>
  <si>
    <t>StartDate</t>
  </si>
  <si>
    <t>EndDate</t>
  </si>
  <si>
    <t>Contract</t>
  </si>
  <si>
    <t>dCd</t>
  </si>
  <si>
    <t>dCl</t>
  </si>
  <si>
    <t>dCa</t>
  </si>
  <si>
    <t>dCy</t>
  </si>
  <si>
    <t>dCs</t>
  </si>
  <si>
    <t>dCz</t>
  </si>
  <si>
    <t>dCo</t>
  </si>
  <si>
    <t>Contractcode</t>
  </si>
  <si>
    <t>Op het blad domein, de header Contratcode aangepast naar Contractcode</t>
  </si>
  <si>
    <t>Op het blad LabwareLIMS de header Pakket-TestList aangepast naar TestList-Analysis</t>
  </si>
  <si>
    <t>TestList-Analysis</t>
  </si>
  <si>
    <t>DEBIET</t>
  </si>
  <si>
    <t>m3</t>
  </si>
  <si>
    <t>PHV</t>
  </si>
  <si>
    <t/>
  </si>
  <si>
    <t>TEMP</t>
  </si>
  <si>
    <t>oC</t>
  </si>
  <si>
    <t>KLEURV</t>
  </si>
  <si>
    <t>EGVV</t>
  </si>
  <si>
    <t>mS/m</t>
  </si>
  <si>
    <t>NEER</t>
  </si>
  <si>
    <t>mm</t>
  </si>
  <si>
    <t>O2V</t>
  </si>
  <si>
    <t>mg/l</t>
  </si>
  <si>
    <t>Zuurstofverzadiging</t>
  </si>
  <si>
    <t>O2Z</t>
  </si>
  <si>
    <t>%</t>
  </si>
  <si>
    <t>DIEPTE</t>
  </si>
  <si>
    <t>cm</t>
  </si>
  <si>
    <t>Vuil</t>
  </si>
  <si>
    <t>VUIL</t>
  </si>
  <si>
    <t>Geur</t>
  </si>
  <si>
    <t>GEUR</t>
  </si>
  <si>
    <t>LCMS bestrijdingsmiddelen (lcms-bm)</t>
  </si>
  <si>
    <t>LCMS-BM</t>
  </si>
  <si>
    <t>NO3</t>
  </si>
  <si>
    <t>LICP</t>
  </si>
  <si>
    <t>LICPDG</t>
  </si>
  <si>
    <t>rschaarsberg</t>
  </si>
  <si>
    <t>LCMS-PFAS-SPE</t>
  </si>
  <si>
    <t>LCMS pfas</t>
  </si>
  <si>
    <t>Op tabblad ADHOC: testen LCMS aangepast, op tabblad Domein: testen LCMS aangepast, Test list metalen LICP ipv lossen testen, Bij Nitraat(N) wordt alleen NO3 gekopppeld ipv NO3|NOT|NO2|, testen LCMS pfas aangepast</t>
  </si>
  <si>
    <t>Formules aangepast zodat de 3  nieuwe regels voor de vrije selectie van analyses weer correct werkt.</t>
  </si>
  <si>
    <t>Prioriteit verborgen door het veld niet invulbaar te maken en de tekst wit te maken.
Formules voor de informatie velden wat de monsternemer ontvangt via de email aangepast, zodat het vertikaal zoeken werkt met inhoud die te sterk op andere gegevens in de lijst lijkt.</t>
  </si>
  <si>
    <t>20250429</t>
  </si>
  <si>
    <t>LANO01</t>
  </si>
  <si>
    <t>LBAC02</t>
  </si>
  <si>
    <t>LBEST02</t>
  </si>
  <si>
    <t>LGLYAMPA</t>
  </si>
  <si>
    <t>LHEFFING1</t>
  </si>
  <si>
    <t>LICPNF</t>
  </si>
  <si>
    <t>LKAST01</t>
  </si>
  <si>
    <t>LKRWKWART</t>
  </si>
  <si>
    <t>LKRWMAAND</t>
  </si>
  <si>
    <t>LOPP01</t>
  </si>
  <si>
    <t>LOPP02</t>
  </si>
  <si>
    <t>LSLIB05</t>
  </si>
  <si>
    <t>LSLIB06</t>
  </si>
  <si>
    <t>LTECH01</t>
  </si>
  <si>
    <t>LTECH02</t>
  </si>
  <si>
    <t>LVELD01</t>
  </si>
  <si>
    <t>LVELD09</t>
  </si>
  <si>
    <t>LVELD10</t>
  </si>
  <si>
    <t>LVELDPB</t>
  </si>
  <si>
    <t>LVZW01</t>
  </si>
  <si>
    <t>LWBC1</t>
  </si>
  <si>
    <t>LWBREGWAT</t>
  </si>
  <si>
    <t>SAP_PTOTNTOT</t>
  </si>
  <si>
    <t>SAP_VLDBASIS</t>
  </si>
  <si>
    <t>SAP_VLDBIO</t>
  </si>
  <si>
    <t>SAP_WATERKRKTR</t>
  </si>
  <si>
    <t>SAPNF_CADMIUMHH</t>
  </si>
  <si>
    <t>SAPNF_MACROION</t>
  </si>
  <si>
    <t>TOXBLAUWALG</t>
  </si>
  <si>
    <t>YAT</t>
  </si>
  <si>
    <t>YAT-VELD</t>
  </si>
  <si>
    <t>YCOS</t>
  </si>
  <si>
    <t>YCP1</t>
  </si>
  <si>
    <t>YCP1DUN</t>
  </si>
  <si>
    <t>YCP2</t>
  </si>
  <si>
    <t>YCP3</t>
  </si>
  <si>
    <t>YDOC_HH</t>
  </si>
  <si>
    <t>YEF-VELD</t>
  </si>
  <si>
    <t>YEF0</t>
  </si>
  <si>
    <t>YINF</t>
  </si>
  <si>
    <t>YINF-VELD</t>
  </si>
  <si>
    <t>YINFL-MBS</t>
  </si>
  <si>
    <t>YINFL-PLUS</t>
  </si>
  <si>
    <t>YINFL-ZPN-VW2</t>
  </si>
  <si>
    <t>YINT-STROMEN</t>
  </si>
  <si>
    <t>YNUTR</t>
  </si>
  <si>
    <t>YOW</t>
  </si>
  <si>
    <t>YSG</t>
  </si>
  <si>
    <t>YVELD-ALGEA</t>
  </si>
  <si>
    <t>YVELD-CHEMIE</t>
  </si>
  <si>
    <t>YVELD-GW</t>
  </si>
  <si>
    <t>YVELD-ZW</t>
  </si>
  <si>
    <t>YZM8-EF</t>
  </si>
  <si>
    <t>YZM8-IN</t>
  </si>
  <si>
    <t>YZS</t>
  </si>
  <si>
    <t>ZO30</t>
  </si>
  <si>
    <t>ZOV1</t>
  </si>
  <si>
    <t>ZR02</t>
  </si>
  <si>
    <t>ZR03</t>
  </si>
  <si>
    <t>ZR04</t>
  </si>
  <si>
    <t>ZR05</t>
  </si>
  <si>
    <t>ZR06</t>
  </si>
  <si>
    <t>ZR07</t>
  </si>
  <si>
    <t>ZR08</t>
  </si>
  <si>
    <t>ZRV1</t>
  </si>
  <si>
    <t>ZS02</t>
  </si>
  <si>
    <t>ZS05</t>
  </si>
  <si>
    <t>AFVOER (Afvoerkostenfles)</t>
  </si>
  <si>
    <t>AFWKG (Afwijking)</t>
  </si>
  <si>
    <t>AG (Zilver)</t>
  </si>
  <si>
    <t>AGDG (Zilver)</t>
  </si>
  <si>
    <t>AL (Aluminium)</t>
  </si>
  <si>
    <t>ALCOHOLEN (Alcoholen)</t>
  </si>
  <si>
    <t>ALDG (Aluminium)</t>
  </si>
  <si>
    <t>ALGGP (Bedekking algen)</t>
  </si>
  <si>
    <t>AMPA (AMPA)</t>
  </si>
  <si>
    <t>AOX (Som adsorbeerbare organische halogeenverbindingen)</t>
  </si>
  <si>
    <t>AS (Arseen)</t>
  </si>
  <si>
    <t>ASBEST (AS3000: Asbest waterbodem NEN5898 &lt;40kg)</t>
  </si>
  <si>
    <t>ASDG (Arseen)</t>
  </si>
  <si>
    <t>B (Boor)</t>
  </si>
  <si>
    <t>BA (Barium)</t>
  </si>
  <si>
    <t>BACDRIJF (Categorie Cyanobacteriedrijflaag)</t>
  </si>
  <si>
    <t>BADG (Barium)</t>
  </si>
  <si>
    <t>BADGT (Badgasten)</t>
  </si>
  <si>
    <t>BDG (Boor)</t>
  </si>
  <si>
    <t>BE (Beryllium)</t>
  </si>
  <si>
    <t>BEDG (Beryllium)</t>
  </si>
  <si>
    <t>BEM (Bemonstering)</t>
  </si>
  <si>
    <t>BEM-AW (Bemonstering Afvalwater (RioolWaterZuiveringsInstallaties))</t>
  </si>
  <si>
    <t>BEM-AWI (Instellen monsterkast)</t>
  </si>
  <si>
    <t>BEM-AWI-ICMB (Instellen monsterkast na monsterneming)</t>
  </si>
  <si>
    <t>BEM-AWIL (Locatiebezoek rwzi instellen.)</t>
  </si>
  <si>
    <t>BEM-AWML (Locatiebezoek bemonsteren)</t>
  </si>
  <si>
    <t>BEM-BS (Bemonstering Waterbodem)</t>
  </si>
  <si>
    <t>BEM-BS-PRJ (Bemonstering Waterbodem projectmatig)</t>
  </si>
  <si>
    <t>BEM-GW (Bemonstering Grondwater (peilbuizen))</t>
  </si>
  <si>
    <t>BEM-GWL (Starttarief Bemonstering Grondwater (peilbuizen))</t>
  </si>
  <si>
    <t>BEM-HYBI (Bemonstering Hydrobiologie)</t>
  </si>
  <si>
    <t>BEM-HYBILOC (Locatiebezoek hydrobiologie monstername niet mogelijk)</t>
  </si>
  <si>
    <t>BEM-MENG (Mengen in het veld)</t>
  </si>
  <si>
    <t>BEM-OW (Bemonstering Oppervlaktewater)</t>
  </si>
  <si>
    <t>BEM-SENSOR (Bemonstering Sensor)</t>
  </si>
  <si>
    <t>BEM-WDOD (Bemonstering Drents Overijsselse Delta)</t>
  </si>
  <si>
    <t>BEM-WRIJ (Bemonstering Rijn en IJssel)</t>
  </si>
  <si>
    <t>BEM-WVS (Bemonstering Vechtstromen)</t>
  </si>
  <si>
    <t>BEM-WVV (Bemonstering Vallei en Veluwe)</t>
  </si>
  <si>
    <t>BEM-ZW (Bemonstering Zwemwater (niet gechloreerd))</t>
  </si>
  <si>
    <t>BEM-ZZL (Bemonstering Zuiderzeeland)</t>
  </si>
  <si>
    <t>BEM2P (Bemonstering door 2 personen)</t>
  </si>
  <si>
    <t>BEMAD-BOOT (additionele kosten bemonstering m.b.v. boot)</t>
  </si>
  <si>
    <t>BEMAD-FYTO (additionele kosten fytoplankton bemonstering)</t>
  </si>
  <si>
    <t>BEMAD-HYBI (Toeslag combinatie hydrobiologische bemonstering)</t>
  </si>
  <si>
    <t>BEZ1 (Bezinksel)</t>
  </si>
  <si>
    <t>BLAUWALGDRIJF (Cyanobacterien Drijflaag)</t>
  </si>
  <si>
    <t>BLAUWALGV (Blauwalg veldmeting algentoorts)</t>
  </si>
  <si>
    <t>BOORBESCHRIJVING (Boorbeschrijving)</t>
  </si>
  <si>
    <t>BR (Bromide)</t>
  </si>
  <si>
    <t>BRANDVERZS (Brandvertragers in zwevende stof)</t>
  </si>
  <si>
    <t>BROMAAT (bromaat)</t>
  </si>
  <si>
    <t>BROMAAT-LG (bromaat)</t>
  </si>
  <si>
    <t>BTEXN (Aromaten (BTEXN))</t>
  </si>
  <si>
    <t>BUTYLTIN (butyltin)</t>
  </si>
  <si>
    <t>BZV (Biochemisch zuurstofverbruik (als O2) over 5 dagen)</t>
  </si>
  <si>
    <t>CA (Calcium)</t>
  </si>
  <si>
    <t>CACO (Calciumcarbonaat)</t>
  </si>
  <si>
    <t>CACO3 (Calciumcarbonaat)</t>
  </si>
  <si>
    <t>CADG (Calcium)</t>
  </si>
  <si>
    <t>CAFFINE (Caffëine)</t>
  </si>
  <si>
    <t>CD (Cadmium)</t>
  </si>
  <si>
    <t>CDDG (Cadmium)</t>
  </si>
  <si>
    <t>CHLA (Chlorofyl)</t>
  </si>
  <si>
    <t>CHLAV (Totaal chlorofyl veldmeting algentoorts)</t>
  </si>
  <si>
    <t>CL (Chloride)</t>
  </si>
  <si>
    <t>CLDG (Chloride)</t>
  </si>
  <si>
    <t>CN (Cyanide)</t>
  </si>
  <si>
    <t>CNVRIJ (Cyanide-vrij)</t>
  </si>
  <si>
    <t>CO (Kobalt)</t>
  </si>
  <si>
    <t>CODG (Kobalt)</t>
  </si>
  <si>
    <t>COREURO (Correctie Euro)</t>
  </si>
  <si>
    <t>CORPUNTEN (Correctie ILOW punten)</t>
  </si>
  <si>
    <t>CR (Chroom)</t>
  </si>
  <si>
    <t>CRDG (Chroom)</t>
  </si>
  <si>
    <t>CRZES (Chroom (zeswaardig))</t>
  </si>
  <si>
    <t>CU (Koper)</t>
  </si>
  <si>
    <t>CUDG (Koper)</t>
  </si>
  <si>
    <t>CZV (Chemisch zuurstofverbruik (als O2))</t>
  </si>
  <si>
    <t>CZV2 (Chemisch zuurstofverbruik (duplo))</t>
  </si>
  <si>
    <t>CZVCUV (Chemisch zuurstofverbruik (als O2) cuvettentest)</t>
  </si>
  <si>
    <t>CZVCUVNF (Chemisch zuurstofverbruik (als O2) cuvettentest)</t>
  </si>
  <si>
    <t>CZVDG (Chemisch zuurstofverbruik (als O2))</t>
  </si>
  <si>
    <t>CZVNF (Chemisch zuurstofverbruik (als O2))</t>
  </si>
  <si>
    <t>DEBBEG (Debiet Begin)</t>
  </si>
  <si>
    <t>DEBDAG (Debiet per dag)</t>
  </si>
  <si>
    <t>DEBEIND (Debiet Eind)</t>
  </si>
  <si>
    <t>DEBIET (Debiet)</t>
  </si>
  <si>
    <t>DEBNETTO (Netto Debiet)</t>
  </si>
  <si>
    <t>DEBUUR (Debiet per uur)</t>
  </si>
  <si>
    <t>DET-AN (som detergenten anionactief)</t>
  </si>
  <si>
    <t>DET-KAT (som detergenten kationactief)</t>
  </si>
  <si>
    <t>DET-NON (som detergenten nonionactief)</t>
  </si>
  <si>
    <t>DIATO (Diatomeeën)</t>
  </si>
  <si>
    <t>DIATO-BEM (Diatomeeën bemonstering)</t>
  </si>
  <si>
    <t>DIATO-BEM-KN (Diatomeeën bemonstering (Knijp-methode))</t>
  </si>
  <si>
    <t>DIATO-BEM-NT (Diatomeeën bemonstering (Net-methode))</t>
  </si>
  <si>
    <t>DIATO-KN (Diatomeeën (Knijp-methode))</t>
  </si>
  <si>
    <t>DIATO-NT (Diatomeeën (Net-methode))</t>
  </si>
  <si>
    <t>DIEPTE (Diepte)</t>
  </si>
  <si>
    <t>DIOXINEN (Dioxinen en dibenzofuranen)</t>
  </si>
  <si>
    <t>DMF (Dimethylformamide)</t>
  </si>
  <si>
    <t>DNA-ANATOXINE (Anatoxine producerende genen (aantal gen-kopieen))</t>
  </si>
  <si>
    <t>DNA-AQUON (DNA-onderzoek uitbesteed Aquon)</t>
  </si>
  <si>
    <t>DNA-BEVERRAT (DNA Beverrat)</t>
  </si>
  <si>
    <t>DNA-BRN-EEND (DNA bronopsporing Eendachtigen (DNA-moleculen/100ml))</t>
  </si>
  <si>
    <t>DNA-BRN-GEIT (DNA bronopsporing Geit (DNA-moleculen/100ml))</t>
  </si>
  <si>
    <t>DNA-BRN-HOND (DNA bronopsporing Hond (DNA-moleculen/100ml))</t>
  </si>
  <si>
    <t>DNA-BRN-HUMAAN (DNA bronopsporing Humaan (DNA-moleculen/100ml))</t>
  </si>
  <si>
    <t>DNA-BRN-KIP (DNA bronopsporing Kip (DNA-moleculen/100ml))</t>
  </si>
  <si>
    <t>DNA-BRN-PAARD (DNA bronopsporing Paard (DNA-moleculen/100ml))</t>
  </si>
  <si>
    <t>DNA-BRN-RUND (DNA bronopsporing Rund (DNA-moleculen/100ml))</t>
  </si>
  <si>
    <t>DNA-BRN-SCHAAP (DNA bronopsporing Schaap (DNA-moleculen/100ml))</t>
  </si>
  <si>
    <t>DNA-BRN-VARKEN (DNA bronopsporing Varken (DNA-moleculen/100ml))</t>
  </si>
  <si>
    <t>DNA-CABOMBA (DNA Cabomba)</t>
  </si>
  <si>
    <t>DNA-CYLINDROSPERMOPS (Cylindrospermopsine producerende genen (aantal gen-kopieen))</t>
  </si>
  <si>
    <t>DNA-DRDMICTPARV (DNA microthrix parvicella (draadvormer))</t>
  </si>
  <si>
    <t>DNA-DRDPROFIL (DNA candidatus promineofilum (draadvormer))</t>
  </si>
  <si>
    <t>DNA-EIKPCRUPS (DNA Eikenprocessierups)</t>
  </si>
  <si>
    <t>DNA-GMOD (DNA Grote modderkruiper)</t>
  </si>
  <si>
    <t>DNA-MICROCYSTINE (Microcystine producerende genen (aantal gen-kopieen))</t>
  </si>
  <si>
    <t>DNA-MUSKRT (DNA muskusrat)</t>
  </si>
  <si>
    <t>DNA-PAPRIKA (DNA Paprika)</t>
  </si>
  <si>
    <t>DNA-RANNVRS (DNA Ranavirus)</t>
  </si>
  <si>
    <t>DNA-SAXOTOXINE (Saxotoxine producerende genen (aantal gen-kopieen))</t>
  </si>
  <si>
    <t>DNA-TOMAAT (DNA Tomaat)</t>
  </si>
  <si>
    <t>DNA-TRICHBHZIA (DNA Trichobilharzia)</t>
  </si>
  <si>
    <t>DNA-VB (Monstervoorbehandeling DNA)</t>
  </si>
  <si>
    <t>DNA-VBRATTEN (Monstervoorbehandeling DNA Ratten)</t>
  </si>
  <si>
    <t>DNA-VEDERKRUID (DNA Vederkruid)</t>
  </si>
  <si>
    <t>DNB (Opgelost organisch en anorganisch gebonden stikstof)</t>
  </si>
  <si>
    <t>DOC (Opgelost organisch koolstof)</t>
  </si>
  <si>
    <t>DRIJF (Bedekking drijflaag vegetatie)</t>
  </si>
  <si>
    <t>DROOGSLO (Droogstand watergang)</t>
  </si>
  <si>
    <t>DROOGVAL (Droogvallingsgraad)</t>
  </si>
  <si>
    <t>DRUGSCREEN (Screening drugs)</t>
  </si>
  <si>
    <t>DVP (Diepvriespotje (bewaarmonster))</t>
  </si>
  <si>
    <t>EDTA-LAAG (EDTA lage rapportagegrens)</t>
  </si>
  <si>
    <t>EGV25 (Elektrisch geleidingsvermogen (EGV))</t>
  </si>
  <si>
    <t>EGVV (Elektrisch geleidingsvermogen (EGV))</t>
  </si>
  <si>
    <t>EOX (Som extraheerbare organische halogeenverbindingen)</t>
  </si>
  <si>
    <t>EOXDG (Som extraheerbare organische halogeenverbindingen)</t>
  </si>
  <si>
    <t>EXT254 (Extinctiebepaling bij 254nm)</t>
  </si>
  <si>
    <t>EXT450 (Extinctiebepaling bij 450nm)</t>
  </si>
  <si>
    <t>F (Fluoride)</t>
  </si>
  <si>
    <t>FE (IJzer)</t>
  </si>
  <si>
    <t>FE2O3 (IJzer(III)oxide (vrij ijzer, als Fe2O3))</t>
  </si>
  <si>
    <t>FEDG (IJzer)</t>
  </si>
  <si>
    <t>FEII (IJzer (tweewaardig))</t>
  </si>
  <si>
    <t>FENIDX (Fenolindex (met waterdamp vluchtige fenolen))</t>
  </si>
  <si>
    <t>FGDG (Fluoride)</t>
  </si>
  <si>
    <t>FLUORPRB-TOT (Fluoroprobe bepaling algengroepen)</t>
  </si>
  <si>
    <t>FORMDHDE (Methanal (formaldehyde))</t>
  </si>
  <si>
    <t>FOSTAC (FOS/TAC ratio)</t>
  </si>
  <si>
    <t>FYTOP (Fytoplankton)</t>
  </si>
  <si>
    <t>FYTOP-QSVEN (Fytoplankton Quick Scan in vennen)</t>
  </si>
  <si>
    <t>GCMS-BMA (Bestrijdingsmiddelen (GCMS))</t>
  </si>
  <si>
    <t>GCMS-BMA-H (Bestrijdingsmiddelen (GCMS))</t>
  </si>
  <si>
    <t>GCMS-BSA (Bijzondere stoffen (GCMS))</t>
  </si>
  <si>
    <t>GCMS-BSB (Bijzondere stoffen (GCMS))</t>
  </si>
  <si>
    <t>GCMS-FENFTA (Alkylfenolen en ftalaten)</t>
  </si>
  <si>
    <t>GCMS-MPV (Matig Polaire Verbindingen (GCMS))</t>
  </si>
  <si>
    <t>GCMS-NTS (Bestrijdingsmiddelen NTS (GCMS))</t>
  </si>
  <si>
    <t>GCMS-SCREEN (Screening (GCMS))</t>
  </si>
  <si>
    <t>GD (Gadolinium)</t>
  </si>
  <si>
    <t>GEUR (Geur)</t>
  </si>
  <si>
    <t>GLDS2 (Gloeirest van de droge stof (t.b.v. zeefkromme))</t>
  </si>
  <si>
    <t>GLIND (Percentage gloeirest)</t>
  </si>
  <si>
    <t>GLIND2 (Percentage gloeirest (duplo))</t>
  </si>
  <si>
    <t>GLOEIV (Gloeiverlies (Organische stof zonder correctie voor lutum en vrij ijzer))</t>
  </si>
  <si>
    <t>GLONOP (Percentage gloeirest)</t>
  </si>
  <si>
    <t>GLYFAMPAVEDG (Glyfosaat en AMPA in vegetatie)</t>
  </si>
  <si>
    <t>GLYFO (Glyfosaat - Glufosinaat)</t>
  </si>
  <si>
    <t>GONSMSEM (Fytopl. - bloeisoort (13) Gonyostomum semen)</t>
  </si>
  <si>
    <t>GROEI (Overmatige groei hogere waterplanten)</t>
  </si>
  <si>
    <t>H (Waterstof)</t>
  </si>
  <si>
    <t>HARDHCACO3 (Hardheid (als CaCO3))</t>
  </si>
  <si>
    <t>HARDHEID (Hardheid)</t>
  </si>
  <si>
    <t>HCO3 (Waterstofcarbonaat)</t>
  </si>
  <si>
    <t>HELDER (Helderheid)</t>
  </si>
  <si>
    <t>HELDERV (Helderheid)</t>
  </si>
  <si>
    <t>HG (Kwik)</t>
  </si>
  <si>
    <t>HGDG (Kwik)</t>
  </si>
  <si>
    <t>HORMONEN (Hormonen)</t>
  </si>
  <si>
    <t>HS-BSA (Vluchtige polaire verbindingen)</t>
  </si>
  <si>
    <t>IJSTSD (IJstoestand / aggregatietoestand van het water)</t>
  </si>
  <si>
    <t>IND (Droge stof)</t>
  </si>
  <si>
    <t>IND2 (Droge stof (duplo))</t>
  </si>
  <si>
    <t>IONENRATIO (Ionenratio)</t>
  </si>
  <si>
    <t>K (Kalium)</t>
  </si>
  <si>
    <t>KDG (Kalium)</t>
  </si>
  <si>
    <t>KGF16 (Korrelgroottefractie tot 16 um)</t>
  </si>
  <si>
    <t>KGF2 (Korrelgroottefractie tot 2 um)</t>
  </si>
  <si>
    <t>KGF32 (Korrelgroottefractie tot 32 um)</t>
  </si>
  <si>
    <t>KLEUR (Kleur)</t>
  </si>
  <si>
    <t>KLEURV (Kleur)</t>
  </si>
  <si>
    <t>KROOS (Kroos)</t>
  </si>
  <si>
    <t>LCMS-BM (Bestrijdingsmiddelen (LCMS))</t>
  </si>
  <si>
    <t>LCMS-BSA (Bijzondere stoffen (LCMS))</t>
  </si>
  <si>
    <t>LCMS-BSC (Bijzondere stoffen (LCMS))</t>
  </si>
  <si>
    <t>LCMS-GIDSSTOF (Gidsstoffen (LCMS))</t>
  </si>
  <si>
    <t>LCMS-GMA (Geneesmiddelen (LCMS))</t>
  </si>
  <si>
    <t>LCMS-GMB (Geneesmiddelen (LCMS))</t>
  </si>
  <si>
    <t>LCMS-GMC (Geneesmiddelen (LCMS))</t>
  </si>
  <si>
    <t>LCMS-NTS (Bestrijdingsmiddelen NTS (LCMS))</t>
  </si>
  <si>
    <t>LCMS-PCFDG (Pentachloorfenol (LCMS))</t>
  </si>
  <si>
    <t>LCMS-PFAS-SPE (PFAS (LCMS))</t>
  </si>
  <si>
    <t>LCMS-PFASDG1 (PFAS AS3000 (LCMS))</t>
  </si>
  <si>
    <t>LCMS-PFASDG2 (PFAS overig (LCMS))</t>
  </si>
  <si>
    <t>LEGIODW (Legionella in drinkwater)</t>
  </si>
  <si>
    <t>LI (Lithium)</t>
  </si>
  <si>
    <t>LOCATIE (Locatie veldwerkzaamheden)</t>
  </si>
  <si>
    <t>LVETZUUR (Lager vetzuren (C2-C5))</t>
  </si>
  <si>
    <t>MACFN-BEMUITVF (Macrofauna bemonsteren, uitzoeken en veldformulier)</t>
  </si>
  <si>
    <t>MACFN-DET (Macrofauna determineren)</t>
  </si>
  <si>
    <t>MACFN-QSSTED (Macrofauna quick scan)</t>
  </si>
  <si>
    <t>MACFN-STD (Macrofauna standaard)</t>
  </si>
  <si>
    <t>MACFN-SUB (Macrofauna met subbemonstering)</t>
  </si>
  <si>
    <t>MG (Magnesium)</t>
  </si>
  <si>
    <t>MGDG (Magnesium)</t>
  </si>
  <si>
    <t>MN (Mangaan)</t>
  </si>
  <si>
    <t>MNDG (Mangaan)</t>
  </si>
  <si>
    <t>MO (Molybdeen)</t>
  </si>
  <si>
    <t>MODG (Molybdeen)</t>
  </si>
  <si>
    <t>MONB25 (Monsterbehandeling ? 25 ilowpunten)</t>
  </si>
  <si>
    <t>MONB35 (Monsterbehandeling ? 35 ilowpunten)</t>
  </si>
  <si>
    <t>MONB50 (Monsterbehandeling ? 50 ilowpunten)</t>
  </si>
  <si>
    <t>MONBEH (Behandeling Monster)</t>
  </si>
  <si>
    <t>MPN-ECOLI (Escherichia coli (MPN-methode))</t>
  </si>
  <si>
    <t>MPN-IENTRO (Intestinale enterococcen (MPN-methode))</t>
  </si>
  <si>
    <t>N-REMMING (Nitrificatieremming (beperkte proef, op basis van NO2+NO3))</t>
  </si>
  <si>
    <t>N-SNELHEID (Nitrificatiesnelheid (als N))</t>
  </si>
  <si>
    <t>NA (Natrium)</t>
  </si>
  <si>
    <t>NADG (Natrium)</t>
  </si>
  <si>
    <t>NEER (Neerslag)</t>
  </si>
  <si>
    <t>NH3 (Ammoniak)</t>
  </si>
  <si>
    <t>NH4 (Ammonium (als N))</t>
  </si>
  <si>
    <t>NH4DG (Ammonium (als N))</t>
  </si>
  <si>
    <t>NI (Nikkel)</t>
  </si>
  <si>
    <t>NIDG (Nikkel)</t>
  </si>
  <si>
    <t>NKA (Som ammonium- en organisch gebonden stikstof (als N))</t>
  </si>
  <si>
    <t>NKANF (Som ammonium- en organisch gebonden stikstof (als N))</t>
  </si>
  <si>
    <t>NKJ (Som ammonium- en organisch gebonden stikstof, Kjeldahl (als N))</t>
  </si>
  <si>
    <t>NKJ2 (Som ammonium- en organisch gebonden stikstof, Kjeldahl (als N) (duplo))</t>
  </si>
  <si>
    <t>NKJDG (Stikstof Kjeldahl (als N))</t>
  </si>
  <si>
    <t>NO2 (Nitriet (als N))</t>
  </si>
  <si>
    <t>NO3 (Nitraat (als N))</t>
  </si>
  <si>
    <t>NO3DG (Nitraat (als N))</t>
  </si>
  <si>
    <t>NOT (Som nitraat en nitriet (als N))</t>
  </si>
  <si>
    <t>NTOT (Stikstof totaal)</t>
  </si>
  <si>
    <t>NTS (NTS (LCMS en GCMS))</t>
  </si>
  <si>
    <t>O2V (Zuurstof)</t>
  </si>
  <si>
    <t>O2Z (Zuurstofverzadiging)</t>
  </si>
  <si>
    <t>OCB (Organochloorbestrijdingsmiddelen)</t>
  </si>
  <si>
    <t>OCBDG (Organochloorbestrijdingsmiddelen)</t>
  </si>
  <si>
    <t>OCBPCB (Organochloorbestrijdingsmiddelen en Polychloorbifenylen)</t>
  </si>
  <si>
    <t>OCBPCBDG (Organochloorbestrijdingsmiddelen)</t>
  </si>
  <si>
    <t>OFOS (Orthofosfaat (als P))</t>
  </si>
  <si>
    <t>OFOSDG (Orthofosfaat (als P))</t>
  </si>
  <si>
    <t>OLIE (Olie)</t>
  </si>
  <si>
    <t>OLIEGC (Minerale olie)</t>
  </si>
  <si>
    <t>OLIEGCDG (Minerale olie)</t>
  </si>
  <si>
    <t>OLIEGCID (Olie identificatie)</t>
  </si>
  <si>
    <t>OLIEGRAV (Petroleumether extraheerbare oliën en vetten)</t>
  </si>
  <si>
    <t>OLIEGRAVDG (Petroleumether extraheerbare oliën en vetten)</t>
  </si>
  <si>
    <t>ONOP (Onopgeloste stoffen)</t>
  </si>
  <si>
    <t>ORGANOTIN (Organotin water)</t>
  </si>
  <si>
    <t>OSTOF (Organische stof)</t>
  </si>
  <si>
    <t>PAK (Polycyclische aromaten)</t>
  </si>
  <si>
    <t>PAKDG (Polycyclische aromaten)</t>
  </si>
  <si>
    <t>PB (Lood)</t>
  </si>
  <si>
    <t>PB5740-MET (AS3000: metalen 1493)</t>
  </si>
  <si>
    <t>PB5740-OLIE (AS3000: minerale olie)</t>
  </si>
  <si>
    <t>PB5740-VKW (AS3000: BTEXNS en VKH 1504)</t>
  </si>
  <si>
    <t>PBDG (Lood)</t>
  </si>
  <si>
    <t>PBGWS (Grondwaterstand Peilbuis t.o.v. bovenkant peilbuis)</t>
  </si>
  <si>
    <t>PBVELD (Veldformulier t.b.v. Peilbuizen)</t>
  </si>
  <si>
    <t>PCB (Polychloorbifenylen)</t>
  </si>
  <si>
    <t>PCBDG (Polychloorbifenylen)</t>
  </si>
  <si>
    <t>PEILSCHAALV (Aflezen NAP stand op peilschaal)</t>
  </si>
  <si>
    <t>PH (Zuurgraad)</t>
  </si>
  <si>
    <t>PHH2O (Zuurgraad (pH-H2O))</t>
  </si>
  <si>
    <t>PHV (Zuurgraad)</t>
  </si>
  <si>
    <t>PLANAW (Plannen Afvalwater)</t>
  </si>
  <si>
    <t>PLANDIATO (Plannen Diatomeeën)</t>
  </si>
  <si>
    <t>PLANGW (Plannen Grondwater)</t>
  </si>
  <si>
    <t>PLANMACFN (Plannen Macrofauna)</t>
  </si>
  <si>
    <t>PLANOW (Plannen Oppervlaktewater)</t>
  </si>
  <si>
    <t>PLANSIERAGN (Plannen Sieralgen)</t>
  </si>
  <si>
    <t>PLANVEGTTE (Plannen Vegetatie)</t>
  </si>
  <si>
    <t>PLANZB (Plannen Zuiveringsslib)</t>
  </si>
  <si>
    <t>POLOPLM (Polaire oplosmiddelen)</t>
  </si>
  <si>
    <t>PROJH (Projecthandeling)</t>
  </si>
  <si>
    <t>PULSEN (Aantal pulsen)</t>
  </si>
  <si>
    <t>PULSGEN (Aantal pulsen genomen)</t>
  </si>
  <si>
    <t>PULSGEV (Aantal pulsen gevraagd)</t>
  </si>
  <si>
    <t>S (Sulfide)</t>
  </si>
  <si>
    <t>SALINITEIT (Saliniteit)</t>
  </si>
  <si>
    <t>SB (Antimoon)</t>
  </si>
  <si>
    <t>SBDG (Antimoon)</t>
  </si>
  <si>
    <t>SC10C13CLAKN (som C10-C13-chlooralkanen)</t>
  </si>
  <si>
    <t>SCHUIM (Schuim)</t>
  </si>
  <si>
    <t>SE (Selenium)</t>
  </si>
  <si>
    <t>SEDG (Selenium)</t>
  </si>
  <si>
    <t>SENSOH (Sensor onderhoud)</t>
  </si>
  <si>
    <t>SI (Silicium)</t>
  </si>
  <si>
    <t>SIERAGN (Sieralgen)</t>
  </si>
  <si>
    <t>SIO2 (Silicaat)</t>
  </si>
  <si>
    <t>SN (Tin)</t>
  </si>
  <si>
    <t>SNDG (Tin)</t>
  </si>
  <si>
    <t>SO4 (Sulfaat)</t>
  </si>
  <si>
    <t>SO4DG (Sulfaat)</t>
  </si>
  <si>
    <t>SR (Strontium)</t>
  </si>
  <si>
    <t>SRDG (Strontium)</t>
  </si>
  <si>
    <t>STOOKW (Stookwaarde (droog))</t>
  </si>
  <si>
    <t>STOOKW-NAT (Stookwaarde (onderste verbrandingswaarde) nat)</t>
  </si>
  <si>
    <t>STOT (Zwavel)</t>
  </si>
  <si>
    <t>STOTDG (Zwavel)</t>
  </si>
  <si>
    <t>STROOMSHD (Stroomsnelheid)</t>
  </si>
  <si>
    <t>TE (Telluur)</t>
  </si>
  <si>
    <t>TEDG (Telluur)</t>
  </si>
  <si>
    <t>TEMP (Temperatuur)</t>
  </si>
  <si>
    <t>TEMPKAST (Temperatuur kast)</t>
  </si>
  <si>
    <t>TI (Titaan)</t>
  </si>
  <si>
    <t>TIC (Anorganisch koolstof (TIC))</t>
  </si>
  <si>
    <t>TIDG (Titaan)</t>
  </si>
  <si>
    <t>TL (Thallium)</t>
  </si>
  <si>
    <t>TLDG (Thallium)</t>
  </si>
  <si>
    <t>TNB (Totaal organisch en anorganisch gebonden stikstof)</t>
  </si>
  <si>
    <t>TOC (Totaal organisch koolstof)</t>
  </si>
  <si>
    <t>TOCDG (Totaal organisch koolstof)</t>
  </si>
  <si>
    <t>TOESGBOOTH (Toeslag monsterneming met boot (inclusief extra persoon))</t>
  </si>
  <si>
    <t>TOESMEDWRK (Toeslag monsterneming met extra medewerker ivm veiligheidsaspecten)</t>
  </si>
  <si>
    <t>TOFOS (Orthofosfaat (ongefiltreerd))</t>
  </si>
  <si>
    <t>TOTALK (Alkaliniteit)</t>
  </si>
  <si>
    <t>TOXBLAUWALG (Chlorofyl-a geassocieerd met blauwalgen (toetswaarde))</t>
  </si>
  <si>
    <t>TPA (Totaal fosfor (als P))</t>
  </si>
  <si>
    <t>TPADG (Totaal fosfor (als P))</t>
  </si>
  <si>
    <t>TPANF (Totaal fosfor (als P))</t>
  </si>
  <si>
    <t>TRANSPORT (Transportkosten)</t>
  </si>
  <si>
    <t>TROEALGT (Troebelheid m.b.v. algentoorts)</t>
  </si>
  <si>
    <t>TROEV (Troebelheid)</t>
  </si>
  <si>
    <t>U (Uranium)</t>
  </si>
  <si>
    <t>UDG (Uranium)</t>
  </si>
  <si>
    <t>UITLOOG (Uitloogonderzoek)</t>
  </si>
  <si>
    <t>UPLOADZW (Upload Zwemwaterregister)</t>
  </si>
  <si>
    <t>V (Vanadium)</t>
  </si>
  <si>
    <t>VDG (Vanadium)</t>
  </si>
  <si>
    <t>VE (Vervuilingswaarde)</t>
  </si>
  <si>
    <t>VEGTTE-KRW (Vegetatie KRW oever en water)</t>
  </si>
  <si>
    <t>VEGTTE-VRST (Vegetatie vooropname vroege soorten)</t>
  </si>
  <si>
    <t>VELDMTGN (Veldmetingen)</t>
  </si>
  <si>
    <t>VETID (Vet identificatie)</t>
  </si>
  <si>
    <t>VLVERB (Vluchtige verbindingen)</t>
  </si>
  <si>
    <t>VOGL (Vogels)</t>
  </si>
  <si>
    <t>VOLKOLF (Volume kolf)</t>
  </si>
  <si>
    <t>VOLVATLEEG (Volume vat leeg)</t>
  </si>
  <si>
    <t>VOLVATPR (Volume vat praktisch)</t>
  </si>
  <si>
    <t>VOLVATTH (Volume vat theoretisch)</t>
  </si>
  <si>
    <t>VOLVATVOL (Volume vat vol)</t>
  </si>
  <si>
    <t>VOX (Som vluchtige organische halogeenverbindingen (VOX))</t>
  </si>
  <si>
    <t>VP_ALG (veldparameter diverse waters)</t>
  </si>
  <si>
    <t>VRIVM (Verpakking RIVM)</t>
  </si>
  <si>
    <t>VUIL (Vuil)</t>
  </si>
  <si>
    <t>VZEGEL (Verzegeling Monsternamekast)</t>
  </si>
  <si>
    <t>W (Wolfraam)</t>
  </si>
  <si>
    <t>WBTOETS (Toetsing aan Regeling bodemkwaliteit 2022)</t>
  </si>
  <si>
    <t>WBTOETSGBT (Baggerspecie bij GBT in oppervlaktewater (emissiewaarde))</t>
  </si>
  <si>
    <t>WBTOETSGBTLB (Baggerspecie bij GBT op landbodem (emissiewaarde))</t>
  </si>
  <si>
    <t>WBTOETSKLS (Grond en bagger bij toepassing op of in bodem)</t>
  </si>
  <si>
    <t>WBTOETSOPP (Bagger en ontvangende bodem bij toepassing in opp.waterl.)</t>
  </si>
  <si>
    <t>WBTOETSPFAS (Toetsing PFAS aan Handelingskader (december 2021))</t>
  </si>
  <si>
    <t>WBVELD (Waterbodem veldformulier)</t>
  </si>
  <si>
    <t>WBVOOR (Waterbodem vooronderzoek)</t>
  </si>
  <si>
    <t>WDG (Wolfraam)</t>
  </si>
  <si>
    <t>ZAIN (Percentage zandrest)</t>
  </si>
  <si>
    <t>ZEEFKR (Zeefkromme)</t>
  </si>
  <si>
    <t>ZEEFZAIN (Zeeffractie van de Zandrest)</t>
  </si>
  <si>
    <t>ZN (Zink)</t>
  </si>
  <si>
    <t>ZNDG (Zink)</t>
  </si>
  <si>
    <t>ZOETSTOFFEN (Zoetstoffen)</t>
  </si>
  <si>
    <t>ZR (Zirkonium)</t>
  </si>
  <si>
    <t>CQ_TEMPLATE</t>
  </si>
  <si>
    <t>(dg)</t>
  </si>
  <si>
    <t>DAARDEHUIS</t>
  </si>
  <si>
    <t>F</t>
  </si>
  <si>
    <t>DADS</t>
  </si>
  <si>
    <t>DAQUAFIN-KB210160</t>
  </si>
  <si>
    <t>DAQ-COMBIPEST</t>
  </si>
  <si>
    <t>DAQUON</t>
  </si>
  <si>
    <t>DAQUON-MPV</t>
  </si>
  <si>
    <t>DAQUON-RL</t>
  </si>
  <si>
    <t>DBACO</t>
  </si>
  <si>
    <t>DBADREKKEN</t>
  </si>
  <si>
    <t>DBKHWATER</t>
  </si>
  <si>
    <t>DBKINGENIEURS</t>
  </si>
  <si>
    <t>DBRIGHTWORK</t>
  </si>
  <si>
    <t>DBRIGHTWORK-01</t>
  </si>
  <si>
    <t>DBRINKINDUSTRIAL</t>
  </si>
  <si>
    <t>DBRINKS</t>
  </si>
  <si>
    <t>DBYKCERA</t>
  </si>
  <si>
    <t>T</t>
  </si>
  <si>
    <t>DCALOT</t>
  </si>
  <si>
    <t>DCAPFUNDEBELTEN</t>
  </si>
  <si>
    <t>DCCT</t>
  </si>
  <si>
    <t>DCITYSWIM</t>
  </si>
  <si>
    <t>DCSZWOLLE</t>
  </si>
  <si>
    <t>DDRAMECO</t>
  </si>
  <si>
    <t>DECOPARKHOF</t>
  </si>
  <si>
    <t>DEMMTEC</t>
  </si>
  <si>
    <t>DENVALIOR</t>
  </si>
  <si>
    <t>DFIGHTCANCER</t>
  </si>
  <si>
    <t>DFOSECO</t>
  </si>
  <si>
    <t>DGEMHBERG</t>
  </si>
  <si>
    <t>DGEMHBERG2</t>
  </si>
  <si>
    <t>DHARD-TINY</t>
  </si>
  <si>
    <t>DGEMMEPPEL</t>
  </si>
  <si>
    <t>DGEMZWL-GM</t>
  </si>
  <si>
    <t>DGEMZWL-ZSS</t>
  </si>
  <si>
    <t>DGHT</t>
  </si>
  <si>
    <t>DKWARTIER</t>
  </si>
  <si>
    <t>DNJDUIK-HGL</t>
  </si>
  <si>
    <t>DHOLLANDTRIA</t>
  </si>
  <si>
    <t>DJANSENCHROOM</t>
  </si>
  <si>
    <t>DJELLICE</t>
  </si>
  <si>
    <t>DJONKMAN</t>
  </si>
  <si>
    <t>DKOLB</t>
  </si>
  <si>
    <t>DKOLBP</t>
  </si>
  <si>
    <t>DKOLB2</t>
  </si>
  <si>
    <t>DKWRWATER</t>
  </si>
  <si>
    <t>LD</t>
  </si>
  <si>
    <t>LIBRONOPS</t>
  </si>
  <si>
    <t>LIOWPLANTINV</t>
  </si>
  <si>
    <t>LIRANAVIRUS</t>
  </si>
  <si>
    <t>LIRATTEN</t>
  </si>
  <si>
    <t>LISW</t>
  </si>
  <si>
    <t>LK</t>
  </si>
  <si>
    <t>LKEMBALLAGE</t>
  </si>
  <si>
    <t>LK2</t>
  </si>
  <si>
    <t>LK3</t>
  </si>
  <si>
    <t>DLEAF</t>
  </si>
  <si>
    <t>DLEAF-21528</t>
  </si>
  <si>
    <t>DLEAF-23591</t>
  </si>
  <si>
    <t>DLUTRA</t>
  </si>
  <si>
    <t>DNIEUWATER</t>
  </si>
  <si>
    <t>DORS</t>
  </si>
  <si>
    <t>DPAN-EUROPE</t>
  </si>
  <si>
    <t>DPOWERCOAT</t>
  </si>
  <si>
    <t>DOVER</t>
  </si>
  <si>
    <t>DOVER-PFAS</t>
  </si>
  <si>
    <t>DPUREBLUE</t>
  </si>
  <si>
    <t>DRHDHV-BO3</t>
  </si>
  <si>
    <t>DRHDHV-BO3-2</t>
  </si>
  <si>
    <t>DRIVM</t>
  </si>
  <si>
    <t>DRWS-GDG</t>
  </si>
  <si>
    <t>DRWSGENES</t>
  </si>
  <si>
    <t>DRWSGEVRIES</t>
  </si>
  <si>
    <t>DRWS-MPV</t>
  </si>
  <si>
    <t>DSANDUR</t>
  </si>
  <si>
    <t>DSCHUURMAN-BZC</t>
  </si>
  <si>
    <t>DSPRINGENDAL</t>
  </si>
  <si>
    <t>DSST</t>
  </si>
  <si>
    <t>DSTANTEC</t>
  </si>
  <si>
    <t>DSTOWA-LELYSTAD</t>
  </si>
  <si>
    <t>DSTOWA-OOIJEN</t>
  </si>
  <si>
    <t>DSTOWA-WERVERSHOOF</t>
  </si>
  <si>
    <t>DTAUW</t>
  </si>
  <si>
    <t>DTAUW-RD</t>
  </si>
  <si>
    <t>DTWENCE</t>
  </si>
  <si>
    <t>DTWENCEMVI</t>
  </si>
  <si>
    <t>DTWENCEXH</t>
  </si>
  <si>
    <t>DUTTWENTE</t>
  </si>
  <si>
    <t>DUTWENTE-HDW</t>
  </si>
  <si>
    <t>DVANHEEKTEXTILES</t>
  </si>
  <si>
    <t>OBDATABEHEER</t>
  </si>
  <si>
    <t>OBMEETNET</t>
  </si>
  <si>
    <t>OBMURA</t>
  </si>
  <si>
    <t>OBPROJECTEN</t>
  </si>
  <si>
    <t>OBRAPPORTAGE</t>
  </si>
  <si>
    <t>OH</t>
  </si>
  <si>
    <t>(7 dg)</t>
  </si>
  <si>
    <t>OHBELEID</t>
  </si>
  <si>
    <t>OHWEBIS</t>
  </si>
  <si>
    <t>OO</t>
  </si>
  <si>
    <t>OODIOX</t>
  </si>
  <si>
    <t>OOKRW</t>
  </si>
  <si>
    <t>OON</t>
  </si>
  <si>
    <t>OOP</t>
  </si>
  <si>
    <t>OOPDV</t>
  </si>
  <si>
    <t>OO-SFT2</t>
  </si>
  <si>
    <t>OOZWEM</t>
  </si>
  <si>
    <t>OPB</t>
  </si>
  <si>
    <t>OT</t>
  </si>
  <si>
    <t>OT-CAL</t>
  </si>
  <si>
    <t>OTCD</t>
  </si>
  <si>
    <t>OTCE</t>
  </si>
  <si>
    <t>OTCM</t>
  </si>
  <si>
    <t>OTCZ</t>
  </si>
  <si>
    <t>OTDGSRAALTE</t>
  </si>
  <si>
    <t>OTDGSZWOLLE</t>
  </si>
  <si>
    <t>OTP</t>
  </si>
  <si>
    <t>OTP-AQUAFARM</t>
  </si>
  <si>
    <t>OTP-DRAADVORMERS</t>
  </si>
  <si>
    <t>OTP-MICRO-NBS</t>
  </si>
  <si>
    <t>OTP54</t>
  </si>
  <si>
    <t>OTP56</t>
  </si>
  <si>
    <t>OT-RIVM</t>
  </si>
  <si>
    <t>OTSOID</t>
  </si>
  <si>
    <t>OTS07</t>
  </si>
  <si>
    <t>OTS57</t>
  </si>
  <si>
    <t>OTS74</t>
  </si>
  <si>
    <t>OWP</t>
  </si>
  <si>
    <t>OWPERS</t>
  </si>
  <si>
    <t>DWETLANTEC</t>
  </si>
  <si>
    <t>DWILBO</t>
  </si>
  <si>
    <t>YBDATABEHEER</t>
  </si>
  <si>
    <t>YBEFCT_MON</t>
  </si>
  <si>
    <t>YBMEETNET</t>
  </si>
  <si>
    <t>YBMURA</t>
  </si>
  <si>
    <t>YBNATWATER</t>
  </si>
  <si>
    <t>YBOSINKBEMERS</t>
  </si>
  <si>
    <t>YBRAPPORTAGE</t>
  </si>
  <si>
    <t>YBRO_NWEA</t>
  </si>
  <si>
    <t>YBSTEDELIJK</t>
  </si>
  <si>
    <t>YI</t>
  </si>
  <si>
    <t>YIHW</t>
  </si>
  <si>
    <t>YISENSOR</t>
  </si>
  <si>
    <t>YO</t>
  </si>
  <si>
    <t>YOADHOC</t>
  </si>
  <si>
    <t>YOAZW</t>
  </si>
  <si>
    <t>YOBRONDOESBURG</t>
  </si>
  <si>
    <t>YODOWLAND</t>
  </si>
  <si>
    <t>YOEFFLRWZI</t>
  </si>
  <si>
    <t>YOGRENSWATEREN</t>
  </si>
  <si>
    <t>YOISCOROETEN</t>
  </si>
  <si>
    <t>YOKRWOM</t>
  </si>
  <si>
    <t>YOMEDLERBB</t>
  </si>
  <si>
    <t>YOMNLSO</t>
  </si>
  <si>
    <t>YOPFASOOIJ</t>
  </si>
  <si>
    <t>YOPFASOOVLOED</t>
  </si>
  <si>
    <t>YOPFASWRIJ</t>
  </si>
  <si>
    <t>YOPRDIDAM</t>
  </si>
  <si>
    <t>YOPRGROOTEBK</t>
  </si>
  <si>
    <t>YOPRLIEVELDVRAG</t>
  </si>
  <si>
    <t>YOPRLIMBEEK</t>
  </si>
  <si>
    <t>YOPRNH4</t>
  </si>
  <si>
    <t>YOPROJECTGOLFBAAN</t>
  </si>
  <si>
    <t>YOPROJECTHCH</t>
  </si>
  <si>
    <t>YOPRVIJVOOSTVRT</t>
  </si>
  <si>
    <t>YOPRVITENS</t>
  </si>
  <si>
    <t>YOPRWILDENBORGH</t>
  </si>
  <si>
    <t>YOPSFT2</t>
  </si>
  <si>
    <t>YOSCHIPPERSBK</t>
  </si>
  <si>
    <t>YOSGRENSCONTRLD</t>
  </si>
  <si>
    <t>YOSTAD</t>
  </si>
  <si>
    <t>YOSTRNDBD</t>
  </si>
  <si>
    <t>YOSWTWRWZI</t>
  </si>
  <si>
    <t>YOWATAKKTK</t>
  </si>
  <si>
    <t>YOWTWZUIVERING</t>
  </si>
  <si>
    <t>YOZWEM</t>
  </si>
  <si>
    <t>YOZWEMPV</t>
  </si>
  <si>
    <t>YT</t>
  </si>
  <si>
    <t>YTCD</t>
  </si>
  <si>
    <t>YTCOS</t>
  </si>
  <si>
    <t>YTDEPPB</t>
  </si>
  <si>
    <t>YTREST</t>
  </si>
  <si>
    <t>YTRIVM</t>
  </si>
  <si>
    <t>YTZA</t>
  </si>
  <si>
    <t>YTZD</t>
  </si>
  <si>
    <t>(5 dg)</t>
  </si>
  <si>
    <t>YTZDPB</t>
  </si>
  <si>
    <t>YTZE</t>
  </si>
  <si>
    <t>YTZH</t>
  </si>
  <si>
    <t>YTZL</t>
  </si>
  <si>
    <t>YTZLPLASZAK</t>
  </si>
  <si>
    <t>YTZM</t>
  </si>
  <si>
    <t>YTZN</t>
  </si>
  <si>
    <t>YTZO</t>
  </si>
  <si>
    <t>YTZOICABUS</t>
  </si>
  <si>
    <t>YTZPJHVS</t>
  </si>
  <si>
    <t>YTZPJZCD</t>
  </si>
  <si>
    <t>YTZR</t>
  </si>
  <si>
    <t>YTZV</t>
  </si>
  <si>
    <t>YTZW</t>
  </si>
  <si>
    <t>YTZWC</t>
  </si>
  <si>
    <t>YTZWPB</t>
  </si>
  <si>
    <t>YTZWPRTNZ</t>
  </si>
  <si>
    <t>YTZX</t>
  </si>
  <si>
    <t>YTZZ</t>
  </si>
  <si>
    <t>YTZZKAU</t>
  </si>
  <si>
    <t>YTZZNE</t>
  </si>
  <si>
    <t>YWR</t>
  </si>
  <si>
    <t>YWRWATERBODEM</t>
  </si>
  <si>
    <t>DWBL-SUPERLOCAL</t>
  </si>
  <si>
    <t>DPACAS</t>
  </si>
  <si>
    <t>DWSL-BREDEMONITORING</t>
  </si>
  <si>
    <t>DWSL-TT</t>
  </si>
  <si>
    <t>DWSP</t>
  </si>
  <si>
    <t>DWVM</t>
  </si>
  <si>
    <t>SBMEETNET</t>
  </si>
  <si>
    <t>SBMURA</t>
  </si>
  <si>
    <t>SBPROJECTEN</t>
  </si>
  <si>
    <t>SBRAPPORTAGE</t>
  </si>
  <si>
    <t>SEHA</t>
  </si>
  <si>
    <t>SEHE</t>
  </si>
  <si>
    <t>SEHO</t>
  </si>
  <si>
    <t>SHFE-080</t>
  </si>
  <si>
    <t>SO</t>
  </si>
  <si>
    <t>SOCAL-HCH</t>
  </si>
  <si>
    <t>SOP</t>
  </si>
  <si>
    <t>SOP-BOEKELO</t>
  </si>
  <si>
    <t>SOPGGORBV</t>
  </si>
  <si>
    <t>SOP-MIWNMMB</t>
  </si>
  <si>
    <t>SOP-OK50BK95</t>
  </si>
  <si>
    <t>SOP-VLIEGVELD</t>
  </si>
  <si>
    <t>SO-SFT2</t>
  </si>
  <si>
    <t>SOZWEM</t>
  </si>
  <si>
    <t>SOZWEMPFAS</t>
  </si>
  <si>
    <t>SOZWEM2</t>
  </si>
  <si>
    <t>SPB</t>
  </si>
  <si>
    <t>SPBP</t>
  </si>
  <si>
    <t>ST</t>
  </si>
  <si>
    <t>STPALMELO</t>
  </si>
  <si>
    <t>STPBLUEELEPHANT</t>
  </si>
  <si>
    <t>STPBLUEELEPHANT-V</t>
  </si>
  <si>
    <t>STPBODAC</t>
  </si>
  <si>
    <t>STPDISCREPANTIE</t>
  </si>
  <si>
    <t>STPDOEKFILTOLZAAL</t>
  </si>
  <si>
    <t>STPKRW</t>
  </si>
  <si>
    <t>STPNIEUWHEFPAR</t>
  </si>
  <si>
    <t>STPOLDENZAAL</t>
  </si>
  <si>
    <t>STPSCENARIOOLZAAL</t>
  </si>
  <si>
    <t>STP030</t>
  </si>
  <si>
    <t>STP050</t>
  </si>
  <si>
    <t>STP080</t>
  </si>
  <si>
    <t>STP100</t>
  </si>
  <si>
    <t>STP170</t>
  </si>
  <si>
    <t>STP180</t>
  </si>
  <si>
    <t>STP190</t>
  </si>
  <si>
    <t>STP210</t>
  </si>
  <si>
    <t>STP240</t>
  </si>
  <si>
    <t>STP250</t>
  </si>
  <si>
    <t>STP500</t>
  </si>
  <si>
    <t>ST-RIVM</t>
  </si>
  <si>
    <t>ST010</t>
  </si>
  <si>
    <t>ST030</t>
  </si>
  <si>
    <t>ST050</t>
  </si>
  <si>
    <t>ST080</t>
  </si>
  <si>
    <t>ST100</t>
  </si>
  <si>
    <t>ST130</t>
  </si>
  <si>
    <t>ST140</t>
  </si>
  <si>
    <t>ST150</t>
  </si>
  <si>
    <t>ST160</t>
  </si>
  <si>
    <t>ST170</t>
  </si>
  <si>
    <t>ST180</t>
  </si>
  <si>
    <t>ST190</t>
  </si>
  <si>
    <t>ST210</t>
  </si>
  <si>
    <t>ST230</t>
  </si>
  <si>
    <t>ST240</t>
  </si>
  <si>
    <t>ST250</t>
  </si>
  <si>
    <t>ST260</t>
  </si>
  <si>
    <t>ST340</t>
  </si>
  <si>
    <t>ST360</t>
  </si>
  <si>
    <t>ST370</t>
  </si>
  <si>
    <t>ST390</t>
  </si>
  <si>
    <t>ST450</t>
  </si>
  <si>
    <t>ST500</t>
  </si>
  <si>
    <t>ST550</t>
  </si>
  <si>
    <t>SW</t>
  </si>
  <si>
    <t>SWP</t>
  </si>
  <si>
    <t>SWPRJ</t>
  </si>
  <si>
    <t>AA</t>
  </si>
  <si>
    <t>AABOA</t>
  </si>
  <si>
    <t>AADIS</t>
  </si>
  <si>
    <t>ABDATABEHEER</t>
  </si>
  <si>
    <t>ABGROTEMDKR</t>
  </si>
  <si>
    <t>ABMEETNET</t>
  </si>
  <si>
    <t>ABMURA</t>
  </si>
  <si>
    <t>ABRAPPORTAGE</t>
  </si>
  <si>
    <t>AGBLT</t>
  </si>
  <si>
    <t>AO</t>
  </si>
  <si>
    <t>AOBRAPD</t>
  </si>
  <si>
    <t>AOCAL</t>
  </si>
  <si>
    <t>AOEDE</t>
  </si>
  <si>
    <t>AOHEELS</t>
  </si>
  <si>
    <t>AONSTOF</t>
  </si>
  <si>
    <t>AOSENS</t>
  </si>
  <si>
    <t>AOTD</t>
  </si>
  <si>
    <t>AOTD-SFT2</t>
  </si>
  <si>
    <t>AOTER</t>
  </si>
  <si>
    <t>AOWAG</t>
  </si>
  <si>
    <t>AOZANDWIN</t>
  </si>
  <si>
    <t>AOZWEM-GLD</t>
  </si>
  <si>
    <t>AOZWEM-UT</t>
  </si>
  <si>
    <t>ATP</t>
  </si>
  <si>
    <t>ATPKAUMERA</t>
  </si>
  <si>
    <t>ATPPLANWSW</t>
  </si>
  <si>
    <t>AT-RIVM</t>
  </si>
  <si>
    <t>AT101</t>
  </si>
  <si>
    <t>AT102</t>
  </si>
  <si>
    <t>AT103</t>
  </si>
  <si>
    <t>AT104</t>
  </si>
  <si>
    <t>AT105</t>
  </si>
  <si>
    <t>AT106</t>
  </si>
  <si>
    <t>AT107</t>
  </si>
  <si>
    <t>AT108</t>
  </si>
  <si>
    <t>AT109</t>
  </si>
  <si>
    <t>AT110</t>
  </si>
  <si>
    <t>AT111</t>
  </si>
  <si>
    <t>AT112</t>
  </si>
  <si>
    <t>AT113</t>
  </si>
  <si>
    <t>AT114</t>
  </si>
  <si>
    <t>AT115</t>
  </si>
  <si>
    <t>AT116</t>
  </si>
  <si>
    <t>DZWANENBERG</t>
  </si>
  <si>
    <t>DZWANENBERG-1</t>
  </si>
  <si>
    <t>ZAT</t>
  </si>
  <si>
    <t>ZBDATABEHEER</t>
  </si>
  <si>
    <t>ZBMEETNET</t>
  </si>
  <si>
    <t>ZBRAPPORTAGE</t>
  </si>
  <si>
    <t>ZGBLT</t>
  </si>
  <si>
    <t>ZH</t>
  </si>
  <si>
    <t>ZHT</t>
  </si>
  <si>
    <t>ZO-ALM</t>
  </si>
  <si>
    <t>ZOP-AFIF</t>
  </si>
  <si>
    <t>ZOP-RIVM</t>
  </si>
  <si>
    <t>ZOS</t>
  </si>
  <si>
    <t>ZOTD</t>
  </si>
  <si>
    <t>ZOZWEM</t>
  </si>
  <si>
    <t>ZO13</t>
  </si>
  <si>
    <t>ZPB</t>
  </si>
  <si>
    <t>ZPWK</t>
  </si>
  <si>
    <t>ZT</t>
  </si>
  <si>
    <t>ZTI</t>
  </si>
  <si>
    <t>ZTLEGIO</t>
  </si>
  <si>
    <t>ZTP</t>
  </si>
  <si>
    <t>ZTP-LEAF</t>
  </si>
  <si>
    <t>ZTZSS-ALME</t>
  </si>
  <si>
    <t>ZTZZS-DRONTEN</t>
  </si>
  <si>
    <t>ZTZZS-LELY</t>
  </si>
  <si>
    <t>ZW</t>
  </si>
  <si>
    <t>ZWP</t>
  </si>
  <si>
    <t>DWSL-WL2025</t>
  </si>
  <si>
    <t>DWSL-GWS2025</t>
  </si>
  <si>
    <t>LABORATORIUM</t>
  </si>
  <si>
    <t>Aantal pulsen</t>
  </si>
  <si>
    <t>PULSEN</t>
  </si>
  <si>
    <t>Aantal pulsen genomen</t>
  </si>
  <si>
    <t>PULSGEN</t>
  </si>
  <si>
    <t>Aantal pulsen gevraagd</t>
  </si>
  <si>
    <t>PULSGEV</t>
  </si>
  <si>
    <t>Aflezen NAP stand op peilschaal</t>
  </si>
  <si>
    <t>PEILSCHAALV</t>
  </si>
  <si>
    <t>m</t>
  </si>
  <si>
    <t>Afwijking</t>
  </si>
  <si>
    <t>AFWKG</t>
  </si>
  <si>
    <t>Badgasten</t>
  </si>
  <si>
    <t>BADGT</t>
  </si>
  <si>
    <t>n</t>
  </si>
  <si>
    <t>Bedekking algen</t>
  </si>
  <si>
    <t>ALGGP</t>
  </si>
  <si>
    <t>Bedekking drijflaag vegetatie</t>
  </si>
  <si>
    <t>DRIJF</t>
  </si>
  <si>
    <t>Blauwalg veldmeting algentoorts</t>
  </si>
  <si>
    <t>BLAUWALGV</t>
  </si>
  <si>
    <t>ug/l</t>
  </si>
  <si>
    <t>Categorie Cyanobacteriedrijflaag</t>
  </si>
  <si>
    <t>BACDRIJF</t>
  </si>
  <si>
    <t>Debiet Begin</t>
  </si>
  <si>
    <t>DEBBEG</t>
  </si>
  <si>
    <t>Debiet Eind</t>
  </si>
  <si>
    <t>DEBEIND</t>
  </si>
  <si>
    <t>Debiet per dag</t>
  </si>
  <si>
    <t>DEBDAG</t>
  </si>
  <si>
    <t>m3/d</t>
  </si>
  <si>
    <t>Debiet per uur</t>
  </si>
  <si>
    <t>DEBUUR</t>
  </si>
  <si>
    <t>m3/h</t>
  </si>
  <si>
    <t>Droogstand watergang</t>
  </si>
  <si>
    <t>DROOGSLO</t>
  </si>
  <si>
    <t>Droogvallingsgraad</t>
  </si>
  <si>
    <t>DROOGVAL</t>
  </si>
  <si>
    <t>Grondwaterstand Peilbuis t.o.v. bovenkant peilbuis</t>
  </si>
  <si>
    <t>PBGWS</t>
  </si>
  <si>
    <t>Helderheid</t>
  </si>
  <si>
    <t>HELDERV</t>
  </si>
  <si>
    <t>IJstoestand / aggregatietoestand van het water</t>
  </si>
  <si>
    <t>IJSTSD</t>
  </si>
  <si>
    <t>Kroos</t>
  </si>
  <si>
    <t>KROOS</t>
  </si>
  <si>
    <t>Netto Debiet</t>
  </si>
  <si>
    <t>DEBNETTO</t>
  </si>
  <si>
    <t>Olie</t>
  </si>
  <si>
    <t>OLIE</t>
  </si>
  <si>
    <t>Overmatige groei hogere waterplanten</t>
  </si>
  <si>
    <t>GROEI</t>
  </si>
  <si>
    <t>Schuim</t>
  </si>
  <si>
    <t>SCHUIM</t>
  </si>
  <si>
    <t>Stroomsnelheid</t>
  </si>
  <si>
    <t>STROOMSHD</t>
  </si>
  <si>
    <t>cm/s</t>
  </si>
  <si>
    <t>Temperatuur kast</t>
  </si>
  <si>
    <t>TEMPKAST</t>
  </si>
  <si>
    <t>Totaal chlorofyl veldmeting algentoorts</t>
  </si>
  <si>
    <t>CHLAV</t>
  </si>
  <si>
    <t>Troebelheid</t>
  </si>
  <si>
    <t>TROEV</t>
  </si>
  <si>
    <t>NTU</t>
  </si>
  <si>
    <t>Troebelheid m.b.v. algentoorts</t>
  </si>
  <si>
    <t>TROEALGT</t>
  </si>
  <si>
    <t>FTU</t>
  </si>
  <si>
    <t>Vogels</t>
  </si>
  <si>
    <t>VOGL</t>
  </si>
  <si>
    <t>Volume kolf</t>
  </si>
  <si>
    <t>VOLKOLF</t>
  </si>
  <si>
    <t>ml</t>
  </si>
  <si>
    <t>Volume vat leeg</t>
  </si>
  <si>
    <t>VOLVATLEEG</t>
  </si>
  <si>
    <t>g</t>
  </si>
  <si>
    <t>Volume vat praktisch</t>
  </si>
  <si>
    <t>VOLVATPR</t>
  </si>
  <si>
    <t>Volume vat theoretisch</t>
  </si>
  <si>
    <t>VOLVATTH</t>
  </si>
  <si>
    <t>Volume vat vol</t>
  </si>
  <si>
    <t>VOLVATVOL</t>
  </si>
  <si>
    <t>A101OLSOQ013</t>
  </si>
  <si>
    <t>APD praktijktest, oploop centrifuge</t>
  </si>
  <si>
    <t>A101OLSOQ014</t>
  </si>
  <si>
    <t>APD praktijktest, slibkoek centrifuge</t>
  </si>
  <si>
    <t>A101OLSOQ015</t>
  </si>
  <si>
    <t>APD praktijktest, centraat centrifuge</t>
  </si>
  <si>
    <t>A101OLSOQ025</t>
  </si>
  <si>
    <t>rwzi Apeldoorn, oploop centrifuges</t>
  </si>
  <si>
    <t>A101OLSOQ027</t>
  </si>
  <si>
    <t>RWZI Apeldoorn, ontwaterd slib</t>
  </si>
  <si>
    <t>A101SLDBQ001</t>
  </si>
  <si>
    <t>slib TDH naar SGT</t>
  </si>
  <si>
    <t>A101SLDBQ002</t>
  </si>
  <si>
    <t>rwzi Apeldoorn, slib oploop TDH reactor</t>
  </si>
  <si>
    <t>A101SLDBQ003</t>
  </si>
  <si>
    <t>rwzi Apeldoorn, slib afloop TDH reactor</t>
  </si>
  <si>
    <t>A101SLDBQ004</t>
  </si>
  <si>
    <t>rwzi Apeldoorn, slib oploop scheidingszeef</t>
  </si>
  <si>
    <t>A101SLDBQ005</t>
  </si>
  <si>
    <t>rwzi Apeldoorn, afl. reactor TDH na WW</t>
  </si>
  <si>
    <t>A101SLINQ001</t>
  </si>
  <si>
    <t>rwzi Apeldoorn, afl. versslib indikker</t>
  </si>
  <si>
    <t>A101SLINQ007</t>
  </si>
  <si>
    <t>rwzi Apeldoorn, afl. indikband</t>
  </si>
  <si>
    <t>A101SLINQ012</t>
  </si>
  <si>
    <t>rwzi Apeldoorn, vuilwatergemaal 8810</t>
  </si>
  <si>
    <t>A101SLINQ013</t>
  </si>
  <si>
    <t>rwzi Apeldoorn, afl. groenetank</t>
  </si>
  <si>
    <t>A101SLINQ023</t>
  </si>
  <si>
    <t>rwzi Apeldoorn, afl. zeefbandpers</t>
  </si>
  <si>
    <t>A101SLVGQ020</t>
  </si>
  <si>
    <t>rwzi Apeldoorn, ST 1</t>
  </si>
  <si>
    <t>A101SLVGQ021</t>
  </si>
  <si>
    <t>rwzi Apeldoorn, ST 2</t>
  </si>
  <si>
    <t>A101SLVGQ025</t>
  </si>
  <si>
    <t>rwzi Apeldoorn, ST 3</t>
  </si>
  <si>
    <t>A101SLVGQ026</t>
  </si>
  <si>
    <t>Uitgegistslib SEA</t>
  </si>
  <si>
    <t>A101TLTAQ010</t>
  </si>
  <si>
    <t>RWZI Apeldoorn, overstort bergbezinkbassin 1</t>
  </si>
  <si>
    <t>A101WLAFQ001</t>
  </si>
  <si>
    <t>rwzi Apeldoorn, effluent</t>
  </si>
  <si>
    <t>A101WLBIQ001</t>
  </si>
  <si>
    <t>rwzi Apeldoorn, afl. vb</t>
  </si>
  <si>
    <t>A101WLBIQ002</t>
  </si>
  <si>
    <t>rwzi Apeldoorn, AT 1</t>
  </si>
  <si>
    <t>A101WLBIQ004</t>
  </si>
  <si>
    <t>rwzi Apeldoorn, AT 2</t>
  </si>
  <si>
    <t>A101WLDBQ001</t>
  </si>
  <si>
    <t>rwzi Apeldoorn, Demon influent</t>
  </si>
  <si>
    <t>A101WLDBQ002</t>
  </si>
  <si>
    <t>rwzi Apeldoorn, Demon effluent</t>
  </si>
  <si>
    <t>A101WLDBQ008</t>
  </si>
  <si>
    <t>rwzi Apeldoorn, filtraat ZBP</t>
  </si>
  <si>
    <t>A101WLDBQ009</t>
  </si>
  <si>
    <t>rwzi Apeldoorn, centraat</t>
  </si>
  <si>
    <t>A101WLVBQ002</t>
  </si>
  <si>
    <t>RWZI Apeldoorn, Oploop vb</t>
  </si>
  <si>
    <t>194986</t>
  </si>
  <si>
    <t>472531</t>
  </si>
  <si>
    <t>A102SLINQ001</t>
  </si>
  <si>
    <t>rwzi Brummen, afv.slib</t>
  </si>
  <si>
    <t>A102WLAFQ001</t>
  </si>
  <si>
    <t>rwzi Brummen, effluent</t>
  </si>
  <si>
    <t>A102WLBIQ002</t>
  </si>
  <si>
    <t>rwzi Brummen, act.slib</t>
  </si>
  <si>
    <t>A102WLONQ001</t>
  </si>
  <si>
    <t>RWZI Brummen, influent</t>
  </si>
  <si>
    <t>209698</t>
  </si>
  <si>
    <t>456396</t>
  </si>
  <si>
    <t>A103SLINQ010</t>
  </si>
  <si>
    <t>rwzi Elburg, Afv. Spuislib</t>
  </si>
  <si>
    <t>A103SLVGQ001</t>
  </si>
  <si>
    <t>rwzi Elburg, ST 2</t>
  </si>
  <si>
    <t>A103SLVGQ009</t>
  </si>
  <si>
    <t>rwzi Elburg, afv. Uitgegistslib</t>
  </si>
  <si>
    <t>A103SLVGQ013</t>
  </si>
  <si>
    <t>rwzi Elburg, ST 1</t>
  </si>
  <si>
    <t>A103WLAFQ001</t>
  </si>
  <si>
    <t>rwzi Elburg, effluent</t>
  </si>
  <si>
    <t>A103WLBIQ001</t>
  </si>
  <si>
    <t>rwzi Elburg, afl. vb</t>
  </si>
  <si>
    <t>A103WLBIQ002</t>
  </si>
  <si>
    <t>rwzi Elburg, AT slib</t>
  </si>
  <si>
    <t>A103WLONQ001</t>
  </si>
  <si>
    <t>RWZI Elburg, influent</t>
  </si>
  <si>
    <t>185438</t>
  </si>
  <si>
    <t>496758</t>
  </si>
  <si>
    <t>A103WLONQ002</t>
  </si>
  <si>
    <t>Verzamelmonster Biobrass</t>
  </si>
  <si>
    <t>A103WLVBQ002</t>
  </si>
  <si>
    <t>rwzi Elburg, primair slib (onvergist)</t>
  </si>
  <si>
    <t>A104SLINQ002</t>
  </si>
  <si>
    <t>rwzi Epe, afv.slib</t>
  </si>
  <si>
    <t>A104WLAFQ001</t>
  </si>
  <si>
    <t>rwzi Epe, effluent</t>
  </si>
  <si>
    <t>A104WLBIQ002</t>
  </si>
  <si>
    <t>rwzi Epe, AT 2</t>
  </si>
  <si>
    <t>A104WLBIQ003</t>
  </si>
  <si>
    <t>rwzi Epe, AT 3</t>
  </si>
  <si>
    <t>A104WLBIQ004</t>
  </si>
  <si>
    <t>rwzi Epe, AT 1</t>
  </si>
  <si>
    <t>A104WLONQ001</t>
  </si>
  <si>
    <t>RWZI Epe, influent</t>
  </si>
  <si>
    <t>196755</t>
  </si>
  <si>
    <t>484087</t>
  </si>
  <si>
    <t>A105SLINQ002</t>
  </si>
  <si>
    <t>rwzi Heerde, afv.slib</t>
  </si>
  <si>
    <t>A105TLTAQ001</t>
  </si>
  <si>
    <t>rwzi Heerde, influent</t>
  </si>
  <si>
    <t>200324</t>
  </si>
  <si>
    <t>489456</t>
  </si>
  <si>
    <t>A105WLAFQ001</t>
  </si>
  <si>
    <t>rwzi Heerde, effluent</t>
  </si>
  <si>
    <t>A105WLBIQ001</t>
  </si>
  <si>
    <t>rwzi Heerde, AT slib</t>
  </si>
  <si>
    <t>A106SLINQ005</t>
  </si>
  <si>
    <t>rwzi Harderwijk, afv. Spuislib</t>
  </si>
  <si>
    <t>A106SLINQ007</t>
  </si>
  <si>
    <t>rwzi Harderwijk, ingedikt primair slib</t>
  </si>
  <si>
    <t>A106SLINQ008</t>
  </si>
  <si>
    <t>rwzi Harderwijk, afv. Uitgegistslib</t>
  </si>
  <si>
    <t>A106SLVGQ001</t>
  </si>
  <si>
    <t>rwzi Harderwijk, ST 1</t>
  </si>
  <si>
    <t>A106SLVGQ002</t>
  </si>
  <si>
    <t>rwzi Harderwijk, ST 2</t>
  </si>
  <si>
    <t>A106SLVGQ003</t>
  </si>
  <si>
    <t>rwzi Harderwijk, ST 3</t>
  </si>
  <si>
    <t>A106SLVGQ111</t>
  </si>
  <si>
    <t>RWZI Harderwijk, zandmonster slibbuffer</t>
  </si>
  <si>
    <t>A106TLTAQ004</t>
  </si>
  <si>
    <t>Rioolgemaal Putten</t>
  </si>
  <si>
    <t>A106WLAFQ002</t>
  </si>
  <si>
    <t>rwzi Harderwijk, effluent</t>
  </si>
  <si>
    <t>A106WLBIQ002</t>
  </si>
  <si>
    <t>rwzi Harderwijk, afl. vb</t>
  </si>
  <si>
    <t>A106WLBIQ004</t>
  </si>
  <si>
    <t>rwzi Harderwijk, AT 1</t>
  </si>
  <si>
    <t>A106WLBIQ005</t>
  </si>
  <si>
    <t>rwzi Harderwijk, AT 2</t>
  </si>
  <si>
    <t>A106WLBIQ006</t>
  </si>
  <si>
    <t>afl.nb</t>
  </si>
  <si>
    <t>A106WLVBQ001</t>
  </si>
  <si>
    <t>RWZI Harderwijk, influent</t>
  </si>
  <si>
    <t>171649</t>
  </si>
  <si>
    <t>485525</t>
  </si>
  <si>
    <t>A107SLINQ002</t>
  </si>
  <si>
    <t>rwzi Hattem, afv.slib</t>
  </si>
  <si>
    <t>A107WLAFQ001</t>
  </si>
  <si>
    <t>rwzi Hattem, effluent</t>
  </si>
  <si>
    <t>A107WLBIQ002</t>
  </si>
  <si>
    <t>rwzi Hattem, AT slib</t>
  </si>
  <si>
    <t>A107WLONQ001</t>
  </si>
  <si>
    <t>RWZI Hattem,influent</t>
  </si>
  <si>
    <t>199380</t>
  </si>
  <si>
    <t>499895</t>
  </si>
  <si>
    <t>A108SLINQ004</t>
  </si>
  <si>
    <t>rwzi Terwolde, afv.slib</t>
  </si>
  <si>
    <t>A108WLAFQ001</t>
  </si>
  <si>
    <t>rwzi Terwolde, effluent</t>
  </si>
  <si>
    <t>A108WLAFQ002</t>
  </si>
  <si>
    <t>RWZI Terwolde, effluent Nereda</t>
  </si>
  <si>
    <t>A108WLBIQ001</t>
  </si>
  <si>
    <t>rwzi Terwolde, AT slib</t>
  </si>
  <si>
    <t>A108WLBIQ003</t>
  </si>
  <si>
    <t>rwzi Terwolde, Nereda reactor 3100</t>
  </si>
  <si>
    <t>A108WLBIQ004</t>
  </si>
  <si>
    <t>rwzi Terwolde, Nereda reactor 3200</t>
  </si>
  <si>
    <t>A108WLBIQ005</t>
  </si>
  <si>
    <t>rwzi Terwolde, Nereda reactor 3300</t>
  </si>
  <si>
    <t>A108WLBIQ101</t>
  </si>
  <si>
    <t>RWZI Terwolde, Nereda AT1</t>
  </si>
  <si>
    <t>A108WLBIQ201</t>
  </si>
  <si>
    <t>RWZI Terwolde, Nereda AT2</t>
  </si>
  <si>
    <t>A108WLBIQ301</t>
  </si>
  <si>
    <t>RWZI Terwolde, Nereda AT3</t>
  </si>
  <si>
    <t>A108WLVBQ002</t>
  </si>
  <si>
    <t>RWZI Terwolde influent</t>
  </si>
  <si>
    <t>205108</t>
  </si>
  <si>
    <t>475035</t>
  </si>
  <si>
    <t>A108WLVBQ003</t>
  </si>
  <si>
    <t>RWZI Terwolde, influent Nereda</t>
  </si>
  <si>
    <t>A109OLONQ003</t>
  </si>
  <si>
    <t>RWZI Amersfoort, oploop centrifuges</t>
  </si>
  <si>
    <t>A109OLONQ005</t>
  </si>
  <si>
    <t>rwzi Amersfoort, uitgegist slib zandmonster</t>
  </si>
  <si>
    <t>A109OLSOQ003</t>
  </si>
  <si>
    <t>rwzi Amersfoort, afvoerslib</t>
  </si>
  <si>
    <t>A109OLSOQ015</t>
  </si>
  <si>
    <t>AMF praktijktest, oploop centrifuge</t>
  </si>
  <si>
    <t>A109OLSOQ016</t>
  </si>
  <si>
    <t>AMF praktijktest, afloop centrifuge</t>
  </si>
  <si>
    <t>A109OLSOQ017</t>
  </si>
  <si>
    <t>AMF praktijktest, centraat</t>
  </si>
  <si>
    <t>A109SLEOQ003</t>
  </si>
  <si>
    <t>rwzi Amersfoort, waswater gaswasser</t>
  </si>
  <si>
    <t>A109SLEOQ009</t>
  </si>
  <si>
    <t>A109SLINQ001</t>
  </si>
  <si>
    <t>Amersfoort, ingedikt primairslib</t>
  </si>
  <si>
    <t>A109SLINQ006</t>
  </si>
  <si>
    <t>Amersfoort, afl. bandindikker</t>
  </si>
  <si>
    <t>A109SLINQ020</t>
  </si>
  <si>
    <t>Amersfoort, afl. zeefbandpers</t>
  </si>
  <si>
    <t>A109SLINQ111</t>
  </si>
  <si>
    <t>rwzi Amersfoort, oploop ZBP surplus</t>
  </si>
  <si>
    <t>A109SLINQ112</t>
  </si>
  <si>
    <t>rwzi Amersfoort, afloop ZBP surplus</t>
  </si>
  <si>
    <t>A109SLINQ113</t>
  </si>
  <si>
    <t>rwzi Amersfoort, filtraat ZPB surplus</t>
  </si>
  <si>
    <t>A109SLINQ211</t>
  </si>
  <si>
    <t>rwzi Amersfoort, oploop ZBP primair</t>
  </si>
  <si>
    <t>A109SLINQ212</t>
  </si>
  <si>
    <t>rwzi Amersfoort, afloop ZBP primair</t>
  </si>
  <si>
    <t>A109SLINQ213</t>
  </si>
  <si>
    <t>rwzi Amersfoort, filtraat ZBP primair</t>
  </si>
  <si>
    <t>A109SLVGQ001</t>
  </si>
  <si>
    <t>rwzi Amersfoort, ST 1</t>
  </si>
  <si>
    <t>A109SLVGQ002</t>
  </si>
  <si>
    <t>rwzi Amersfoort, ST 2</t>
  </si>
  <si>
    <t>A109SLVGQ003</t>
  </si>
  <si>
    <t>rwzi Amersfoort, ST 3</t>
  </si>
  <si>
    <t>A109SLVGQ121</t>
  </si>
  <si>
    <t>Amersfoort, afl. lysotherm 1</t>
  </si>
  <si>
    <t>A109SLVGQ221</t>
  </si>
  <si>
    <t>Amersfoort, afl. lysotherm 2</t>
  </si>
  <si>
    <t>A109SLVGQ321</t>
  </si>
  <si>
    <t>Amersfoort, afl. lysotherm 3</t>
  </si>
  <si>
    <t>A109TLTAQ003</t>
  </si>
  <si>
    <t>RWZI Amersfoort, influent</t>
  </si>
  <si>
    <t>152318</t>
  </si>
  <si>
    <t>464997</t>
  </si>
  <si>
    <t>A109TLTAQ006</t>
  </si>
  <si>
    <t>Gemaal Zuidwenk</t>
  </si>
  <si>
    <t>A109WLAFQ003</t>
  </si>
  <si>
    <t>rwzi Amersfoort, effluent</t>
  </si>
  <si>
    <t>A109WLBIQ001</t>
  </si>
  <si>
    <t>rwzi Amersfoort, AT 1</t>
  </si>
  <si>
    <t>A109WLBIQ002</t>
  </si>
  <si>
    <t>rwzi Amersfoort, AT 2</t>
  </si>
  <si>
    <t>A109WLBIQ003</t>
  </si>
  <si>
    <t>rwzi Amersfoort, afl. nb</t>
  </si>
  <si>
    <t>A109WLDBQ002</t>
  </si>
  <si>
    <t>rwzi Amersfoort, Toevoer Demon</t>
  </si>
  <si>
    <t>A109WLDBQ103</t>
  </si>
  <si>
    <t>rwzi Amersfoort, afloop DEMON ex. Spuislib</t>
  </si>
  <si>
    <t>A109WLDBQ201</t>
  </si>
  <si>
    <t>RWZI Amersfoort, filtraat mengbedrijf</t>
  </si>
  <si>
    <t>A109WLDBQ202</t>
  </si>
  <si>
    <t>RWZI Amersfoort, centraat</t>
  </si>
  <si>
    <t>A109WLDBQ210</t>
  </si>
  <si>
    <t>Amersfoort, afl. Pearl</t>
  </si>
  <si>
    <t>A109WLONQ998</t>
  </si>
  <si>
    <t>RWZI Terwolde, roostergoed</t>
  </si>
  <si>
    <t>A109WLONQ999</t>
  </si>
  <si>
    <t>RWZI Terwolde, drijflaag influentgemaal</t>
  </si>
  <si>
    <t>A109WLVBQ001</t>
  </si>
  <si>
    <t>rwzi Amersfoort, afl. vb1</t>
  </si>
  <si>
    <t>A109WLVBQ002</t>
  </si>
  <si>
    <t>rwzi Amersfoort, afl. vb2</t>
  </si>
  <si>
    <t>A109ZOOVQ001</t>
  </si>
  <si>
    <t>rwzi Amersfoort, proceswater</t>
  </si>
  <si>
    <t>A110TLTAQ001</t>
  </si>
  <si>
    <t>RWZI Bennekom, influent</t>
  </si>
  <si>
    <t>173631</t>
  </si>
  <si>
    <t>445462</t>
  </si>
  <si>
    <t>A110WLAFQ001</t>
  </si>
  <si>
    <t>rwzi Bennekom, effluent</t>
  </si>
  <si>
    <t>A110WLBIQ001</t>
  </si>
  <si>
    <t>rwzi Bennekom, afv slib</t>
  </si>
  <si>
    <t>A110WLBIQ002</t>
  </si>
  <si>
    <t>rwzi Bennekom, AT</t>
  </si>
  <si>
    <t>A110WLBIQ003</t>
  </si>
  <si>
    <t>rwzi Bennekom, afl. nb</t>
  </si>
  <si>
    <t>A111OLSOQ001</t>
  </si>
  <si>
    <t>Rwzi Ede, centraat</t>
  </si>
  <si>
    <t>A111OLSOQ003</t>
  </si>
  <si>
    <t>rwzi Ede, afv. Slib</t>
  </si>
  <si>
    <t>A111OLSOQ004</t>
  </si>
  <si>
    <t>rwzi Ede, oploop centrifuge SOI</t>
  </si>
  <si>
    <t>A111SLINQ002</t>
  </si>
  <si>
    <t>rwzi Ede, ingedikt primair slib</t>
  </si>
  <si>
    <t>A111SLINQ004</t>
  </si>
  <si>
    <t>rwzi Ede, ingedikt surplus slib</t>
  </si>
  <si>
    <t>A111SLVGQ001</t>
  </si>
  <si>
    <t>rwzi Ede, Slibg. T1</t>
  </si>
  <si>
    <t>A111SLVGQ002</t>
  </si>
  <si>
    <t>rwzi Ede, slibg. T2</t>
  </si>
  <si>
    <t>A111TLTAQ014</t>
  </si>
  <si>
    <t>RWZI Ede, influent</t>
  </si>
  <si>
    <t>171184</t>
  </si>
  <si>
    <t>450081</t>
  </si>
  <si>
    <t>A111VOSDQ001</t>
  </si>
  <si>
    <t>RWZI Ede Afvoer gedroogd slib</t>
  </si>
  <si>
    <t>A111WLAFQ002</t>
  </si>
  <si>
    <t>rwzi Ede, effluent totaal</t>
  </si>
  <si>
    <t>A111WLBIQ001</t>
  </si>
  <si>
    <t>rwzi Ede, AT 1</t>
  </si>
  <si>
    <t>A111WLBIQ004</t>
  </si>
  <si>
    <t>rwzi Ede, AT 2</t>
  </si>
  <si>
    <t>A111WLVBQ002</t>
  </si>
  <si>
    <t>rwzi, afl. vb</t>
  </si>
  <si>
    <t>A112ARLAQ001</t>
  </si>
  <si>
    <t>afvalwater Arla Foods Nijkerk</t>
  </si>
  <si>
    <t>A112SLINQ002</t>
  </si>
  <si>
    <t>rwzi Nijkerk, afv. Spuislib</t>
  </si>
  <si>
    <t>A112SLINQ004</t>
  </si>
  <si>
    <t>rwzi Nijkerk, ingedikt primair slib</t>
  </si>
  <si>
    <t>A112TLTAQ005</t>
  </si>
  <si>
    <t>RWZI Nijkerk, influent</t>
  </si>
  <si>
    <t>160952</t>
  </si>
  <si>
    <t>471460</t>
  </si>
  <si>
    <t>A112WLAFQ001</t>
  </si>
  <si>
    <t>rwzi Nijkerk, effluent</t>
  </si>
  <si>
    <t>A112WLBIQ001</t>
  </si>
  <si>
    <t>rwzi Nijkerk, AT</t>
  </si>
  <si>
    <t>A112WLBIQ002</t>
  </si>
  <si>
    <t>rwzi Nijkerk, afl. nb</t>
  </si>
  <si>
    <t>A112WLVBQ002</t>
  </si>
  <si>
    <t>rwzi Nijkerk, afl. vb</t>
  </si>
  <si>
    <t>A113INFLOOS</t>
  </si>
  <si>
    <t>RWZI Renkum, Influent Oosterbeek en Renkum</t>
  </si>
  <si>
    <t>178050</t>
  </si>
  <si>
    <t>442094</t>
  </si>
  <si>
    <t>A113INFLWAG</t>
  </si>
  <si>
    <t>RWZI Renkum, influent Wageningen</t>
  </si>
  <si>
    <t>178051</t>
  </si>
  <si>
    <t>442095</t>
  </si>
  <si>
    <t>A113SLINQ001</t>
  </si>
  <si>
    <t>rwzi Renkum, ingedikt slib voor-indikker</t>
  </si>
  <si>
    <t>A113SLINQ003</t>
  </si>
  <si>
    <t>rwzi Renkum, afv. Slib</t>
  </si>
  <si>
    <t>A113SLVGQ001</t>
  </si>
  <si>
    <t>rwzi Renkum, slibg. T1</t>
  </si>
  <si>
    <t>A113SLVGQ010</t>
  </si>
  <si>
    <t>rwzi Renkum, slibg. T2</t>
  </si>
  <si>
    <t>A113TLTAQ002</t>
  </si>
  <si>
    <t>RWZI Renkum, infl. Streng Wageningen</t>
  </si>
  <si>
    <t>A113TLTAQ003</t>
  </si>
  <si>
    <t>RWZI Renkum, infl. streng Oosterbeek</t>
  </si>
  <si>
    <t>A113TLTAQ004</t>
  </si>
  <si>
    <t>RWZI Renkum, influent mengmonster</t>
  </si>
  <si>
    <t>178052</t>
  </si>
  <si>
    <t>442096</t>
  </si>
  <si>
    <t>A113WLAFQ001</t>
  </si>
  <si>
    <t>rwzi Renkum, effluent</t>
  </si>
  <si>
    <t>A113WLBIQ001</t>
  </si>
  <si>
    <t>rwzi Renkum, at 1</t>
  </si>
  <si>
    <t>A113WLBIQ002</t>
  </si>
  <si>
    <t>rwzi Renkum, at 2</t>
  </si>
  <si>
    <t>A113WLBIQ003</t>
  </si>
  <si>
    <t>rwzi Renkum, at 3</t>
  </si>
  <si>
    <t>A113WLVBQ001</t>
  </si>
  <si>
    <t>rwzi Renkum, afl. vb1</t>
  </si>
  <si>
    <t>A113WLVBQ002</t>
  </si>
  <si>
    <t>rwzi Renkum, afl. vb2</t>
  </si>
  <si>
    <t>A114SLINQ001</t>
  </si>
  <si>
    <t>Ingedikt spuislib</t>
  </si>
  <si>
    <t>A114SLINQ004</t>
  </si>
  <si>
    <t>RWZI Soest, ingedikt primair slib</t>
  </si>
  <si>
    <t>A114SLINQ005</t>
  </si>
  <si>
    <t>RWZI Soest, afvoerzand</t>
  </si>
  <si>
    <t>A114TLTAQ001</t>
  </si>
  <si>
    <t>RWZI Soest, influent</t>
  </si>
  <si>
    <t>148885</t>
  </si>
  <si>
    <t>467298</t>
  </si>
  <si>
    <t>A114WLAFQ001</t>
  </si>
  <si>
    <t>rwzi Soest, effluent tot.</t>
  </si>
  <si>
    <t>A114WLBIQ002</t>
  </si>
  <si>
    <t>rwzi Soest, AT 1</t>
  </si>
  <si>
    <t>A114WLBIQ003</t>
  </si>
  <si>
    <t>rwzi Soest, AT 2</t>
  </si>
  <si>
    <t>A114WLVBQ003</t>
  </si>
  <si>
    <t>rwzi Soest, afl. vb 1</t>
  </si>
  <si>
    <t>A114WLVBQ004</t>
  </si>
  <si>
    <t>rwzi Soest, afl. vb 2</t>
  </si>
  <si>
    <t>A115SLINQ002</t>
  </si>
  <si>
    <t>rwzi Veenendaal, ingedikt surplus slib</t>
  </si>
  <si>
    <t>A115SLINQ005</t>
  </si>
  <si>
    <t>rwzi Veenendaal, ingedikt primair slib</t>
  </si>
  <si>
    <t>A115SLVGQ001</t>
  </si>
  <si>
    <t>rwzi Veenendaal, slibg T1</t>
  </si>
  <si>
    <t>A115SLVGQ002</t>
  </si>
  <si>
    <t>rwzi Veenendaal, slibg T2</t>
  </si>
  <si>
    <t>A115SLVGQ003</t>
  </si>
  <si>
    <t>rwzi Veenendaal, afv. Slib</t>
  </si>
  <si>
    <t>A115TLTAQ001</t>
  </si>
  <si>
    <t>RWZI Veenendaal, influent.</t>
  </si>
  <si>
    <t>164340</t>
  </si>
  <si>
    <t>449893</t>
  </si>
  <si>
    <t>A115WLAFQ001</t>
  </si>
  <si>
    <t>rwzi Veenendaal, effluent totaal</t>
  </si>
  <si>
    <t>A115WLBIQ001</t>
  </si>
  <si>
    <t>rwzi Veenendaal, AT 1</t>
  </si>
  <si>
    <t>A115WLBIQ002</t>
  </si>
  <si>
    <t>rwzi Veenendaal, AT 2</t>
  </si>
  <si>
    <t>A115WLBIQ003</t>
  </si>
  <si>
    <t>rwzi Veenendaal, afl. nb</t>
  </si>
  <si>
    <t>A115WLVBQ002</t>
  </si>
  <si>
    <t>rwzi Veenendaal, afl. vb</t>
  </si>
  <si>
    <t>A116SLINQ002</t>
  </si>
  <si>
    <t>rwzi Woudenberg, Afv slib</t>
  </si>
  <si>
    <t>A116TLTAQ001</t>
  </si>
  <si>
    <t>RWZI Woudenberg, influent</t>
  </si>
  <si>
    <t>159175</t>
  </si>
  <si>
    <t>455549</t>
  </si>
  <si>
    <t>A116WLBIQ001</t>
  </si>
  <si>
    <t>rwzi Woudenberg, afl. nb</t>
  </si>
  <si>
    <t>A116WLBIQ002</t>
  </si>
  <si>
    <t>rwzi Woudenberg, AT</t>
  </si>
  <si>
    <t>A116WLNTQ001</t>
  </si>
  <si>
    <t>rwzi Woudenberg, afl. zandfilter</t>
  </si>
  <si>
    <t>A13OC0033</t>
  </si>
  <si>
    <t>Maandmonster Agrico Celavita - Wezep</t>
  </si>
  <si>
    <t>A19OC0071</t>
  </si>
  <si>
    <t>Maandmonster Gosschalk - Epe</t>
  </si>
  <si>
    <t>A1A-WARECOEVORDEN</t>
  </si>
  <si>
    <t>Proefvracht A-Ware Coevorden</t>
  </si>
  <si>
    <t>A1DTS0010</t>
  </si>
  <si>
    <t>Maandmonster De Jong - St. Nicolaasga</t>
  </si>
  <si>
    <t>A1VES0023</t>
  </si>
  <si>
    <t>Maandmonster VDL - Nuenen</t>
  </si>
  <si>
    <t>A1VES0024</t>
  </si>
  <si>
    <t>Maandmonster V.E.D. Dronten</t>
  </si>
  <si>
    <t>A1VLS0033</t>
  </si>
  <si>
    <t>Maandmonster Vivera, Holten</t>
  </si>
  <si>
    <t>A1VLS0036</t>
  </si>
  <si>
    <t>Maandmonster Westfort Ijsselstein</t>
  </si>
  <si>
    <t>A1VLS0037</t>
  </si>
  <si>
    <t>Maandmonster Stegeman Wijhe</t>
  </si>
  <si>
    <t>A1VLS0038</t>
  </si>
  <si>
    <t>Maandmonster Remkes Epe BV</t>
  </si>
  <si>
    <t>A1VLS0041</t>
  </si>
  <si>
    <t>Maandmonster Noblesse</t>
  </si>
  <si>
    <t>A1VLS0046</t>
  </si>
  <si>
    <t>Maandmonster Trobas</t>
  </si>
  <si>
    <t>A1VOS0017</t>
  </si>
  <si>
    <t>Maandmonster Heiploeg - Zoutkamp</t>
  </si>
  <si>
    <t>A1VOS0019</t>
  </si>
  <si>
    <t>Maandmonster Heinz</t>
  </si>
  <si>
    <t>A1VOS0022</t>
  </si>
  <si>
    <t>Maandmonster Evides</t>
  </si>
  <si>
    <t>A1VOS0025</t>
  </si>
  <si>
    <t>Maandmonster Olenex</t>
  </si>
  <si>
    <t>A200000</t>
  </si>
  <si>
    <t>IJssel bij Dieren, voor inlaat</t>
  </si>
  <si>
    <t>205046</t>
  </si>
  <si>
    <t>451554</t>
  </si>
  <si>
    <t>A200010</t>
  </si>
  <si>
    <t>Apeldoorns Kanaal, 1e pand, Laag Soeren, Soerensebrug</t>
  </si>
  <si>
    <t>202981</t>
  </si>
  <si>
    <t>454435</t>
  </si>
  <si>
    <t>A200020</t>
  </si>
  <si>
    <t>Apeldoorns Kanaal, 1e pand, Loenen, Voorsterweg</t>
  </si>
  <si>
    <t>199896</t>
  </si>
  <si>
    <t>460852</t>
  </si>
  <si>
    <t>A200050</t>
  </si>
  <si>
    <t>Apeldoorns Kanaal, 3de pand, Vaassen Deventerstraat</t>
  </si>
  <si>
    <t>196626</t>
  </si>
  <si>
    <t>478448</t>
  </si>
  <si>
    <t>A200060</t>
  </si>
  <si>
    <t>Apeldoorns Kanaal, 4e pand, Heerde Bonenburgerbrug</t>
  </si>
  <si>
    <t>487949</t>
  </si>
  <si>
    <t>A200070</t>
  </si>
  <si>
    <t>Apeldoorns Kanaal, 5e pand, Heerde Veerstraat</t>
  </si>
  <si>
    <t>200212</t>
  </si>
  <si>
    <t>489126</t>
  </si>
  <si>
    <t>A200090</t>
  </si>
  <si>
    <t>Apeldoorns Kanaal, 5e pand Wapenveld, Kloosterweg</t>
  </si>
  <si>
    <t>201659</t>
  </si>
  <si>
    <t>495241</t>
  </si>
  <si>
    <t>A200140</t>
  </si>
  <si>
    <t>Apeldoorns Kanaal, 1e pand, Apeldoorn Deventerstraat</t>
  </si>
  <si>
    <t>194845</t>
  </si>
  <si>
    <t>470029</t>
  </si>
  <si>
    <t>A200150</t>
  </si>
  <si>
    <t>Apeldoorns Kanaal, 2de pand, Apeldoorn fietsbrug</t>
  </si>
  <si>
    <t>195177</t>
  </si>
  <si>
    <t>472461</t>
  </si>
  <si>
    <t>A200151</t>
  </si>
  <si>
    <t>Apeldoorns Kanaal, 1e pand, Eerbeeksebrug</t>
  </si>
  <si>
    <t>202444</t>
  </si>
  <si>
    <t>458345</t>
  </si>
  <si>
    <t>A200250</t>
  </si>
  <si>
    <t>Apeldoorns Kanaal, 1e pand</t>
  </si>
  <si>
    <t>199178</t>
  </si>
  <si>
    <t>462886</t>
  </si>
  <si>
    <t>A201800</t>
  </si>
  <si>
    <t>Kievitsveld Emst Smallertseplas</t>
  </si>
  <si>
    <t>196718</t>
  </si>
  <si>
    <t>480566</t>
  </si>
  <si>
    <t>A202010</t>
  </si>
  <si>
    <t>Klaarbeek, Epe, Vossenbroekweg</t>
  </si>
  <si>
    <t>197723</t>
  </si>
  <si>
    <t>482802</t>
  </si>
  <si>
    <t>A202011</t>
  </si>
  <si>
    <t>Klaarbeek, Epe Vossenbroekweg</t>
  </si>
  <si>
    <t>197378</t>
  </si>
  <si>
    <t>482539</t>
  </si>
  <si>
    <t>A202070</t>
  </si>
  <si>
    <t>Klaarbeek Epe</t>
  </si>
  <si>
    <t>194696</t>
  </si>
  <si>
    <t>484036</t>
  </si>
  <si>
    <t>A202530</t>
  </si>
  <si>
    <t>Heerderbeek, Heerde, Zwolseweg</t>
  </si>
  <si>
    <t>199968</t>
  </si>
  <si>
    <t>489956</t>
  </si>
  <si>
    <t>A202570</t>
  </si>
  <si>
    <t>Plas oosterse dijk polder Hattem</t>
  </si>
  <si>
    <t>198460</t>
  </si>
  <si>
    <t>500910</t>
  </si>
  <si>
    <t>A202679</t>
  </si>
  <si>
    <t>B-watergang Voskuilerdijk, Hattemerbroek</t>
  </si>
  <si>
    <t>196831</t>
  </si>
  <si>
    <t>499295</t>
  </si>
  <si>
    <t>A202730</t>
  </si>
  <si>
    <t>De Waa, Hattem, Hessenweg</t>
  </si>
  <si>
    <t>200377</t>
  </si>
  <si>
    <t>498953</t>
  </si>
  <si>
    <t>A202760</t>
  </si>
  <si>
    <t>Stadsgracht Hattem West, Dorpsweg</t>
  </si>
  <si>
    <t>201135</t>
  </si>
  <si>
    <t>498775</t>
  </si>
  <si>
    <t>A202761</t>
  </si>
  <si>
    <t>Stadsgracht Hattem Noord, Kleine Gracht</t>
  </si>
  <si>
    <t>201261</t>
  </si>
  <si>
    <t>498890</t>
  </si>
  <si>
    <t>A202770</t>
  </si>
  <si>
    <t>Afvoer Stadsgracht, Hattem, Rijnstraat</t>
  </si>
  <si>
    <t>200788</t>
  </si>
  <si>
    <t>499496</t>
  </si>
  <si>
    <t>A202771</t>
  </si>
  <si>
    <t>Stadswater Hattem Allee</t>
  </si>
  <si>
    <t>201682</t>
  </si>
  <si>
    <t>498197</t>
  </si>
  <si>
    <t>A202861</t>
  </si>
  <si>
    <t>Duivendenswetering, Wezep, Schaapmanhof</t>
  </si>
  <si>
    <t>196466</t>
  </si>
  <si>
    <t>498293</t>
  </si>
  <si>
    <t>A202940</t>
  </si>
  <si>
    <t>Gelderse Stouwe</t>
  </si>
  <si>
    <t>195705</t>
  </si>
  <si>
    <t>500525</t>
  </si>
  <si>
    <t>A202960</t>
  </si>
  <si>
    <t>Koppel Middelwetering, Hattem, Oostersedijk</t>
  </si>
  <si>
    <t>198229</t>
  </si>
  <si>
    <t>501073</t>
  </si>
  <si>
    <t>A202970</t>
  </si>
  <si>
    <t>Gelderse Kolk, wetering naar Antlia</t>
  </si>
  <si>
    <t>197579</t>
  </si>
  <si>
    <t>501779</t>
  </si>
  <si>
    <t>A203000</t>
  </si>
  <si>
    <t>Gelderse Kolk, Hattem, gemaal Antlia</t>
  </si>
  <si>
    <t>198119</t>
  </si>
  <si>
    <t>502131</t>
  </si>
  <si>
    <t>A203002</t>
  </si>
  <si>
    <t>Plas oostersedijk</t>
  </si>
  <si>
    <t>198549</t>
  </si>
  <si>
    <t>501027</t>
  </si>
  <si>
    <t>A203010</t>
  </si>
  <si>
    <t>Veldhuizerspreng, Loenen</t>
  </si>
  <si>
    <t>199707</t>
  </si>
  <si>
    <t>461910</t>
  </si>
  <si>
    <t>A203022</t>
  </si>
  <si>
    <t>Veldhuizerspreng, Loenen, benedenstrooms van het spoor</t>
  </si>
  <si>
    <t>198319</t>
  </si>
  <si>
    <t>461139</t>
  </si>
  <si>
    <t>A203023</t>
  </si>
  <si>
    <t>Veldhuizerspreng, Loenen, sprengkop</t>
  </si>
  <si>
    <t>198394</t>
  </si>
  <si>
    <t>461234</t>
  </si>
  <si>
    <t>A203024</t>
  </si>
  <si>
    <t>Veldhuizerspreng, Loene, bovenstrooms de stuw  en het spoor</t>
  </si>
  <si>
    <t>198274</t>
  </si>
  <si>
    <t>461120</t>
  </si>
  <si>
    <t>A203361</t>
  </si>
  <si>
    <t>Kasteelvijver t Loo, Apeldoorn, brug Woudhuizerallee</t>
  </si>
  <si>
    <t>197461</t>
  </si>
  <si>
    <t>469699</t>
  </si>
  <si>
    <t>A203370</t>
  </si>
  <si>
    <t>Sloot Socratesstraat, Apeldoorn, Anklaarseweg</t>
  </si>
  <si>
    <t>196775</t>
  </si>
  <si>
    <t>471080</t>
  </si>
  <si>
    <t>A203510</t>
  </si>
  <si>
    <t>Zwaanspreng, Apeldoorn, Kayersdijk</t>
  </si>
  <si>
    <t>195713</t>
  </si>
  <si>
    <t>466606</t>
  </si>
  <si>
    <t>A203511</t>
  </si>
  <si>
    <t>Apeldoorn, Zuiderpark, vijver Ruys de Beerenbrouckstraat</t>
  </si>
  <si>
    <t>195002</t>
  </si>
  <si>
    <t>467812</t>
  </si>
  <si>
    <t>A203690</t>
  </si>
  <si>
    <t>Velkampbeek, Apeldoorn, Woudhuizermark</t>
  </si>
  <si>
    <t>198750</t>
  </si>
  <si>
    <t>468313</t>
  </si>
  <si>
    <t>A204110</t>
  </si>
  <si>
    <t>Winkewijert voor introming Ugchelsebeek</t>
  </si>
  <si>
    <t>193598</t>
  </si>
  <si>
    <t>467499</t>
  </si>
  <si>
    <t>A204200</t>
  </si>
  <si>
    <t>Grift, Apeldoorn Hofstraat brug</t>
  </si>
  <si>
    <t>194459</t>
  </si>
  <si>
    <t>469543</t>
  </si>
  <si>
    <t>A204211</t>
  </si>
  <si>
    <t>vijver Tormentilstraat Apeldoorn</t>
  </si>
  <si>
    <t>196027</t>
  </si>
  <si>
    <t>469946</t>
  </si>
  <si>
    <t>A204221</t>
  </si>
  <si>
    <t>Sloot Tannhauserstraat, Apeldoorn, Mignonstraat</t>
  </si>
  <si>
    <t>195988</t>
  </si>
  <si>
    <t>471845</t>
  </si>
  <si>
    <t>A204970</t>
  </si>
  <si>
    <t>Vijver Kayersdijk-noord, G.Borgesiusstraat, Apeldoorn</t>
  </si>
  <si>
    <t>195293</t>
  </si>
  <si>
    <t>468562</t>
  </si>
  <si>
    <t>A205100</t>
  </si>
  <si>
    <t>water Gildenlaan / Valkeniersdonk, Apeldoorn</t>
  </si>
  <si>
    <t>197674</t>
  </si>
  <si>
    <t>467481</t>
  </si>
  <si>
    <t>A205140</t>
  </si>
  <si>
    <t>Grift, Apeldoorn, Prinsenweide</t>
  </si>
  <si>
    <t>195176</t>
  </si>
  <si>
    <t>472722</t>
  </si>
  <si>
    <t>A205550</t>
  </si>
  <si>
    <t>Verloren Beek, Epe, Papenstraat</t>
  </si>
  <si>
    <t>194966</t>
  </si>
  <si>
    <t>483230</t>
  </si>
  <si>
    <t>A205560</t>
  </si>
  <si>
    <t>Wisselse Veen plas 1</t>
  </si>
  <si>
    <t>191820</t>
  </si>
  <si>
    <t>482850</t>
  </si>
  <si>
    <t>A207410</t>
  </si>
  <si>
    <t>Uddel de Bieze midden</t>
  </si>
  <si>
    <t>183050</t>
  </si>
  <si>
    <t>471980</t>
  </si>
  <si>
    <t>A207800</t>
  </si>
  <si>
    <t>Heerderstrand 1 zuid recreatieplas Heerde</t>
  </si>
  <si>
    <t>197521</t>
  </si>
  <si>
    <t>490263</t>
  </si>
  <si>
    <t>A207810</t>
  </si>
  <si>
    <t>Heerderstrand 2 noord recreatieplas Heerde</t>
  </si>
  <si>
    <t>197478</t>
  </si>
  <si>
    <t>490769</t>
  </si>
  <si>
    <t>A208010</t>
  </si>
  <si>
    <t>Bakhuisbos</t>
  </si>
  <si>
    <t>197349</t>
  </si>
  <si>
    <t>489751</t>
  </si>
  <si>
    <t>A208060</t>
  </si>
  <si>
    <t>Wendhorstbeek, Heerde, Prof. Jonkerlaan</t>
  </si>
  <si>
    <t>199271</t>
  </si>
  <si>
    <t>488441</t>
  </si>
  <si>
    <t>A208510</t>
  </si>
  <si>
    <t>Tongerense Beek (n. bovenl. Kwelbeek)</t>
  </si>
  <si>
    <t>191715</t>
  </si>
  <si>
    <t>483905</t>
  </si>
  <si>
    <t>A210010</t>
  </si>
  <si>
    <t>Grift, Vaassen, Eekterweg</t>
  </si>
  <si>
    <t>196509</t>
  </si>
  <si>
    <t>478507</t>
  </si>
  <si>
    <t>A210020</t>
  </si>
  <si>
    <t>Grift, Heerde, Griftdijk 4</t>
  </si>
  <si>
    <t>199591</t>
  </si>
  <si>
    <t>487553</t>
  </si>
  <si>
    <t>A210030</t>
  </si>
  <si>
    <t>Grift, Apeldoorn, Papegaaiweg</t>
  </si>
  <si>
    <t>195582</t>
  </si>
  <si>
    <t>474292</t>
  </si>
  <si>
    <t>A210080</t>
  </si>
  <si>
    <t>Grift, Apeldoorn, voor RWZI</t>
  </si>
  <si>
    <t>195084</t>
  </si>
  <si>
    <t>472205</t>
  </si>
  <si>
    <t>A210220</t>
  </si>
  <si>
    <t>Grift, Epe, Vossenbroekweg</t>
  </si>
  <si>
    <t>197790</t>
  </si>
  <si>
    <t>482835</t>
  </si>
  <si>
    <t>A210260</t>
  </si>
  <si>
    <t>Badhuisspreng, Apeldoorn vijver</t>
  </si>
  <si>
    <t>194638</t>
  </si>
  <si>
    <t>470868</t>
  </si>
  <si>
    <t>A210510</t>
  </si>
  <si>
    <t>Dorpse Beek, Vaassen, Jonasweg</t>
  </si>
  <si>
    <t>196113</t>
  </si>
  <si>
    <t>477507</t>
  </si>
  <si>
    <t>A210540</t>
  </si>
  <si>
    <t>Dorpse Beek Vaassen, Laan van Fasna</t>
  </si>
  <si>
    <t>194980</t>
  </si>
  <si>
    <t>477538</t>
  </si>
  <si>
    <t>A212010</t>
  </si>
  <si>
    <t>Dorpse Beek, Epe, Hoevenstraat</t>
  </si>
  <si>
    <t>198168</t>
  </si>
  <si>
    <t>484356</t>
  </si>
  <si>
    <t>A212050</t>
  </si>
  <si>
    <t>RWZI Epe, effluent</t>
  </si>
  <si>
    <t>196753</t>
  </si>
  <si>
    <t>484057</t>
  </si>
  <si>
    <t>A212051</t>
  </si>
  <si>
    <t>Dorpse beek Epe, Emmastraat, vijver achter Hema</t>
  </si>
  <si>
    <t>195580</t>
  </si>
  <si>
    <t>484558</t>
  </si>
  <si>
    <t>A212052</t>
  </si>
  <si>
    <t>locatie voor nieuw effluentpunt RWZI Epe</t>
  </si>
  <si>
    <t>196257</t>
  </si>
  <si>
    <t>484111</t>
  </si>
  <si>
    <t>A212150</t>
  </si>
  <si>
    <t>Tongerensehei ven 5 Epe</t>
  </si>
  <si>
    <t>189910</t>
  </si>
  <si>
    <t>483720</t>
  </si>
  <si>
    <t>A212550</t>
  </si>
  <si>
    <t>Zuidelijke Horsthoekerbeeksprengen, Epe</t>
  </si>
  <si>
    <t>196895</t>
  </si>
  <si>
    <t>487192</t>
  </si>
  <si>
    <t>A212560</t>
  </si>
  <si>
    <t>Zuidelijke Horsthoekerbeek, Epe</t>
  </si>
  <si>
    <t>197960</t>
  </si>
  <si>
    <t>487025</t>
  </si>
  <si>
    <t>A213030</t>
  </si>
  <si>
    <t>Nieuwe Beek, Vaassen</t>
  </si>
  <si>
    <t>192170</t>
  </si>
  <si>
    <t>476979</t>
  </si>
  <si>
    <t>A213510</t>
  </si>
  <si>
    <t>De Motketel sprengen, Vaassen</t>
  </si>
  <si>
    <t>190771</t>
  </si>
  <si>
    <t>477631</t>
  </si>
  <si>
    <t>A213590</t>
  </si>
  <si>
    <t>Dorpse Beek Vaassen, Prins Hendrikweg</t>
  </si>
  <si>
    <t>193818</t>
  </si>
  <si>
    <t>477869</t>
  </si>
  <si>
    <t>A215110</t>
  </si>
  <si>
    <t>Middelste Horsthoekerbeek</t>
  </si>
  <si>
    <t>197134</t>
  </si>
  <si>
    <t>487774</t>
  </si>
  <si>
    <t>A220070</t>
  </si>
  <si>
    <t>Tondense Beek</t>
  </si>
  <si>
    <t>205713</t>
  </si>
  <si>
    <t>461830</t>
  </si>
  <si>
    <t>A220170</t>
  </si>
  <si>
    <t>Rhienderense Beek, Rhienderen, Voorsterweg</t>
  </si>
  <si>
    <t>207121</t>
  </si>
  <si>
    <t>457687</t>
  </si>
  <si>
    <t>A220245</t>
  </si>
  <si>
    <t>Apeldoorns Kanaal, Stuw de Vlijt</t>
  </si>
  <si>
    <t>201710</t>
  </si>
  <si>
    <t>494406</t>
  </si>
  <si>
    <t>A220781</t>
  </si>
  <si>
    <t>Leuvenheims beek, De Weezeboom, Brummen</t>
  </si>
  <si>
    <t>207003</t>
  </si>
  <si>
    <t>455305</t>
  </si>
  <si>
    <t>A220841</t>
  </si>
  <si>
    <t>Veldbeek, klarenbeek bij Mestweg</t>
  </si>
  <si>
    <t>203139</t>
  </si>
  <si>
    <t>461617</t>
  </si>
  <si>
    <t>A221010</t>
  </si>
  <si>
    <t>Oude IJssel, Voorst, Weg naar Voost</t>
  </si>
  <si>
    <t>206664</t>
  </si>
  <si>
    <t>463233</t>
  </si>
  <si>
    <t>A221990</t>
  </si>
  <si>
    <t>Loenense Beek noord, Klarenbeek, Polveensweg</t>
  </si>
  <si>
    <t>202839</t>
  </si>
  <si>
    <t>463201</t>
  </si>
  <si>
    <t>A222010</t>
  </si>
  <si>
    <t>Voorsterbeek, Voorst, Rijksstraatweg</t>
  </si>
  <si>
    <t>206453</t>
  </si>
  <si>
    <t>465863</t>
  </si>
  <si>
    <t>A222020</t>
  </si>
  <si>
    <t>Voorsterbeek, Voorst</t>
  </si>
  <si>
    <t>204409</t>
  </si>
  <si>
    <t>465099</t>
  </si>
  <si>
    <t>A222050</t>
  </si>
  <si>
    <t>Lage Leiding, Voorst, Voorsterklei</t>
  </si>
  <si>
    <t>208188</t>
  </si>
  <si>
    <t>465668</t>
  </si>
  <si>
    <t>A223010</t>
  </si>
  <si>
    <t>Oude IJssel Wilp</t>
  </si>
  <si>
    <t>206786</t>
  </si>
  <si>
    <t>471549</t>
  </si>
  <si>
    <t>A223110</t>
  </si>
  <si>
    <t>Emperbeek Empe</t>
  </si>
  <si>
    <t>206484</t>
  </si>
  <si>
    <t>462806</t>
  </si>
  <si>
    <t>A223112</t>
  </si>
  <si>
    <t>Haarsloot Brummen voor instroom Oude IJssel</t>
  </si>
  <si>
    <t>207342</t>
  </si>
  <si>
    <t>462003</t>
  </si>
  <si>
    <t>A223310</t>
  </si>
  <si>
    <t>Hoendernesterbeek-west, Empe</t>
  </si>
  <si>
    <t>208344</t>
  </si>
  <si>
    <t>463245</t>
  </si>
  <si>
    <t>A223640</t>
  </si>
  <si>
    <t>Voorstondense Beek</t>
  </si>
  <si>
    <t>207728</t>
  </si>
  <si>
    <t>462149</t>
  </si>
  <si>
    <t>A224550</t>
  </si>
  <si>
    <t>Oekense Beek, Brummen, Buurtweg</t>
  </si>
  <si>
    <t>207345</t>
  </si>
  <si>
    <t>459541</t>
  </si>
  <si>
    <t>A225000</t>
  </si>
  <si>
    <t>Recreatieplas Cortenoever, Brummen, Dwaarsweg</t>
  </si>
  <si>
    <t>208663</t>
  </si>
  <si>
    <t>456928</t>
  </si>
  <si>
    <t>A225010</t>
  </si>
  <si>
    <t>Bussloo, Wilp, Withagen</t>
  </si>
  <si>
    <t>203405</t>
  </si>
  <si>
    <t>467938</t>
  </si>
  <si>
    <t>A225020</t>
  </si>
  <si>
    <t>Bussloo, Wilp, Robberskamp</t>
  </si>
  <si>
    <t>203923</t>
  </si>
  <si>
    <t>468604</t>
  </si>
  <si>
    <t>A225030</t>
  </si>
  <si>
    <t>Bussloo, Wilp, Snenge</t>
  </si>
  <si>
    <t>204928</t>
  </si>
  <si>
    <t>468693</t>
  </si>
  <si>
    <t>A225040</t>
  </si>
  <si>
    <t>Bussloo, Wilp, Kinderstrand</t>
  </si>
  <si>
    <t>203289</t>
  </si>
  <si>
    <t>467796</t>
  </si>
  <si>
    <t>A225050</t>
  </si>
  <si>
    <t>Bussloo, Wilp, 't Gorsselaar</t>
  </si>
  <si>
    <t>203267</t>
  </si>
  <si>
    <t>468400</t>
  </si>
  <si>
    <t>A225070</t>
  </si>
  <si>
    <t>Bussloo, Bussloselaan</t>
  </si>
  <si>
    <t>205250</t>
  </si>
  <si>
    <t>468248</t>
  </si>
  <si>
    <t>A225080</t>
  </si>
  <si>
    <t>Bussloo noordwestelijk deel bij steiger</t>
  </si>
  <si>
    <t>203578</t>
  </si>
  <si>
    <t>468534</t>
  </si>
  <si>
    <t>A225090</t>
  </si>
  <si>
    <t>Bussloo (bij de brug), Wilp, De Withagen</t>
  </si>
  <si>
    <t>204522</t>
  </si>
  <si>
    <t>468518</t>
  </si>
  <si>
    <t>A225100</t>
  </si>
  <si>
    <t>Bussloo, Wilp, De Fliertkamp</t>
  </si>
  <si>
    <t>205146</t>
  </si>
  <si>
    <t>468682</t>
  </si>
  <si>
    <t>A225110</t>
  </si>
  <si>
    <t>Bussloo, Wilp, De Kuiter(naturistenstrand)</t>
  </si>
  <si>
    <t>203745</t>
  </si>
  <si>
    <t>467879</t>
  </si>
  <si>
    <t>A225120</t>
  </si>
  <si>
    <t>Bussloo, Wilp, De Stronk</t>
  </si>
  <si>
    <t>204402</t>
  </si>
  <si>
    <t>468632</t>
  </si>
  <si>
    <t>A226520</t>
  </si>
  <si>
    <t>RWZI Heerde, effluent</t>
  </si>
  <si>
    <t>200393</t>
  </si>
  <si>
    <t>489421</t>
  </si>
  <si>
    <t>A230010</t>
  </si>
  <si>
    <t>Fliert, Twello, Voordersteeg</t>
  </si>
  <si>
    <t>205492</t>
  </si>
  <si>
    <t>471533</t>
  </si>
  <si>
    <t>A230040</t>
  </si>
  <si>
    <t>Fliert, Twello, Kruivoorderweg</t>
  </si>
  <si>
    <t>204369</t>
  </si>
  <si>
    <t>473626</t>
  </si>
  <si>
    <t>A230050</t>
  </si>
  <si>
    <t>Fliert, Wilp</t>
  </si>
  <si>
    <t>205418</t>
  </si>
  <si>
    <t>468957</t>
  </si>
  <si>
    <t>A230060</t>
  </si>
  <si>
    <t>Fliert, Twello Quabbenburgerweg</t>
  </si>
  <si>
    <t>202897</t>
  </si>
  <si>
    <t>474310</t>
  </si>
  <si>
    <t>A230370</t>
  </si>
  <si>
    <t>Stouwgraaf Ardeweg Noord van A1</t>
  </si>
  <si>
    <t>A230500</t>
  </si>
  <si>
    <t>Twellosebeek, Twello, Zuiderlaan</t>
  </si>
  <si>
    <t>204129</t>
  </si>
  <si>
    <t>471172</t>
  </si>
  <si>
    <t>A230510</t>
  </si>
  <si>
    <t>Twellose Beek, Twello, Koningin Julianastraat</t>
  </si>
  <si>
    <t>203471</t>
  </si>
  <si>
    <t>472600</t>
  </si>
  <si>
    <t>A230532</t>
  </si>
  <si>
    <t>Oude Twellose Beek</t>
  </si>
  <si>
    <t>202624</t>
  </si>
  <si>
    <t>469263</t>
  </si>
  <si>
    <t>A231010</t>
  </si>
  <si>
    <t>Toevoerkanaal Terwolde, Twelloseweg</t>
  </si>
  <si>
    <t>204032</t>
  </si>
  <si>
    <t>476221</t>
  </si>
  <si>
    <t>A231020</t>
  </si>
  <si>
    <t>Toevoerkanaal Terwolde, Bekendijk</t>
  </si>
  <si>
    <t>201027</t>
  </si>
  <si>
    <t>474385</t>
  </si>
  <si>
    <t>A231300</t>
  </si>
  <si>
    <t>het verlaat Apeldoorn Osseveld west</t>
  </si>
  <si>
    <t>197331</t>
  </si>
  <si>
    <t>470430</t>
  </si>
  <si>
    <t>A231301</t>
  </si>
  <si>
    <t>Waterlei, Osseveld West, Apeldoorn</t>
  </si>
  <si>
    <t>197541</t>
  </si>
  <si>
    <t>470516</t>
  </si>
  <si>
    <t>A231420</t>
  </si>
  <si>
    <t>Hondsgrift, Twello Molendwarsstraat</t>
  </si>
  <si>
    <t>202500</t>
  </si>
  <si>
    <t>471929</t>
  </si>
  <si>
    <t>A231440</t>
  </si>
  <si>
    <t>Terwoldse Wetering, zuid, Twello</t>
  </si>
  <si>
    <t>203221</t>
  </si>
  <si>
    <t>473483</t>
  </si>
  <si>
    <t>A231510</t>
  </si>
  <si>
    <t>Terwoldse Wetering, Terwolde, Zeedijk</t>
  </si>
  <si>
    <t>202434</t>
  </si>
  <si>
    <t>477691</t>
  </si>
  <si>
    <t>A231570</t>
  </si>
  <si>
    <t>Terwoldse Wetering</t>
  </si>
  <si>
    <t>201543</t>
  </si>
  <si>
    <t>485658</t>
  </si>
  <si>
    <t>A232040</t>
  </si>
  <si>
    <t>Grote Wetering, Veessen, Kerkdijk</t>
  </si>
  <si>
    <t>201043</t>
  </si>
  <si>
    <t>487492</t>
  </si>
  <si>
    <t>A232060</t>
  </si>
  <si>
    <t>Grote Wetering, de Vecht</t>
  </si>
  <si>
    <t>199580</t>
  </si>
  <si>
    <t>474656</t>
  </si>
  <si>
    <t>A232120</t>
  </si>
  <si>
    <t>Grote Wetering, Wapenveld</t>
  </si>
  <si>
    <t>202709</t>
  </si>
  <si>
    <t>492655</t>
  </si>
  <si>
    <t>A232150</t>
  </si>
  <si>
    <t>Grote Wetering, gemaal Veluwe</t>
  </si>
  <si>
    <t>202724</t>
  </si>
  <si>
    <t>494679</t>
  </si>
  <si>
    <t>A232240</t>
  </si>
  <si>
    <t>Verbindingskanaal, De Vecht, Lochemsestraat</t>
  </si>
  <si>
    <t>199403</t>
  </si>
  <si>
    <t>474092</t>
  </si>
  <si>
    <t>A232510</t>
  </si>
  <si>
    <t>Nieuwe Wetering, Wapenveld, Kerkstraat</t>
  </si>
  <si>
    <t>202297</t>
  </si>
  <si>
    <t>494315</t>
  </si>
  <si>
    <t>A232710</t>
  </si>
  <si>
    <t>Grote Wetering, Epe, Veluwsedijk</t>
  </si>
  <si>
    <t>199828</t>
  </si>
  <si>
    <t>480720</t>
  </si>
  <si>
    <t>A240010</t>
  </si>
  <si>
    <t>Puttenerbeek, Elburg, sportveld</t>
  </si>
  <si>
    <t>185651</t>
  </si>
  <si>
    <t>495407</t>
  </si>
  <si>
    <t>A240150</t>
  </si>
  <si>
    <t>Wijkwetering, Elburg, Zomerdijk</t>
  </si>
  <si>
    <t>186373</t>
  </si>
  <si>
    <t>497801</t>
  </si>
  <si>
    <t>A240320</t>
  </si>
  <si>
    <t>Mistsloot, Oldebroek, Zuiderzeestraatweg</t>
  </si>
  <si>
    <t>190009</t>
  </si>
  <si>
    <t>495883</t>
  </si>
  <si>
    <t>A240440</t>
  </si>
  <si>
    <t>Duivendanswetering, Wezep</t>
  </si>
  <si>
    <t>196475</t>
  </si>
  <si>
    <t>498548</t>
  </si>
  <si>
    <t>A240500</t>
  </si>
  <si>
    <t>Noordermerkkanaal, Noordeinde, Kleine Woldweg 25</t>
  </si>
  <si>
    <t>189564</t>
  </si>
  <si>
    <t>501974</t>
  </si>
  <si>
    <t>A240510</t>
  </si>
  <si>
    <t>Noordermerkkanaal, Noordeinde, Gemaal de Wenden</t>
  </si>
  <si>
    <t>189353</t>
  </si>
  <si>
    <t>502767</t>
  </si>
  <si>
    <t>A240560</t>
  </si>
  <si>
    <t>Landgoed t Loo, Oldebroek</t>
  </si>
  <si>
    <t>193446</t>
  </si>
  <si>
    <t>494697</t>
  </si>
  <si>
    <t>A240720</t>
  </si>
  <si>
    <t>Uitvliet Oosterwolde, Noordeinde, Buitendijks</t>
  </si>
  <si>
    <t>188144</t>
  </si>
  <si>
    <t>503266</t>
  </si>
  <si>
    <t>A241010</t>
  </si>
  <si>
    <t>Gelderse Gracht, Noordeinde, Gemaal de Wenden</t>
  </si>
  <si>
    <t>189369</t>
  </si>
  <si>
    <t>502782</t>
  </si>
  <si>
    <t>A241070</t>
  </si>
  <si>
    <t>Tocht bij Bolsmerksluis</t>
  </si>
  <si>
    <t>186598</t>
  </si>
  <si>
    <t>500482</t>
  </si>
  <si>
    <t>A241200</t>
  </si>
  <si>
    <t>Klarenbeek, Doornspijk, Achterwegje</t>
  </si>
  <si>
    <t>183574</t>
  </si>
  <si>
    <t>492966</t>
  </si>
  <si>
    <t>A241520</t>
  </si>
  <si>
    <t>Bulsinkbeek, Doornspijk, Oude Zeeweg</t>
  </si>
  <si>
    <t>182001</t>
  </si>
  <si>
    <t>492217</t>
  </si>
  <si>
    <t>A242010</t>
  </si>
  <si>
    <t>Andhuizerbeek, Doornspijk, Oude Zeeweg</t>
  </si>
  <si>
    <t>181763</t>
  </si>
  <si>
    <t>492089</t>
  </si>
  <si>
    <t>A242100</t>
  </si>
  <si>
    <t>Molenbeek, Doornspijk, Bliksweg</t>
  </si>
  <si>
    <t>181006</t>
  </si>
  <si>
    <t>491385</t>
  </si>
  <si>
    <t>A242120</t>
  </si>
  <si>
    <t>Bijsselse Beek, Hulshorst</t>
  </si>
  <si>
    <t>179070</t>
  </si>
  <si>
    <t>489101</t>
  </si>
  <si>
    <t>A242510</t>
  </si>
  <si>
    <t>178534</t>
  </si>
  <si>
    <t>489152</t>
  </si>
  <si>
    <t>A242700</t>
  </si>
  <si>
    <t>Nunspeet recreatieplas Zandenplas</t>
  </si>
  <si>
    <t>184391</t>
  </si>
  <si>
    <t>487496</t>
  </si>
  <si>
    <t>A243010</t>
  </si>
  <si>
    <t>Nodbeek, Hulshorst</t>
  </si>
  <si>
    <t>177971</t>
  </si>
  <si>
    <t>488774</t>
  </si>
  <si>
    <t>A243300</t>
  </si>
  <si>
    <t>Bovenbeek, Hulshorst</t>
  </si>
  <si>
    <t>177441</t>
  </si>
  <si>
    <t>488577</t>
  </si>
  <si>
    <t>A243510</t>
  </si>
  <si>
    <t>Staverdense Beek, Staverdensewg</t>
  </si>
  <si>
    <t>178844</t>
  </si>
  <si>
    <t>477532</t>
  </si>
  <si>
    <t>A243520</t>
  </si>
  <si>
    <t>Hierdensebeek, Hierden, Waterweg</t>
  </si>
  <si>
    <t>175564</t>
  </si>
  <si>
    <t>486614</t>
  </si>
  <si>
    <t>A243590</t>
  </si>
  <si>
    <t>Staverdense Beek, Uddel, Paleisweg</t>
  </si>
  <si>
    <t>179974</t>
  </si>
  <si>
    <t>473465</t>
  </si>
  <si>
    <t>A243610</t>
  </si>
  <si>
    <t>Staverdense Beek, Uddel, Koningsweg</t>
  </si>
  <si>
    <t>179366</t>
  </si>
  <si>
    <t>475958</t>
  </si>
  <si>
    <t>A243640</t>
  </si>
  <si>
    <t>Leuvenumse Beek, Elspeet, Poolseweg</t>
  </si>
  <si>
    <t>176699</t>
  </si>
  <si>
    <t>481815</t>
  </si>
  <si>
    <t>A244010</t>
  </si>
  <si>
    <t>Grote Koloniebeek, Ermelo, Oude Zwolseweg</t>
  </si>
  <si>
    <t>178079</t>
  </si>
  <si>
    <t>479732</t>
  </si>
  <si>
    <t>A244530</t>
  </si>
  <si>
    <t>Staverdense Beek</t>
  </si>
  <si>
    <t>179002</t>
  </si>
  <si>
    <t>477656</t>
  </si>
  <si>
    <t>A244540</t>
  </si>
  <si>
    <t>Zijbeek van het Speuld</t>
  </si>
  <si>
    <t>477443</t>
  </si>
  <si>
    <t>A245010</t>
  </si>
  <si>
    <t>Zijbeek van het Uddelerveen, Ermelo, Uddelermeerweg</t>
  </si>
  <si>
    <t>179949</t>
  </si>
  <si>
    <t>475022</t>
  </si>
  <si>
    <t>A245510</t>
  </si>
  <si>
    <t>Goorbeek, Elburg, Nieuwstadsweg</t>
  </si>
  <si>
    <t>184410</t>
  </si>
  <si>
    <t>494715</t>
  </si>
  <si>
    <t>A246020</t>
  </si>
  <si>
    <t>Killenbeek, Hulshorst</t>
  </si>
  <si>
    <t>176444</t>
  </si>
  <si>
    <t>487996</t>
  </si>
  <si>
    <t>A247010</t>
  </si>
  <si>
    <t>Varelse Beek West, Hulshorst</t>
  </si>
  <si>
    <t>177213</t>
  </si>
  <si>
    <t>488056</t>
  </si>
  <si>
    <t>A247210</t>
  </si>
  <si>
    <t>Pangelerbeek, Nunspeet, Pangelerweg</t>
  </si>
  <si>
    <t>180612</t>
  </si>
  <si>
    <t>490309</t>
  </si>
  <si>
    <t>A248200</t>
  </si>
  <si>
    <t>Stadsgracht-Noord, Elburg, Havenkade</t>
  </si>
  <si>
    <t>185139</t>
  </si>
  <si>
    <t>495812</t>
  </si>
  <si>
    <t>A249030</t>
  </si>
  <si>
    <t>t Veentje</t>
  </si>
  <si>
    <t>183404</t>
  </si>
  <si>
    <t>481600</t>
  </si>
  <si>
    <t>A249170</t>
  </si>
  <si>
    <t>Ronde Huisven noord vak 65</t>
  </si>
  <si>
    <t>183087</t>
  </si>
  <si>
    <t>485560</t>
  </si>
  <si>
    <t>A249180</t>
  </si>
  <si>
    <t>Bosbad camping De Tol, Nunspeet</t>
  </si>
  <si>
    <t>182531</t>
  </si>
  <si>
    <t>485551</t>
  </si>
  <si>
    <t>A249360</t>
  </si>
  <si>
    <t>Tongeren Landgoed ven 1</t>
  </si>
  <si>
    <t>190661</t>
  </si>
  <si>
    <t>484001</t>
  </si>
  <si>
    <t>A250020</t>
  </si>
  <si>
    <t>Achterste Weivijver, Harderwijk, Drielandendreef</t>
  </si>
  <si>
    <t>169587</t>
  </si>
  <si>
    <t>482537</t>
  </si>
  <si>
    <t>A251060</t>
  </si>
  <si>
    <t>Horstse Beek, Ermelo, Telgterweg</t>
  </si>
  <si>
    <t>168151</t>
  </si>
  <si>
    <t>479383</t>
  </si>
  <si>
    <t>A251240</t>
  </si>
  <si>
    <t>Meikadesloot, Meikade, Ederveen</t>
  </si>
  <si>
    <t>169866</t>
  </si>
  <si>
    <t>451025</t>
  </si>
  <si>
    <t>A251250</t>
  </si>
  <si>
    <t>Meikadesloot, Scheivoor, Ederveen</t>
  </si>
  <si>
    <t>169042</t>
  </si>
  <si>
    <t>451383</t>
  </si>
  <si>
    <t>A251260</t>
  </si>
  <si>
    <t>agrarisch bassin, oostelijk Oudendijk, Ederveen</t>
  </si>
  <si>
    <t>169577</t>
  </si>
  <si>
    <t>451258</t>
  </si>
  <si>
    <t>A251270</t>
  </si>
  <si>
    <t>agrarisch bassin, zuidelijk Scheivoor, Ederveen</t>
  </si>
  <si>
    <t>168979</t>
  </si>
  <si>
    <t>451289</t>
  </si>
  <si>
    <t>A251280</t>
  </si>
  <si>
    <t>agrarisch bassin, westelijk Oudendijk, Ederveen</t>
  </si>
  <si>
    <t>169421</t>
  </si>
  <si>
    <t>451023</t>
  </si>
  <si>
    <t>A251290</t>
  </si>
  <si>
    <t>B-watergang, Oudendijk, Ederveen</t>
  </si>
  <si>
    <t>169332</t>
  </si>
  <si>
    <t>451506</t>
  </si>
  <si>
    <t>A251510</t>
  </si>
  <si>
    <t>De Kronkelbeek, Putten strand Nulde</t>
  </si>
  <si>
    <t>165611</t>
  </si>
  <si>
    <t>476772</t>
  </si>
  <si>
    <t>A252000</t>
  </si>
  <si>
    <t>Schuitenbeek, Putten, Waterweg</t>
  </si>
  <si>
    <t>165127</t>
  </si>
  <si>
    <t>473462</t>
  </si>
  <si>
    <t>A252191</t>
  </si>
  <si>
    <t>stadswater Henslare, Putten</t>
  </si>
  <si>
    <t>167668</t>
  </si>
  <si>
    <t>474482</t>
  </si>
  <si>
    <t>A252390</t>
  </si>
  <si>
    <t>Schuitenbeek</t>
  </si>
  <si>
    <t>165412</t>
  </si>
  <si>
    <t>475096</t>
  </si>
  <si>
    <t>A253180</t>
  </si>
  <si>
    <t>Knapzakbeek, Putten, Oude Nijkerkerweg</t>
  </si>
  <si>
    <t>166382</t>
  </si>
  <si>
    <t>472130</t>
  </si>
  <si>
    <t>A253230</t>
  </si>
  <si>
    <t>Veldbeek, Putten, Tintelersteeg</t>
  </si>
  <si>
    <t>164970</t>
  </si>
  <si>
    <t>472538</t>
  </si>
  <si>
    <t>A253510</t>
  </si>
  <si>
    <t>Schaapsdijkbeek, Ermelo, Schaapsdijk</t>
  </si>
  <si>
    <t>167171</t>
  </si>
  <si>
    <t>480225</t>
  </si>
  <si>
    <t>A255510</t>
  </si>
  <si>
    <t>Beek van de Hoge Geest, Harderwijk, Drielander</t>
  </si>
  <si>
    <t>168652</t>
  </si>
  <si>
    <t>482575</t>
  </si>
  <si>
    <t>A274301</t>
  </si>
  <si>
    <t>Gerritsfles ven, Radio Kootwijk</t>
  </si>
  <si>
    <t>184530</t>
  </si>
  <si>
    <t>463792</t>
  </si>
  <si>
    <t>A280049</t>
  </si>
  <si>
    <t>Grote Veenderplas of MOBA plas</t>
  </si>
  <si>
    <t>167202</t>
  </si>
  <si>
    <t>459210</t>
  </si>
  <si>
    <t>A280197</t>
  </si>
  <si>
    <t>RWZI Veenendaal, effluent</t>
  </si>
  <si>
    <t>164487</t>
  </si>
  <si>
    <t>450154</t>
  </si>
  <si>
    <t>A284052</t>
  </si>
  <si>
    <t>Stadsvijver Amersfoort Hoogland, de Tol</t>
  </si>
  <si>
    <t>153983</t>
  </si>
  <si>
    <t>465552</t>
  </si>
  <si>
    <t>A284799</t>
  </si>
  <si>
    <t>Sloot langs dijk in gebied waar geen ATM zand is toegepast</t>
  </si>
  <si>
    <t>152140</t>
  </si>
  <si>
    <t>475526</t>
  </si>
  <si>
    <t>A284884</t>
  </si>
  <si>
    <t>Sloot langs Eemdijk</t>
  </si>
  <si>
    <t>152309</t>
  </si>
  <si>
    <t>475548</t>
  </si>
  <si>
    <t>A284888</t>
  </si>
  <si>
    <t>Eemdijk Bunschoten 1</t>
  </si>
  <si>
    <t>154068</t>
  </si>
  <si>
    <t>474571</t>
  </si>
  <si>
    <t>A284891</t>
  </si>
  <si>
    <t>Eemdijk Bunschoten 4</t>
  </si>
  <si>
    <t>153473</t>
  </si>
  <si>
    <t>474716</t>
  </si>
  <si>
    <t>A284895</t>
  </si>
  <si>
    <t>Eemdijk Bunschoten 8</t>
  </si>
  <si>
    <t>153614</t>
  </si>
  <si>
    <t>474950</t>
  </si>
  <si>
    <t>A284896</t>
  </si>
  <si>
    <t>Eemdijk Bunschoten 9</t>
  </si>
  <si>
    <t>152951</t>
  </si>
  <si>
    <t>475396</t>
  </si>
  <si>
    <t>A284898</t>
  </si>
  <si>
    <t>Eemdijk Bunschoten 11</t>
  </si>
  <si>
    <t>153356</t>
  </si>
  <si>
    <t>475144</t>
  </si>
  <si>
    <t>A284899</t>
  </si>
  <si>
    <t>Eemdijk Bunschoten 12</t>
  </si>
  <si>
    <t>153295</t>
  </si>
  <si>
    <t>475023</t>
  </si>
  <si>
    <t>A284901</t>
  </si>
  <si>
    <t>Eemdijk Bunschoten 14</t>
  </si>
  <si>
    <t>152821</t>
  </si>
  <si>
    <t>475554</t>
  </si>
  <si>
    <t>A284904</t>
  </si>
  <si>
    <t>Eemdijk Bunschoten 17</t>
  </si>
  <si>
    <t>152795</t>
  </si>
  <si>
    <t>475284</t>
  </si>
  <si>
    <t>A285000</t>
  </si>
  <si>
    <t>RWZI Woudenberg, effluent</t>
  </si>
  <si>
    <t>159111</t>
  </si>
  <si>
    <t>455629</t>
  </si>
  <si>
    <t>A285015</t>
  </si>
  <si>
    <t>Stadswater Eemnes Noordsingel thv Vlosseveen</t>
  </si>
  <si>
    <t>146290</t>
  </si>
  <si>
    <t>474670</t>
  </si>
  <si>
    <t>A285059</t>
  </si>
  <si>
    <t>Dijkwetering Noordpolder</t>
  </si>
  <si>
    <t>148896</t>
  </si>
  <si>
    <t>474214</t>
  </si>
  <si>
    <t>A285069</t>
  </si>
  <si>
    <t>Heiligenbergerbeek na traject Lockhorst op brug</t>
  </si>
  <si>
    <t>156392</t>
  </si>
  <si>
    <t>460832</t>
  </si>
  <si>
    <t>A285078</t>
  </si>
  <si>
    <t>Stadswater Wageningen eind Rooseveldsingel</t>
  </si>
  <si>
    <t>174096</t>
  </si>
  <si>
    <t>442386</t>
  </si>
  <si>
    <t>A285079</t>
  </si>
  <si>
    <t>Achtereemlandse wetering thv Lodijk</t>
  </si>
  <si>
    <t>151332</t>
  </si>
  <si>
    <t>470094</t>
  </si>
  <si>
    <t>A285080</t>
  </si>
  <si>
    <t>Haarsewetering</t>
  </si>
  <si>
    <t>153635</t>
  </si>
  <si>
    <t>470182</t>
  </si>
  <si>
    <t>A285088</t>
  </si>
  <si>
    <t>Eem thv Coelhorst</t>
  </si>
  <si>
    <t>152036</t>
  </si>
  <si>
    <t>465448</t>
  </si>
  <si>
    <t>A285111</t>
  </si>
  <si>
    <t>Eem Ocrieteiland zijgeul in hoofdloop</t>
  </si>
  <si>
    <t>149717</t>
  </si>
  <si>
    <t>471373</t>
  </si>
  <si>
    <t>A285114</t>
  </si>
  <si>
    <t>Erica noord</t>
  </si>
  <si>
    <t>165640</t>
  </si>
  <si>
    <t>462580</t>
  </si>
  <si>
    <t>A285128</t>
  </si>
  <si>
    <t>Stadswater Nijkerk Tellerswerft</t>
  </si>
  <si>
    <t>160180</t>
  </si>
  <si>
    <t>469734</t>
  </si>
  <si>
    <t>A285129</t>
  </si>
  <si>
    <t>Stadswater Nijkerk Sluiswachter</t>
  </si>
  <si>
    <t>160023</t>
  </si>
  <si>
    <t>471568</t>
  </si>
  <si>
    <t>A285130</t>
  </si>
  <si>
    <t>Brug De Beek, Hoevelaken</t>
  </si>
  <si>
    <t>160181</t>
  </si>
  <si>
    <t>464401</t>
  </si>
  <si>
    <t>A285146</t>
  </si>
  <si>
    <t>RWZI Soest, effluent</t>
  </si>
  <si>
    <t>148858</t>
  </si>
  <si>
    <t>467288</t>
  </si>
  <si>
    <t>A285251</t>
  </si>
  <si>
    <t>Middelbeek Putten, Nijkerk, Middelbeekweg</t>
  </si>
  <si>
    <t>162407</t>
  </si>
  <si>
    <t>474555</t>
  </si>
  <si>
    <t>A285994</t>
  </si>
  <si>
    <t>Nijkerkerveen ven in de Bunt midden</t>
  </si>
  <si>
    <t>163096</t>
  </si>
  <si>
    <t>466980</t>
  </si>
  <si>
    <t>A286001</t>
  </si>
  <si>
    <t>Eind Bredebeek te Nijkerk voor instroom Arkervaart</t>
  </si>
  <si>
    <t>161610</t>
  </si>
  <si>
    <t>470730</t>
  </si>
  <si>
    <t>A286003</t>
  </si>
  <si>
    <t>Bredebeek, Nijkerk, Slichtenhorsterbeek</t>
  </si>
  <si>
    <t>161575</t>
  </si>
  <si>
    <t>469250</t>
  </si>
  <si>
    <t>A286004</t>
  </si>
  <si>
    <t>Bredebeek</t>
  </si>
  <si>
    <t>162700</t>
  </si>
  <si>
    <t>468030</t>
  </si>
  <si>
    <t>A286010</t>
  </si>
  <si>
    <t>Dammersbeek, Nijkerk, Bremenseweg</t>
  </si>
  <si>
    <t>158972</t>
  </si>
  <si>
    <t>471276</t>
  </si>
  <si>
    <t>A286024</t>
  </si>
  <si>
    <t>Vijver Nijkerkerveen D. Ruitenbeek/vd Kampstraat</t>
  </si>
  <si>
    <t>160250</t>
  </si>
  <si>
    <t>467200</t>
  </si>
  <si>
    <t>A286051</t>
  </si>
  <si>
    <t>Arkervaart Nijkerk N301</t>
  </si>
  <si>
    <t>161066</t>
  </si>
  <si>
    <t>471553</t>
  </si>
  <si>
    <t>A286052</t>
  </si>
  <si>
    <t>Arkervaart Nijkerk A28</t>
  </si>
  <si>
    <t>160740</t>
  </si>
  <si>
    <t>472505</t>
  </si>
  <si>
    <t>A286053</t>
  </si>
  <si>
    <t>Arkervaart Nijkerk ter hoogte van zijarm</t>
  </si>
  <si>
    <t>160482</t>
  </si>
  <si>
    <t>473640</t>
  </si>
  <si>
    <t>A286055</t>
  </si>
  <si>
    <t>Arkervaart Nijkerk in zijarm</t>
  </si>
  <si>
    <t>160339</t>
  </si>
  <si>
    <t>473597</t>
  </si>
  <si>
    <t>A286057</t>
  </si>
  <si>
    <t>RWZI Nijkerk, effluent</t>
  </si>
  <si>
    <t>160973</t>
  </si>
  <si>
    <t>471598</t>
  </si>
  <si>
    <t>A286102</t>
  </si>
  <si>
    <t>Wiel, Nijkerk, Nekkerveld</t>
  </si>
  <si>
    <t>157983</t>
  </si>
  <si>
    <t>472457</t>
  </si>
  <si>
    <t>A286115</t>
  </si>
  <si>
    <t>Rassenbeek</t>
  </si>
  <si>
    <t>156877</t>
  </si>
  <si>
    <t>471814</t>
  </si>
  <si>
    <t>A286151</t>
  </si>
  <si>
    <t>Laak, Nijkerk, Bonte Poort</t>
  </si>
  <si>
    <t>155864</t>
  </si>
  <si>
    <t>472162</t>
  </si>
  <si>
    <t>A286220</t>
  </si>
  <si>
    <t>Stadswater Nijkerk stadswater Kievitslaan</t>
  </si>
  <si>
    <t>162575</t>
  </si>
  <si>
    <t>469736</t>
  </si>
  <si>
    <t>A286269</t>
  </si>
  <si>
    <t>Stadswater Nijkerk  K.Alfrinklaan</t>
  </si>
  <si>
    <t>160902</t>
  </si>
  <si>
    <t>470878</t>
  </si>
  <si>
    <t>A286270</t>
  </si>
  <si>
    <t>Stadswater Nijkerk wijk Corlaer langs A28</t>
  </si>
  <si>
    <t>159451</t>
  </si>
  <si>
    <t>469993</t>
  </si>
  <si>
    <t>A286271</t>
  </si>
  <si>
    <t>Arkervaart, voor RWZI Nijkerk</t>
  </si>
  <si>
    <t>161394</t>
  </si>
  <si>
    <t>471126</t>
  </si>
  <si>
    <t>A286300</t>
  </si>
  <si>
    <t>Recreatieplas Overbosch te Nijkerkerveen</t>
  </si>
  <si>
    <t>158676</t>
  </si>
  <si>
    <t>467546</t>
  </si>
  <si>
    <t>A287003</t>
  </si>
  <si>
    <t>Hoevelakensebeek, Amersfoort, Koedijkerweg</t>
  </si>
  <si>
    <t>158505</t>
  </si>
  <si>
    <t>463914</t>
  </si>
  <si>
    <t>A287020</t>
  </si>
  <si>
    <t>Stadswater Hoevelaken Koninginneweg/Zuiderinslag</t>
  </si>
  <si>
    <t>159520</t>
  </si>
  <si>
    <t>464570</t>
  </si>
  <si>
    <t>A287022</t>
  </si>
  <si>
    <t>Stadswater Hoevelaken W de Zwijgerlaan t.o. school</t>
  </si>
  <si>
    <t>160200</t>
  </si>
  <si>
    <t>464930</t>
  </si>
  <si>
    <t>A287052</t>
  </si>
  <si>
    <t>Esvelderbeek, Hoevelaken, Stoutenburgerlaan</t>
  </si>
  <si>
    <t>159942</t>
  </si>
  <si>
    <t>463863</t>
  </si>
  <si>
    <t>A287080</t>
  </si>
  <si>
    <t>Garderbroekerbeek, Kootwijkerbroek, Wencopperweg</t>
  </si>
  <si>
    <t>172909</t>
  </si>
  <si>
    <t>463074</t>
  </si>
  <si>
    <t>A287096</t>
  </si>
  <si>
    <t>Nieuwe Appelseplas</t>
  </si>
  <si>
    <t>167680</t>
  </si>
  <si>
    <t>467810</t>
  </si>
  <si>
    <t>A287101</t>
  </si>
  <si>
    <t>Grote Valkse Beek, De Valk, Ruitenbeekweg</t>
  </si>
  <si>
    <t>172047</t>
  </si>
  <si>
    <t>459976</t>
  </si>
  <si>
    <t>A287201</t>
  </si>
  <si>
    <t>Middenloop Barneveldsebeek, Barneveld, Achterveldseweg</t>
  </si>
  <si>
    <t>167452</t>
  </si>
  <si>
    <t>460487</t>
  </si>
  <si>
    <t>A287202</t>
  </si>
  <si>
    <t>Kleine Barneveldsebeek, Kallenbroek, Kallenbroekerweg</t>
  </si>
  <si>
    <t>165922</t>
  </si>
  <si>
    <t>462117</t>
  </si>
  <si>
    <t>A287301</t>
  </si>
  <si>
    <t>Zeumerenplas Voorthuizen (noord-west strand)</t>
  </si>
  <si>
    <t>170950</t>
  </si>
  <si>
    <t>465246</t>
  </si>
  <si>
    <t>A287302</t>
  </si>
  <si>
    <t>Zeumerenplas Voorthuizen (zuid-west strand)</t>
  </si>
  <si>
    <t>170717</t>
  </si>
  <si>
    <t>465090</t>
  </si>
  <si>
    <t>A287410</t>
  </si>
  <si>
    <t>Recreatieoord De Midden Veluwe te Harskamp</t>
  </si>
  <si>
    <t>180524</t>
  </si>
  <si>
    <t>461291</t>
  </si>
  <si>
    <t>A287420</t>
  </si>
  <si>
    <t>Recreatieplas de Zanding te Otterlo</t>
  </si>
  <si>
    <t>181839</t>
  </si>
  <si>
    <t>456053</t>
  </si>
  <si>
    <t>A288003</t>
  </si>
  <si>
    <t>Luntersebeek, Scherpenzeel, Vlieterweg 17</t>
  </si>
  <si>
    <t>161650</t>
  </si>
  <si>
    <t>453484</t>
  </si>
  <si>
    <t>A288201</t>
  </si>
  <si>
    <t>Moorsterbeek Achterveld</t>
  </si>
  <si>
    <t>161472</t>
  </si>
  <si>
    <t>458683</t>
  </si>
  <si>
    <t>A288202</t>
  </si>
  <si>
    <t>Moorsterbeek herstelde oude loop midden dikke boom</t>
  </si>
  <si>
    <t>160319</t>
  </si>
  <si>
    <t>459003</t>
  </si>
  <si>
    <t>A288295</t>
  </si>
  <si>
    <t>Hulsbeek</t>
  </si>
  <si>
    <t>171386</t>
  </si>
  <si>
    <t>450371</t>
  </si>
  <si>
    <t>A288301</t>
  </si>
  <si>
    <t>Krakerswijk (spoorsloot), Ede dr.Holboomweg</t>
  </si>
  <si>
    <t>169225</t>
  </si>
  <si>
    <t>450454</t>
  </si>
  <si>
    <t>A288302</t>
  </si>
  <si>
    <t>171188</t>
  </si>
  <si>
    <t>450079</t>
  </si>
  <si>
    <t>A288303</t>
  </si>
  <si>
    <t>RWZI Ede, effluent</t>
  </si>
  <si>
    <t>170957</t>
  </si>
  <si>
    <t>450220</t>
  </si>
  <si>
    <t>A288351</t>
  </si>
  <si>
    <t>Zuidelijke Spoorsloot, Ede,  Kade 8</t>
  </si>
  <si>
    <t>169596</t>
  </si>
  <si>
    <t>450305</t>
  </si>
  <si>
    <t>A288353</t>
  </si>
  <si>
    <t>Zijdewetering tussen zijpad Kooiweg en A12</t>
  </si>
  <si>
    <t>165575</t>
  </si>
  <si>
    <t>450652</t>
  </si>
  <si>
    <t>A288400</t>
  </si>
  <si>
    <t>Zijdewetering bij spoor</t>
  </si>
  <si>
    <t>168600</t>
  </si>
  <si>
    <t>450503</t>
  </si>
  <si>
    <t>A288451</t>
  </si>
  <si>
    <t>Nieuwe Wetering, Veenendaal, Dragonderweg 23</t>
  </si>
  <si>
    <t>168711</t>
  </si>
  <si>
    <t>447507</t>
  </si>
  <si>
    <t>A288498</t>
  </si>
  <si>
    <t>445461</t>
  </si>
  <si>
    <t>A288499</t>
  </si>
  <si>
    <t>RWZI Bennekom, effluent</t>
  </si>
  <si>
    <t>173464</t>
  </si>
  <si>
    <t>445377</t>
  </si>
  <si>
    <t>A288519</t>
  </si>
  <si>
    <t>Stadswater Wageningen sloot eind langs Dijkgraaf</t>
  </si>
  <si>
    <t>173441</t>
  </si>
  <si>
    <t>443665</t>
  </si>
  <si>
    <t>A288527</t>
  </si>
  <si>
    <t>Afvoersloot RWZI Bennekom kruising Dijkgraaf</t>
  </si>
  <si>
    <t>172970</t>
  </si>
  <si>
    <t>444590</t>
  </si>
  <si>
    <t>A288531</t>
  </si>
  <si>
    <t>Afvoersloot RWZI Bennekom voor verdeling Dijkgraaf</t>
  </si>
  <si>
    <t>172961</t>
  </si>
  <si>
    <t>444622</t>
  </si>
  <si>
    <t>A288532</t>
  </si>
  <si>
    <t>Nieuwe Kanaal, Wageningen, De Ossenkampen</t>
  </si>
  <si>
    <t>172020</t>
  </si>
  <si>
    <t>442896</t>
  </si>
  <si>
    <t>A288581</t>
  </si>
  <si>
    <t>Wageningen Stadsgracht noord</t>
  </si>
  <si>
    <t>174000</t>
  </si>
  <si>
    <t>442260</t>
  </si>
  <si>
    <t>A288585</t>
  </si>
  <si>
    <t>Wageningen Vijver noord-west</t>
  </si>
  <si>
    <t>173325</t>
  </si>
  <si>
    <t>443564</t>
  </si>
  <si>
    <t>A288650</t>
  </si>
  <si>
    <t>Modderbeek, Scherpenzeel, Scherpenzeelseweg</t>
  </si>
  <si>
    <t>165821</t>
  </si>
  <si>
    <t>459284</t>
  </si>
  <si>
    <t>A288651</t>
  </si>
  <si>
    <t>Modderbeek Achterveld Asschaterweg</t>
  </si>
  <si>
    <t>161691</t>
  </si>
  <si>
    <t>460516</t>
  </si>
  <si>
    <t>A288702</t>
  </si>
  <si>
    <t>Nederwoudsebeek, Renswoude Bekerweg 4</t>
  </si>
  <si>
    <t>165906</t>
  </si>
  <si>
    <t>455353</t>
  </si>
  <si>
    <t>A289051</t>
  </si>
  <si>
    <t>Heelsumse Beek, Heelsum, Kerkweg</t>
  </si>
  <si>
    <t>180546</t>
  </si>
  <si>
    <t>443368</t>
  </si>
  <si>
    <t>A289053</t>
  </si>
  <si>
    <t>Heelsumse Beek in bos</t>
  </si>
  <si>
    <t>182080</t>
  </si>
  <si>
    <t>444460</t>
  </si>
  <si>
    <t>A289054</t>
  </si>
  <si>
    <t>Heelsumse Beek midden  thv Kabeljauw</t>
  </si>
  <si>
    <t>181881</t>
  </si>
  <si>
    <t>444216</t>
  </si>
  <si>
    <t>A289061</t>
  </si>
  <si>
    <t>Heelsumse Beek benedenstrooms Kabeljauw</t>
  </si>
  <si>
    <t>181318</t>
  </si>
  <si>
    <t>443823</t>
  </si>
  <si>
    <t>A289062</t>
  </si>
  <si>
    <t>Heelsumse Beek in uiterwaarden (bovenstrooms brug)</t>
  </si>
  <si>
    <t>179826</t>
  </si>
  <si>
    <t>442790</t>
  </si>
  <si>
    <t>A289063</t>
  </si>
  <si>
    <t>Heelsumse Beek, Heelsum</t>
  </si>
  <si>
    <t>180751</t>
  </si>
  <si>
    <t>443646</t>
  </si>
  <si>
    <t>A289064</t>
  </si>
  <si>
    <t>Papiermolenbeek</t>
  </si>
  <si>
    <t>443987</t>
  </si>
  <si>
    <t>A289066</t>
  </si>
  <si>
    <t>Heelsumse Beek (thv A50)</t>
  </si>
  <si>
    <t>180928</t>
  </si>
  <si>
    <t>443804</t>
  </si>
  <si>
    <t>A289101</t>
  </si>
  <si>
    <t>Duno Fonteinallee Heveadorp</t>
  </si>
  <si>
    <t>183612</t>
  </si>
  <si>
    <t>442379</t>
  </si>
  <si>
    <t>A289119</t>
  </si>
  <si>
    <t>157810</t>
  </si>
  <si>
    <t>473461</t>
  </si>
  <si>
    <t>A289152</t>
  </si>
  <si>
    <t>Seelbeek benedenloop</t>
  </si>
  <si>
    <t>184598</t>
  </si>
  <si>
    <t>442858</t>
  </si>
  <si>
    <t>A289649</t>
  </si>
  <si>
    <t>Hoge Veluwe Wolfskuilen</t>
  </si>
  <si>
    <t>187100</t>
  </si>
  <si>
    <t>455830</t>
  </si>
  <si>
    <t>A289651</t>
  </si>
  <si>
    <t>Hoge Veluwe ven 2 IJzeren Man</t>
  </si>
  <si>
    <t>187150</t>
  </si>
  <si>
    <t>455170</t>
  </si>
  <si>
    <t>A289685</t>
  </si>
  <si>
    <t>152314</t>
  </si>
  <si>
    <t>464995</t>
  </si>
  <si>
    <t>A289686</t>
  </si>
  <si>
    <t>RWZI Amersfoort, effluent</t>
  </si>
  <si>
    <t>152452</t>
  </si>
  <si>
    <t>465243</t>
  </si>
  <si>
    <t>A289687</t>
  </si>
  <si>
    <t>Valleikanaal Werftweg</t>
  </si>
  <si>
    <t>169725</t>
  </si>
  <si>
    <t>445270</t>
  </si>
  <si>
    <t>A289726</t>
  </si>
  <si>
    <t>Valleikanaal, Wageningen, Zijdvang</t>
  </si>
  <si>
    <t>170875</t>
  </si>
  <si>
    <t>442000</t>
  </si>
  <si>
    <t>A289727</t>
  </si>
  <si>
    <t>Zijdewetering, Veenendaal, Kooiweg</t>
  </si>
  <si>
    <t>165098</t>
  </si>
  <si>
    <t>450436</t>
  </si>
  <si>
    <t>A289729</t>
  </si>
  <si>
    <t>Valleikanaal, Veenendaal, Heuvelsesteeg 5</t>
  </si>
  <si>
    <t>162140</t>
  </si>
  <si>
    <t>451173</t>
  </si>
  <si>
    <t>A289732</t>
  </si>
  <si>
    <t>Woudenbergse Grift, Woudenberg, Slappedel</t>
  </si>
  <si>
    <t>156184</t>
  </si>
  <si>
    <t>454630</t>
  </si>
  <si>
    <t>A289733</t>
  </si>
  <si>
    <t>Nattegatsloot, Woudenberg, Voskuilerweg 44</t>
  </si>
  <si>
    <t>159299</t>
  </si>
  <si>
    <t>456372</t>
  </si>
  <si>
    <t>A289736</t>
  </si>
  <si>
    <t>Valleikanaal, Leusden, Asschatterweg</t>
  </si>
  <si>
    <t>159122</t>
  </si>
  <si>
    <t>460845</t>
  </si>
  <si>
    <t>A289738</t>
  </si>
  <si>
    <t>Benedenloop Barneveldsebeek, Amersfoort, Operaweg</t>
  </si>
  <si>
    <t>156881</t>
  </si>
  <si>
    <t>462853</t>
  </si>
  <si>
    <t>A289739</t>
  </si>
  <si>
    <t>Henschotermeer brug noordzijde</t>
  </si>
  <si>
    <t>154240</t>
  </si>
  <si>
    <t>454850</t>
  </si>
  <si>
    <t>A289742</t>
  </si>
  <si>
    <t>Heiligenbergerbeek, Amersfoort</t>
  </si>
  <si>
    <t>156005</t>
  </si>
  <si>
    <t>461623</t>
  </si>
  <si>
    <t>A289743</t>
  </si>
  <si>
    <t>Henschotermeer brug zuidzijde</t>
  </si>
  <si>
    <t>154100</t>
  </si>
  <si>
    <t>454600</t>
  </si>
  <si>
    <t>A289753</t>
  </si>
  <si>
    <t>Valleikanaal Roffelaar</t>
  </si>
  <si>
    <t>159311</t>
  </si>
  <si>
    <t>455709</t>
  </si>
  <si>
    <t>A289756</t>
  </si>
  <si>
    <t>Modderbeek, Leusden voor instroom Valleikanaal, Jaagpad</t>
  </si>
  <si>
    <t>159099</t>
  </si>
  <si>
    <t>461409</t>
  </si>
  <si>
    <t>A289759</t>
  </si>
  <si>
    <t>Valleikanaal na instroom Zijdewetering voor RWZI Veenendaal</t>
  </si>
  <si>
    <t>164575</t>
  </si>
  <si>
    <t>450300</t>
  </si>
  <si>
    <t>A289771</t>
  </si>
  <si>
    <t>Valleikanaal, Amersfoort, Balladelaan</t>
  </si>
  <si>
    <t>154547</t>
  </si>
  <si>
    <t>464151</t>
  </si>
  <si>
    <t>A289772</t>
  </si>
  <si>
    <t>Eem, Amersfoort, Smallebrug (Koppelpoort)</t>
  </si>
  <si>
    <t>154731</t>
  </si>
  <si>
    <t>463558</t>
  </si>
  <si>
    <t>A289774</t>
  </si>
  <si>
    <t>Eem Eembrugge</t>
  </si>
  <si>
    <t>149931</t>
  </si>
  <si>
    <t>470851</t>
  </si>
  <si>
    <t>A289775</t>
  </si>
  <si>
    <t>Eem Eemdijk</t>
  </si>
  <si>
    <t>150947</t>
  </si>
  <si>
    <t>474063</t>
  </si>
  <si>
    <t>A289776</t>
  </si>
  <si>
    <t>Haarsewetering, Eembrugge, Zonseweg</t>
  </si>
  <si>
    <t>150960</t>
  </si>
  <si>
    <t>470757</t>
  </si>
  <si>
    <t>A289778</t>
  </si>
  <si>
    <t>Rengerswetering eind  voor gemaal Veendijk</t>
  </si>
  <si>
    <t>155090</t>
  </si>
  <si>
    <t>473806</t>
  </si>
  <si>
    <t>A289779</t>
  </si>
  <si>
    <t>Eem onder fietsbrug thv eind Bernard van Roijspad en gemaal Malewetering</t>
  </si>
  <si>
    <t>151503</t>
  </si>
  <si>
    <t>466069</t>
  </si>
  <si>
    <t>A289780</t>
  </si>
  <si>
    <t>Opgaande Wetering, Eemnes, voor gemaal Tydeman, Kerkeweg</t>
  </si>
  <si>
    <t>149406</t>
  </si>
  <si>
    <t>471490</t>
  </si>
  <si>
    <t>A289781</t>
  </si>
  <si>
    <t>Praamgracht, Soest, Torenlaan</t>
  </si>
  <si>
    <t>148479</t>
  </si>
  <si>
    <t>467592</t>
  </si>
  <si>
    <t>A289782</t>
  </si>
  <si>
    <t>Eemnesservaart, Eemnes, Korte Maatsweg</t>
  </si>
  <si>
    <t>149225</t>
  </si>
  <si>
    <t>473309</t>
  </si>
  <si>
    <t>A289783</t>
  </si>
  <si>
    <t>Malewetering, Hoogland, Coelhorsterweg</t>
  </si>
  <si>
    <t>151951</t>
  </si>
  <si>
    <t>466501</t>
  </si>
  <si>
    <t>A289839</t>
  </si>
  <si>
    <t>Eem, brug Industrieweg/Ringweg Koppel</t>
  </si>
  <si>
    <t>A289841</t>
  </si>
  <si>
    <t>Heigraaf, Woudenberg camping Eben Haezer</t>
  </si>
  <si>
    <t>154984</t>
  </si>
  <si>
    <t>454415</t>
  </si>
  <si>
    <t>A289848</t>
  </si>
  <si>
    <t>Moorsterbeek bij vistrap</t>
  </si>
  <si>
    <t>162311</t>
  </si>
  <si>
    <t>458238</t>
  </si>
  <si>
    <t>A289853</t>
  </si>
  <si>
    <t>Moorsterbeek, Leusden, Lapeerseweg 8</t>
  </si>
  <si>
    <t>159293</t>
  </si>
  <si>
    <t>459144</t>
  </si>
  <si>
    <t>A289855</t>
  </si>
  <si>
    <t>Heelsumsebeek na Utrechtseweg en A50</t>
  </si>
  <si>
    <t>180825</t>
  </si>
  <si>
    <t>443740</t>
  </si>
  <si>
    <t>A289861</t>
  </si>
  <si>
    <t>Eemnesservaart midden</t>
  </si>
  <si>
    <t>148174</t>
  </si>
  <si>
    <t>473418</t>
  </si>
  <si>
    <t>A289862</t>
  </si>
  <si>
    <t>Noord Middenwetering midden</t>
  </si>
  <si>
    <t>147906</t>
  </si>
  <si>
    <t>475560</t>
  </si>
  <si>
    <t>A289879</t>
  </si>
  <si>
    <t>Zeldertse Wetering, Hoogland, Neerzeldertseweg</t>
  </si>
  <si>
    <t>151932</t>
  </si>
  <si>
    <t>468499</t>
  </si>
  <si>
    <t>A289880</t>
  </si>
  <si>
    <t>Noorderwetering, Frans Jacobsweg</t>
  </si>
  <si>
    <t>152280</t>
  </si>
  <si>
    <t>474590</t>
  </si>
  <si>
    <t>A289881</t>
  </si>
  <si>
    <t>Woudenbergsegrift brug Vieweg/Griftdijk</t>
  </si>
  <si>
    <t>156187</t>
  </si>
  <si>
    <t>457300</t>
  </si>
  <si>
    <t>A289930</t>
  </si>
  <si>
    <t>Regenwaterriool Woudenberg</t>
  </si>
  <si>
    <t>159191</t>
  </si>
  <si>
    <t>455332</t>
  </si>
  <si>
    <t>A289931</t>
  </si>
  <si>
    <t>Valleikanaal begin Grebbesluis</t>
  </si>
  <si>
    <t>170255</t>
  </si>
  <si>
    <t>440724</t>
  </si>
  <si>
    <t>A289950</t>
  </si>
  <si>
    <t>Natuurreservaat de Hel</t>
  </si>
  <si>
    <t>168322</t>
  </si>
  <si>
    <t>447086</t>
  </si>
  <si>
    <t>A289953</t>
  </si>
  <si>
    <t>Stadswater Eemnes Ploeglaan/Schoolpad</t>
  </si>
  <si>
    <t>146230</t>
  </si>
  <si>
    <t>473550</t>
  </si>
  <si>
    <t>A289954</t>
  </si>
  <si>
    <t>Stadswater Eemnes Hasselaarl/Fazantenhof</t>
  </si>
  <si>
    <t>146320</t>
  </si>
  <si>
    <t>474000</t>
  </si>
  <si>
    <t>A289966</t>
  </si>
  <si>
    <t>Oude Lunterse Beek, Woudenberg</t>
  </si>
  <si>
    <t>158221</t>
  </si>
  <si>
    <t>456658</t>
  </si>
  <si>
    <t>A289975</t>
  </si>
  <si>
    <t>Treekermeer(Veenplas) Landgoed den Treek</t>
  </si>
  <si>
    <t>154570</t>
  </si>
  <si>
    <t>455750</t>
  </si>
  <si>
    <t>A289992</t>
  </si>
  <si>
    <t>Wiel Maatpolder 3e Noord Ervenweg z. Meentdijk</t>
  </si>
  <si>
    <t>148200</t>
  </si>
  <si>
    <t>476720</t>
  </si>
  <si>
    <t>A296650</t>
  </si>
  <si>
    <t>Varkensven Reeenberg Loenen</t>
  </si>
  <si>
    <t>196675</t>
  </si>
  <si>
    <t>460621</t>
  </si>
  <si>
    <t>A3751LZ7</t>
  </si>
  <si>
    <t>Ter Maten Kooihoek</t>
  </si>
  <si>
    <t>A3752LM16A-1</t>
  </si>
  <si>
    <t>Lorentzweg</t>
  </si>
  <si>
    <t>A3752LZ6</t>
  </si>
  <si>
    <t>Ter Maten</t>
  </si>
  <si>
    <t>A3752LZ6-1</t>
  </si>
  <si>
    <t>Centrale afvoer</t>
  </si>
  <si>
    <t>A3761EP33-4</t>
  </si>
  <si>
    <t>JDB</t>
  </si>
  <si>
    <t>A3762EP5-2</t>
  </si>
  <si>
    <t>Korlaar effluent</t>
  </si>
  <si>
    <t>A3771ME60</t>
  </si>
  <si>
    <t>Givaudan etmaalmonster</t>
  </si>
  <si>
    <t>A3771NC29</t>
  </si>
  <si>
    <t>H &amp; S Cleaning</t>
  </si>
  <si>
    <t>A3771PN33</t>
  </si>
  <si>
    <t>Afvalverwerking Vink</t>
  </si>
  <si>
    <t>A3771PN33-2</t>
  </si>
  <si>
    <t>A3771RG1</t>
  </si>
  <si>
    <t>Denka International</t>
  </si>
  <si>
    <t>A3774JE233-1</t>
  </si>
  <si>
    <t>Rioolgemaal</t>
  </si>
  <si>
    <t>A3776LW6</t>
  </si>
  <si>
    <t>Mestverwerking Gelderland KGBI Stroe</t>
  </si>
  <si>
    <t>A3776PZ7-1</t>
  </si>
  <si>
    <t>A3812PL135-4</t>
  </si>
  <si>
    <t>Terrein en hemelwater westzijde</t>
  </si>
  <si>
    <t>A3812RC2-2</t>
  </si>
  <si>
    <t>HKS Amersfoort MP 2</t>
  </si>
  <si>
    <t>A3812RC2-4</t>
  </si>
  <si>
    <t>HKS Amersfoort MP 4</t>
  </si>
  <si>
    <t>A3812RG41-MP1</t>
  </si>
  <si>
    <t>smit en zoon MP1</t>
  </si>
  <si>
    <t>A3813TZ3-HF2</t>
  </si>
  <si>
    <t>meander medisch centrum</t>
  </si>
  <si>
    <t>A3813TZ3-PCR2</t>
  </si>
  <si>
    <t>A3825AL15-1</t>
  </si>
  <si>
    <t>Effleunt</t>
  </si>
  <si>
    <t>A3844DG90-KCL</t>
  </si>
  <si>
    <t>St. Jansdal KCL</t>
  </si>
  <si>
    <t>A3844DG90-MBL</t>
  </si>
  <si>
    <t>St. Jansdal MBL</t>
  </si>
  <si>
    <t>A3846AV5-1</t>
  </si>
  <si>
    <t>Effluent flotatie unit</t>
  </si>
  <si>
    <t>A3846AV5-4</t>
  </si>
  <si>
    <t>Effluent flotatie unit bij monsterpunt A</t>
  </si>
  <si>
    <t>A3846BP2</t>
  </si>
  <si>
    <t>Myne</t>
  </si>
  <si>
    <t>A3846BX24</t>
  </si>
  <si>
    <t>Foppen bedrijfsafvalwater</t>
  </si>
  <si>
    <t>A3846CG1</t>
  </si>
  <si>
    <t>gemaal oostermeeheeenpad</t>
  </si>
  <si>
    <t>A3846CN21</t>
  </si>
  <si>
    <t>dolphin metal seperation</t>
  </si>
  <si>
    <t>A3846CN21-01</t>
  </si>
  <si>
    <t>A3851EC177-1</t>
  </si>
  <si>
    <t>Effuent bedrijfsafvalwaterzuivering</t>
  </si>
  <si>
    <t>A3851SE13-1</t>
  </si>
  <si>
    <t>A3851SE34-1</t>
  </si>
  <si>
    <t>A3852AH134</t>
  </si>
  <si>
    <t>Bunschoten Diervoeders, nu Carnibest</t>
  </si>
  <si>
    <t>A3853KH116-1</t>
  </si>
  <si>
    <t>Effluent</t>
  </si>
  <si>
    <t>A3861RG30</t>
  </si>
  <si>
    <t>arla foods</t>
  </si>
  <si>
    <t>A3861RG30-2</t>
  </si>
  <si>
    <t>Arla effluent zuivering</t>
  </si>
  <si>
    <t>A3861RJ20-1</t>
  </si>
  <si>
    <t>Euroma Nijkerk</t>
  </si>
  <si>
    <t>A3864NC-118</t>
  </si>
  <si>
    <t>Van de Bor</t>
  </si>
  <si>
    <t>A3864NC118</t>
  </si>
  <si>
    <t>A3867CN21</t>
  </si>
  <si>
    <t>dolphin</t>
  </si>
  <si>
    <t>A3881LA13</t>
  </si>
  <si>
    <t>Summa petfood</t>
  </si>
  <si>
    <t>A3881LW21-1</t>
  </si>
  <si>
    <t>A3881LW25</t>
  </si>
  <si>
    <t>food to day</t>
  </si>
  <si>
    <t>A3882RL5</t>
  </si>
  <si>
    <t>KGBI Putten</t>
  </si>
  <si>
    <t>A3888MX60-1</t>
  </si>
  <si>
    <t>Alpuro effluent</t>
  </si>
  <si>
    <t>A3901RG22</t>
  </si>
  <si>
    <t>Lantor</t>
  </si>
  <si>
    <t>A3903KE71-1</t>
  </si>
  <si>
    <t>Ter Horst</t>
  </si>
  <si>
    <t>A3903LB47-1</t>
  </si>
  <si>
    <t>Hardeman mp1</t>
  </si>
  <si>
    <t>A3903LB47-2</t>
  </si>
  <si>
    <t>Hardeman mp 2</t>
  </si>
  <si>
    <t>A3903LB47-3</t>
  </si>
  <si>
    <t>Hardeman wasplaats</t>
  </si>
  <si>
    <t>A3903LB47-4</t>
  </si>
  <si>
    <t>Hardeman grondopslag</t>
  </si>
  <si>
    <t>A3925BD17</t>
  </si>
  <si>
    <t>Anox</t>
  </si>
  <si>
    <t>A3925KT3-3</t>
  </si>
  <si>
    <t>Remondis effluent Obas sorteerhal</t>
  </si>
  <si>
    <t>A3925KT3-4</t>
  </si>
  <si>
    <t>Remondis effluent Obas wasplaats</t>
  </si>
  <si>
    <t>A3931MR38INF</t>
  </si>
  <si>
    <t>RWZI Woudenberg</t>
  </si>
  <si>
    <t>A3931MT80-1</t>
  </si>
  <si>
    <t>van Bentum OBAS</t>
  </si>
  <si>
    <t>A406103</t>
  </si>
  <si>
    <t>Grondwaterpeilbuis, Vestalaan 20, Apeldoorn</t>
  </si>
  <si>
    <t>197200</t>
  </si>
  <si>
    <t>470412</t>
  </si>
  <si>
    <t>A451520</t>
  </si>
  <si>
    <t>Heelsumse Beek, bij de rotonde in Heelsum (peilbuis GW2_WVV)</t>
  </si>
  <si>
    <t>180816</t>
  </si>
  <si>
    <t>A451530</t>
  </si>
  <si>
    <t>Heelsumse Beek, (peilbuis GW3_?)</t>
  </si>
  <si>
    <t>182223</t>
  </si>
  <si>
    <t>444777</t>
  </si>
  <si>
    <t>A451540</t>
  </si>
  <si>
    <t>Heelsumse Beek, bij Kabelauw op het perceel, (peilbuis GW4_WVV)</t>
  </si>
  <si>
    <t>181891</t>
  </si>
  <si>
    <t>444241</t>
  </si>
  <si>
    <t>A451550</t>
  </si>
  <si>
    <t>Heelsumse Beek, bij Kabelauw aan de rand van de weg, (peilbuis GW5_Vitens)</t>
  </si>
  <si>
    <t>444198</t>
  </si>
  <si>
    <t>A451560</t>
  </si>
  <si>
    <t>Heelsumse Beek, bovenstrooms, (peilbuis GW6_?)</t>
  </si>
  <si>
    <t>182867</t>
  </si>
  <si>
    <t>444957</t>
  </si>
  <si>
    <t>A600123</t>
  </si>
  <si>
    <t>Heerderbeek</t>
  </si>
  <si>
    <t>200319</t>
  </si>
  <si>
    <t>490086</t>
  </si>
  <si>
    <t>A600414</t>
  </si>
  <si>
    <t>Grift</t>
  </si>
  <si>
    <t>197070</t>
  </si>
  <si>
    <t>480062</t>
  </si>
  <si>
    <t>A600429</t>
  </si>
  <si>
    <t>Nijmolense Beek, Vaassen, Emsterweg</t>
  </si>
  <si>
    <t>195328</t>
  </si>
  <si>
    <t>479504</t>
  </si>
  <si>
    <t>A600503</t>
  </si>
  <si>
    <t>Verloren Beek, Epe</t>
  </si>
  <si>
    <t>196084</t>
  </si>
  <si>
    <t>482705</t>
  </si>
  <si>
    <t>A600710</t>
  </si>
  <si>
    <t>Smallertse Beek, Emst, Achterenkweg</t>
  </si>
  <si>
    <t>194733</t>
  </si>
  <si>
    <t>480494</t>
  </si>
  <si>
    <t>A600715</t>
  </si>
  <si>
    <t>A-watergang t Laar - de Heg</t>
  </si>
  <si>
    <t>194357</t>
  </si>
  <si>
    <t>479464</t>
  </si>
  <si>
    <t>A600725</t>
  </si>
  <si>
    <t>Voskuiler Wetering</t>
  </si>
  <si>
    <t>197047</t>
  </si>
  <si>
    <t>499422</t>
  </si>
  <si>
    <t>A600754</t>
  </si>
  <si>
    <t>Oude IJssel</t>
  </si>
  <si>
    <t>207188</t>
  </si>
  <si>
    <t>463544</t>
  </si>
  <si>
    <t>A600760</t>
  </si>
  <si>
    <t>Lummerwetering</t>
  </si>
  <si>
    <t>189417</t>
  </si>
  <si>
    <t>499605</t>
  </si>
  <si>
    <t>A601008</t>
  </si>
  <si>
    <t>Apeldoorns Kanaal, 1e pand, Spaankerenseweg</t>
  </si>
  <si>
    <t>204518</t>
  </si>
  <si>
    <t>452001</t>
  </si>
  <si>
    <t>A601019</t>
  </si>
  <si>
    <t>Fliert</t>
  </si>
  <si>
    <t>204727</t>
  </si>
  <si>
    <t>473451</t>
  </si>
  <si>
    <t>A610012</t>
  </si>
  <si>
    <t>De Leigraaf</t>
  </si>
  <si>
    <t>207581</t>
  </si>
  <si>
    <t>465700</t>
  </si>
  <si>
    <t>A610031</t>
  </si>
  <si>
    <t>Gravensloot</t>
  </si>
  <si>
    <t>204685</t>
  </si>
  <si>
    <t>464935</t>
  </si>
  <si>
    <t>A610049</t>
  </si>
  <si>
    <t>Fliert, Rijksstraatweg Holthuizerstraat</t>
  </si>
  <si>
    <t>204821</t>
  </si>
  <si>
    <t>473279</t>
  </si>
  <si>
    <t>A610083</t>
  </si>
  <si>
    <t>Eem inham, t.h.v, Eemdijk 173</t>
  </si>
  <si>
    <t>149795</t>
  </si>
  <si>
    <t>472586</t>
  </si>
  <si>
    <t>A610085</t>
  </si>
  <si>
    <t>Eem</t>
  </si>
  <si>
    <t>149834</t>
  </si>
  <si>
    <t>472495</t>
  </si>
  <si>
    <t>A620000</t>
  </si>
  <si>
    <t>Voorsterbeek, nieuwe meander</t>
  </si>
  <si>
    <t>207062</t>
  </si>
  <si>
    <t>465816</t>
  </si>
  <si>
    <t>A620010</t>
  </si>
  <si>
    <t>Bussloo</t>
  </si>
  <si>
    <t>205230</t>
  </si>
  <si>
    <t>468483</t>
  </si>
  <si>
    <t>A640071</t>
  </si>
  <si>
    <t>Eekterbeek, Puttenerallee Elburg</t>
  </si>
  <si>
    <t>186289</t>
  </si>
  <si>
    <t>A640213</t>
  </si>
  <si>
    <t>Noorderwetering, bovenstrooms van de Korte Landenwetering</t>
  </si>
  <si>
    <t>152864</t>
  </si>
  <si>
    <t>475293</t>
  </si>
  <si>
    <t>A643640</t>
  </si>
  <si>
    <t>Leuvenumse Beek, Elspeet, Poolseweg, na zandsupletie</t>
  </si>
  <si>
    <t>176708</t>
  </si>
  <si>
    <t>481844</t>
  </si>
  <si>
    <t>A6715AT5</t>
  </si>
  <si>
    <t>RWZI Ede</t>
  </si>
  <si>
    <t>A6716AC11-8</t>
  </si>
  <si>
    <t>Tanatex LP 8</t>
  </si>
  <si>
    <t>A6716AK7</t>
  </si>
  <si>
    <t>Intercol afvalwater</t>
  </si>
  <si>
    <t>A6716RP10-01</t>
  </si>
  <si>
    <t>ZGV KCL MP1</t>
  </si>
  <si>
    <t>A6718WV04-5</t>
  </si>
  <si>
    <t>ACV afvalwater terrein overdekte wasplaats</t>
  </si>
  <si>
    <t>A6718XA2-01</t>
  </si>
  <si>
    <t>Tholu</t>
  </si>
  <si>
    <t>A6718XG5</t>
  </si>
  <si>
    <t>Mestverwerking Gelderland KGBI Ede</t>
  </si>
  <si>
    <t>A6718ZB2-3</t>
  </si>
  <si>
    <t>Nizo mp3</t>
  </si>
  <si>
    <t>A6718ZB2-4</t>
  </si>
  <si>
    <t>Nizo mp4</t>
  </si>
  <si>
    <t>A6718ZC9-1</t>
  </si>
  <si>
    <t>Nizonutritions BV</t>
  </si>
  <si>
    <t>A6721ND1</t>
  </si>
  <si>
    <t>RWZI Bennekom</t>
  </si>
  <si>
    <t>A6741HC2-1</t>
  </si>
  <si>
    <t>Simons</t>
  </si>
  <si>
    <t>A6761AK7-1</t>
  </si>
  <si>
    <t>Intercol LP1</t>
  </si>
  <si>
    <t>A6866NE2</t>
  </si>
  <si>
    <t>Papierfabriek Schut</t>
  </si>
  <si>
    <t>A6871KA29-4-5</t>
  </si>
  <si>
    <t>Ton Donkelaar OBAS Wasplaats</t>
  </si>
  <si>
    <t>A6871KA29-9</t>
  </si>
  <si>
    <t>Ton Donkelaar Sorteerhal</t>
  </si>
  <si>
    <t>A688002</t>
  </si>
  <si>
    <t>Luntersebeek Beekweide</t>
  </si>
  <si>
    <t>165515</t>
  </si>
  <si>
    <t>454628</t>
  </si>
  <si>
    <t>A6961LB22-A</t>
  </si>
  <si>
    <t>Veco eerbeek lozingspunt A</t>
  </si>
  <si>
    <t>A6971GV14-1</t>
  </si>
  <si>
    <t>Arkema effluent AWZI</t>
  </si>
  <si>
    <t>A7311PD46</t>
  </si>
  <si>
    <t>Talens eflluent zuivering</t>
  </si>
  <si>
    <t>A7325WC29-1</t>
  </si>
  <si>
    <t>Effluent flotatie</t>
  </si>
  <si>
    <t>A7325WT319-1</t>
  </si>
  <si>
    <t>Bredenoord OBAS proceswater</t>
  </si>
  <si>
    <t>A7325WV230-1</t>
  </si>
  <si>
    <t>A7325WZ28</t>
  </si>
  <si>
    <t>Effluent buffertank Breustedt</t>
  </si>
  <si>
    <t>A7325WZ36</t>
  </si>
  <si>
    <t>Breustad effluent neutralisatie installatie</t>
  </si>
  <si>
    <t>A7325WZ43-1</t>
  </si>
  <si>
    <t>A7332BG1</t>
  </si>
  <si>
    <t>PreZero Apeldoorn</t>
  </si>
  <si>
    <t>A7332BH-HW1</t>
  </si>
  <si>
    <t>hemelwaterput Saba thv Esa</t>
  </si>
  <si>
    <t>A7332BH9-1</t>
  </si>
  <si>
    <t>Effluent RWZI</t>
  </si>
  <si>
    <t>A7332BK16-1</t>
  </si>
  <si>
    <t>Circulus Berkel veegvuilontwatering</t>
  </si>
  <si>
    <t>A7332BK16-3</t>
  </si>
  <si>
    <t>Circulus Berkel wasplaats</t>
  </si>
  <si>
    <t>A7333NP100</t>
  </si>
  <si>
    <t>Ekro Effluent awzi</t>
  </si>
  <si>
    <t>A7333NP77</t>
  </si>
  <si>
    <t>Vion effluent AWZI</t>
  </si>
  <si>
    <t>A7333WP100</t>
  </si>
  <si>
    <t>Ekro effluent zuivering</t>
  </si>
  <si>
    <t>A7336AZ5-1</t>
  </si>
  <si>
    <t>Owens Corning</t>
  </si>
  <si>
    <t>A7339GS2</t>
  </si>
  <si>
    <t>vhp securitypaper</t>
  </si>
  <si>
    <t>A7371EJ79-1</t>
  </si>
  <si>
    <t>Effluent  zuivering</t>
  </si>
  <si>
    <t>A7384SC12</t>
  </si>
  <si>
    <t>Attero Wilp</t>
  </si>
  <si>
    <t>A8051NC1-1</t>
  </si>
  <si>
    <t>effluent zuiveringsinstallatie</t>
  </si>
  <si>
    <t>A8071DA9-1</t>
  </si>
  <si>
    <t>A8071DA9-2</t>
  </si>
  <si>
    <t>Laboratorium</t>
  </si>
  <si>
    <t>A8071JC110A</t>
  </si>
  <si>
    <t>Nestle etmaalmonster Centrale afvoer</t>
  </si>
  <si>
    <t>A8075PC11</t>
  </si>
  <si>
    <t>Mestverwerking Gelderland KGBI Elspeet</t>
  </si>
  <si>
    <t>A8081HC6-1</t>
  </si>
  <si>
    <t>A8091AZ36-1</t>
  </si>
  <si>
    <t>Plukon effluent vetafscheider</t>
  </si>
  <si>
    <t>A8094PS16</t>
  </si>
  <si>
    <t>Sloot van Werven Hattemerbroek</t>
  </si>
  <si>
    <t>A8094PW42</t>
  </si>
  <si>
    <t>Steekmonster uit oppervlaktewater Hattemerbroek</t>
  </si>
  <si>
    <t>A8094PW42-1</t>
  </si>
  <si>
    <t>plassen op het perceel, meerdere plekken</t>
  </si>
  <si>
    <t>A8094PW42-2</t>
  </si>
  <si>
    <t>Bovenstrooms van vervuilde c-watergang</t>
  </si>
  <si>
    <t>A8161PH40-02</t>
  </si>
  <si>
    <t>Influent RWZI</t>
  </si>
  <si>
    <t>A8161PM2</t>
  </si>
  <si>
    <t>Gosschalk effluent vetput</t>
  </si>
  <si>
    <t>A8161PM2-1</t>
  </si>
  <si>
    <t>Gossdchalk / Family Beef</t>
  </si>
  <si>
    <t>A8166JX5</t>
  </si>
  <si>
    <t>Emst, hertenkampseweg maisland</t>
  </si>
  <si>
    <t>A8166JX5-1</t>
  </si>
  <si>
    <t>Oppervlaktewater c-water naast perceel</t>
  </si>
  <si>
    <t>A8166JX5-2</t>
  </si>
  <si>
    <t>Plas op perceel regenwater</t>
  </si>
  <si>
    <t>A8166JX5-3</t>
  </si>
  <si>
    <t>Plas op perceel vervuildwater</t>
  </si>
  <si>
    <t>A8171MA29-1</t>
  </si>
  <si>
    <t>De Vries effluent ono</t>
  </si>
  <si>
    <t>A8181BG1</t>
  </si>
  <si>
    <t>Hegin eflluent zuivering</t>
  </si>
  <si>
    <t>A8191AA4-ZT</t>
  </si>
  <si>
    <t>Akzo Nobel obas tankpit</t>
  </si>
  <si>
    <t>A8276AB53-01</t>
  </si>
  <si>
    <t>Percolator van slibopslag</t>
  </si>
  <si>
    <t>A8276AB53-02</t>
  </si>
  <si>
    <t>Vervuilde sloot</t>
  </si>
  <si>
    <t>A9139</t>
  </si>
  <si>
    <t>Stuw Hoolboomweg zijdewetering</t>
  </si>
  <si>
    <t>450451</t>
  </si>
  <si>
    <t>A9140</t>
  </si>
  <si>
    <t>Kooiweg zijdewetering</t>
  </si>
  <si>
    <t>164802</t>
  </si>
  <si>
    <t>450295</t>
  </si>
  <si>
    <t>A9142</t>
  </si>
  <si>
    <t>MP Eemdijk</t>
  </si>
  <si>
    <t>150441</t>
  </si>
  <si>
    <t>473862</t>
  </si>
  <si>
    <t>A9143</t>
  </si>
  <si>
    <t>MP Stuw de groep</t>
  </si>
  <si>
    <t>161664</t>
  </si>
  <si>
    <t>451574</t>
  </si>
  <si>
    <t>A980618</t>
  </si>
  <si>
    <t>WBO Hattem, monstervak 2</t>
  </si>
  <si>
    <t>A980619</t>
  </si>
  <si>
    <t>WBO Hattem, monstervak 3</t>
  </si>
  <si>
    <t>AAMARTINB</t>
  </si>
  <si>
    <t>Bodem</t>
  </si>
  <si>
    <t>AATPDEFQON1</t>
  </si>
  <si>
    <t>afvalwater Defqon</t>
  </si>
  <si>
    <t>AATPLOWLANDS1</t>
  </si>
  <si>
    <t>Afvalwater Lowlands</t>
  </si>
  <si>
    <t>AB200050</t>
  </si>
  <si>
    <t>AB200060</t>
  </si>
  <si>
    <t>Apeldoorns Kanaal, 4de pand, Bonenburgerbrug</t>
  </si>
  <si>
    <t>AB200090</t>
  </si>
  <si>
    <t>AB200130</t>
  </si>
  <si>
    <t>Apeldoorns Kanaal, 1e pand, Apeldoorn</t>
  </si>
  <si>
    <t>AB200250</t>
  </si>
  <si>
    <t>Apeldoorns Kanaal Scherpenbergerbrug</t>
  </si>
  <si>
    <t>AB202070</t>
  </si>
  <si>
    <t>Klaarbeek</t>
  </si>
  <si>
    <t>AB202940</t>
  </si>
  <si>
    <t>AB202960</t>
  </si>
  <si>
    <t>AB202970</t>
  </si>
  <si>
    <t>AB205550</t>
  </si>
  <si>
    <t>Verloren beek Epe (Papenstraat)</t>
  </si>
  <si>
    <t>AB208510</t>
  </si>
  <si>
    <t>Tongerensebeek (n. bovenl. Kwelbeek)</t>
  </si>
  <si>
    <t>AB212010</t>
  </si>
  <si>
    <t>AB212150</t>
  </si>
  <si>
    <t>Tongerense Hei ven 5 Epe</t>
  </si>
  <si>
    <t>AB212550</t>
  </si>
  <si>
    <t>Zuidelijke Horsthoekerbeek</t>
  </si>
  <si>
    <t>AB212560</t>
  </si>
  <si>
    <t>AB213030</t>
  </si>
  <si>
    <t>Nieuwebeek Vaassen</t>
  </si>
  <si>
    <t>AB213510</t>
  </si>
  <si>
    <t>De Motketel sprengen Vaassen</t>
  </si>
  <si>
    <t>AB213590</t>
  </si>
  <si>
    <t>Dorpse Beek Vaassen traject 3</t>
  </si>
  <si>
    <t>AB215110</t>
  </si>
  <si>
    <t>AB220170</t>
  </si>
  <si>
    <t>Rhienderense Beek, Rhienderen</t>
  </si>
  <si>
    <t>AB220780</t>
  </si>
  <si>
    <t>Leuvenheimsebeek</t>
  </si>
  <si>
    <t>AB220841</t>
  </si>
  <si>
    <t>AB224550</t>
  </si>
  <si>
    <t>Oekenschebeek Brummen</t>
  </si>
  <si>
    <t>AB225010</t>
  </si>
  <si>
    <t>AB231010</t>
  </si>
  <si>
    <t>AB231020</t>
  </si>
  <si>
    <t>AB232040</t>
  </si>
  <si>
    <t>AB240010</t>
  </si>
  <si>
    <t>AB240150</t>
  </si>
  <si>
    <t>AB241010</t>
  </si>
  <si>
    <t>AB242120</t>
  </si>
  <si>
    <t>AB243300</t>
  </si>
  <si>
    <t>AB243510</t>
  </si>
  <si>
    <t>AB243520</t>
  </si>
  <si>
    <t>AB243640</t>
  </si>
  <si>
    <t>AB245510</t>
  </si>
  <si>
    <t>AB249030</t>
  </si>
  <si>
    <t>AB253180</t>
  </si>
  <si>
    <t>AB253510</t>
  </si>
  <si>
    <t>AB274300</t>
  </si>
  <si>
    <t>Gerritsfles, Radio Kootwijk</t>
  </si>
  <si>
    <t>AB285059</t>
  </si>
  <si>
    <t>AB285088</t>
  </si>
  <si>
    <t>AB285111</t>
  </si>
  <si>
    <t>AB285114</t>
  </si>
  <si>
    <t>AB285251</t>
  </si>
  <si>
    <t>Middelbeek Nijkerk</t>
  </si>
  <si>
    <t>AB285994</t>
  </si>
  <si>
    <t>AB286004</t>
  </si>
  <si>
    <t>Bredebeek Blokhuizesteeg</t>
  </si>
  <si>
    <t>AB286051</t>
  </si>
  <si>
    <t>AB286053</t>
  </si>
  <si>
    <t>AB286055</t>
  </si>
  <si>
    <t>AB286102</t>
  </si>
  <si>
    <t>Wiel Nijkerk</t>
  </si>
  <si>
    <t>AB286115</t>
  </si>
  <si>
    <t>AB286122</t>
  </si>
  <si>
    <t>Sloot Arkenheem Nijkerkergemaal</t>
  </si>
  <si>
    <t>AB287080</t>
  </si>
  <si>
    <t>Garderbroeksebeek duiker Krollerweg</t>
  </si>
  <si>
    <t>AB287096</t>
  </si>
  <si>
    <t>AB287201</t>
  </si>
  <si>
    <t>Barneveldsebeek Barneveld</t>
  </si>
  <si>
    <t>AB287203</t>
  </si>
  <si>
    <t>Barneveldsebeek Hoevelaken</t>
  </si>
  <si>
    <t>AB287205</t>
  </si>
  <si>
    <t>Barneveldsebeek Stoutenburg</t>
  </si>
  <si>
    <t>AB287208</t>
  </si>
  <si>
    <t>Barneveldsebeek in vistrap</t>
  </si>
  <si>
    <t>AB288201</t>
  </si>
  <si>
    <t>AB288202</t>
  </si>
  <si>
    <t>AB288353</t>
  </si>
  <si>
    <t>Zijdewetering tussen zijpad kooiweg en A12</t>
  </si>
  <si>
    <t>AB288400</t>
  </si>
  <si>
    <t>AB288650</t>
  </si>
  <si>
    <t>Modderbeek zuidelijke tak Scherpenzeelseweg</t>
  </si>
  <si>
    <t>AB288651</t>
  </si>
  <si>
    <t>AB289051</t>
  </si>
  <si>
    <t>Heelsumsebeek bij kerkbrug</t>
  </si>
  <si>
    <t>AB289062</t>
  </si>
  <si>
    <t>Heelsumsebeek in uiterwaarden</t>
  </si>
  <si>
    <t>AB289101</t>
  </si>
  <si>
    <t>M8 Duno bij de bron bovenstr. vijvers</t>
  </si>
  <si>
    <t>AB289119</t>
  </si>
  <si>
    <t>Rassenbeek, Waterkeringpad</t>
  </si>
  <si>
    <t>AB289152</t>
  </si>
  <si>
    <t>Seelbeek Heveadorp</t>
  </si>
  <si>
    <t>AB289413</t>
  </si>
  <si>
    <t>Spreng op de Hemelse berg</t>
  </si>
  <si>
    <t>AB289687</t>
  </si>
  <si>
    <t>AB289727</t>
  </si>
  <si>
    <t>Zijdewetering, Veenendaal Kooiweg</t>
  </si>
  <si>
    <t>AB289729</t>
  </si>
  <si>
    <t>Valleikanaal brug Heuvelsesteeg Veenendaal</t>
  </si>
  <si>
    <t>AB289738</t>
  </si>
  <si>
    <t>Barneveldsebeek Operaweg Amersfoort</t>
  </si>
  <si>
    <t>AB289753</t>
  </si>
  <si>
    <t>AB289756</t>
  </si>
  <si>
    <t>AB289771</t>
  </si>
  <si>
    <t>Valleikanaal (eind) Hooglandseweg Amersfoort</t>
  </si>
  <si>
    <t>AB289774</t>
  </si>
  <si>
    <t>AB289775</t>
  </si>
  <si>
    <t>AB289781</t>
  </si>
  <si>
    <t>Praamgracht, Soest Torenlaan</t>
  </si>
  <si>
    <t>AB289820</t>
  </si>
  <si>
    <t>Leersumse Veld-N</t>
  </si>
  <si>
    <t>AB289841</t>
  </si>
  <si>
    <t>AB289853</t>
  </si>
  <si>
    <t>Moorsterbeek (eind) Lapeerseweg Leusden</t>
  </si>
  <si>
    <t>AB289879</t>
  </si>
  <si>
    <t>Zeldertse wetering</t>
  </si>
  <si>
    <t>AB289931</t>
  </si>
  <si>
    <t>AB289950</t>
  </si>
  <si>
    <t>Natuurreservaat De Hel</t>
  </si>
  <si>
    <t>AB289975</t>
  </si>
  <si>
    <t>AB289992</t>
  </si>
  <si>
    <t>AB600123</t>
  </si>
  <si>
    <t>AB600429</t>
  </si>
  <si>
    <t>Nijmolense Beek</t>
  </si>
  <si>
    <t>AB600503</t>
  </si>
  <si>
    <t>Verlorenbeek</t>
  </si>
  <si>
    <t>AB600710</t>
  </si>
  <si>
    <t>Smallertse Beek, Emst, Kiefkampweg</t>
  </si>
  <si>
    <t>AB600715</t>
  </si>
  <si>
    <t>A-watergang t Laar - de Hegge</t>
  </si>
  <si>
    <t>AB600725</t>
  </si>
  <si>
    <t>AB600760</t>
  </si>
  <si>
    <t>Lummerwetering, west van Groote Woldweg</t>
  </si>
  <si>
    <t>AB600919</t>
  </si>
  <si>
    <t>Verbindingskanaal</t>
  </si>
  <si>
    <t>AB620010</t>
  </si>
  <si>
    <t>ABALGEMEEN</t>
  </si>
  <si>
    <t>Locatie algemeen WVV</t>
  </si>
  <si>
    <t>ACONCENTRAAT</t>
  </si>
  <si>
    <t>Brijn Effluent Brummen afkomstig filter</t>
  </si>
  <si>
    <t>AKPL</t>
  </si>
  <si>
    <t>Persleiding Kapweg</t>
  </si>
  <si>
    <t>ALOZINGSPUNT1</t>
  </si>
  <si>
    <t>Veevoederbedrijf Alpuro BV keuken</t>
  </si>
  <si>
    <t>ALOZINGSPUNT2</t>
  </si>
  <si>
    <t>Veevoederbedrijf Alpuro BV terras</t>
  </si>
  <si>
    <t>APERMEAAT</t>
  </si>
  <si>
    <t>Effluent Brummen na Filtratie</t>
  </si>
  <si>
    <t>APIEKLOZINGBENNEKOM</t>
  </si>
  <si>
    <t>influent RWZI</t>
  </si>
  <si>
    <t>ATE0153</t>
  </si>
  <si>
    <t>Intercol BV EMF</t>
  </si>
  <si>
    <t>ATE0162</t>
  </si>
  <si>
    <t>Coatinc Anox BV CP</t>
  </si>
  <si>
    <t>ATE0228</t>
  </si>
  <si>
    <t>Tanatex Chemicals BV EMF</t>
  </si>
  <si>
    <t>ATE0276</t>
  </si>
  <si>
    <t>Vion Scherpenzeel BV EMF</t>
  </si>
  <si>
    <t>ATE0282</t>
  </si>
  <si>
    <t>Papierfabriek Schut BV EMF</t>
  </si>
  <si>
    <t>ATE0300</t>
  </si>
  <si>
    <t>Pluimveeverwerking Jan van Ee BV EMF</t>
  </si>
  <si>
    <t>ATE0330</t>
  </si>
  <si>
    <t>Van den Bor Pluimveeslachterij BV EMF</t>
  </si>
  <si>
    <t>ATE0402</t>
  </si>
  <si>
    <t>Clean&amp;Filling Barneveld B.V.</t>
  </si>
  <si>
    <t>ATE0477</t>
  </si>
  <si>
    <t>Afvalverwerking Vink BV EMF</t>
  </si>
  <si>
    <t>ATE0513</t>
  </si>
  <si>
    <t>Vika BV EMF</t>
  </si>
  <si>
    <t>ATE0603</t>
  </si>
  <si>
    <t>NIZO Food Research BV EMF</t>
  </si>
  <si>
    <t>ATE0711</t>
  </si>
  <si>
    <t>2 Sisters Storteboom B.V., Galvanistraat 2 EMF</t>
  </si>
  <si>
    <t>ATE5033</t>
  </si>
  <si>
    <t>Smurfit Kappa Mercurius B.V. EMF</t>
  </si>
  <si>
    <t>ATE5054</t>
  </si>
  <si>
    <t>Carbogen Amcis BV EMF</t>
  </si>
  <si>
    <t>ATE5074</t>
  </si>
  <si>
    <t>3m Nederland BV EMF</t>
  </si>
  <si>
    <t>ATE5081</t>
  </si>
  <si>
    <t>FishPartners BV, Haringweg 39 EMF</t>
  </si>
  <si>
    <t>ATE5084</t>
  </si>
  <si>
    <t>Voestalpine Automotive Components Bunschoten BV EMF</t>
  </si>
  <si>
    <t>ATE5100</t>
  </si>
  <si>
    <t>A. van de Groep &amp; Zonen BV EMF</t>
  </si>
  <si>
    <t>ATE5103</t>
  </si>
  <si>
    <t>Keune Haircosmetics Manufacturing BV EMF</t>
  </si>
  <si>
    <t>ATE5104</t>
  </si>
  <si>
    <t>J.A. Ter Maten Pluimveebedrijf BV, Copernicusweg EMF</t>
  </si>
  <si>
    <t>ATE5128</t>
  </si>
  <si>
    <t>Gemeente Bunschoten, Milieustraat CP</t>
  </si>
  <si>
    <t>ATE5432</t>
  </si>
  <si>
    <t>J. van Apeldoorn &amp; Zn BV CP</t>
  </si>
  <si>
    <t>ATE5433</t>
  </si>
  <si>
    <t>RGB Netherlands BV CP</t>
  </si>
  <si>
    <t>ATE5441</t>
  </si>
  <si>
    <t>ISPN BV EMF</t>
  </si>
  <si>
    <t>ATE5469</t>
  </si>
  <si>
    <t>Lantor BV EMF</t>
  </si>
  <si>
    <t>ATE5473</t>
  </si>
  <si>
    <t>Ministerie van Defensie, IBL EMF</t>
  </si>
  <si>
    <t>ATE5502</t>
  </si>
  <si>
    <t>De Banketgroep BV EMF</t>
  </si>
  <si>
    <t>ATE5506</t>
  </si>
  <si>
    <t>Inproba BV EMF</t>
  </si>
  <si>
    <t>ATE5510</t>
  </si>
  <si>
    <t>Drost Galvanotechniek BV EMF</t>
  </si>
  <si>
    <t>ATE5523</t>
  </si>
  <si>
    <t>Polskamp BV, Molenweg 73-75 Harskamp MW</t>
  </si>
  <si>
    <t>ATE5525</t>
  </si>
  <si>
    <t>Bakker Schat BV EMF</t>
  </si>
  <si>
    <t>ATE5604</t>
  </si>
  <si>
    <t>Borgesius Bunschoten BV EMF "Technische Dienst"</t>
  </si>
  <si>
    <t>ATE5625</t>
  </si>
  <si>
    <t>Schaffelaarbos BV MW "Brekerij"</t>
  </si>
  <si>
    <t>ATE5627</t>
  </si>
  <si>
    <t>Slachthuis Veenendaal BV MW</t>
  </si>
  <si>
    <t>ATE5700</t>
  </si>
  <si>
    <t>D. Koelewijn's Haringinleggerij BV, Ansjovisweg EMF</t>
  </si>
  <si>
    <t>ATE5704</t>
  </si>
  <si>
    <t>Poppies Bakeries Bunschoten BV MW</t>
  </si>
  <si>
    <t>ATE5713</t>
  </si>
  <si>
    <t>Givaudan Nederland BV EMF</t>
  </si>
  <si>
    <t>ATE5886</t>
  </si>
  <si>
    <t>Codi International BV EMF</t>
  </si>
  <si>
    <t>ATE5990</t>
  </si>
  <si>
    <t>Van Wolfswinkel Reiniging BV CP</t>
  </si>
  <si>
    <t>ATE6035</t>
  </si>
  <si>
    <t>Huisslachter Tiemen Visser BV CP</t>
  </si>
  <si>
    <t>ATE6037</t>
  </si>
  <si>
    <t>Carpfood International BV CP</t>
  </si>
  <si>
    <t>ATE6038</t>
  </si>
  <si>
    <t>Cultuurtechniek H. G. van Dorresteijn BV CP</t>
  </si>
  <si>
    <t>ATE6039</t>
  </si>
  <si>
    <t>Gemeente Barneveld, Milieustraat CP</t>
  </si>
  <si>
    <t>ATE6040</t>
  </si>
  <si>
    <t>Handelmaatschappij A. Smit &amp; Zoon BV EMF</t>
  </si>
  <si>
    <t>ATE6048</t>
  </si>
  <si>
    <t>Kemetyl Nederland BV EMF</t>
  </si>
  <si>
    <t>ATE6050</t>
  </si>
  <si>
    <t>Busser Overslag BV EMF</t>
  </si>
  <si>
    <t>ATE6067</t>
  </si>
  <si>
    <t>Tweda Horeca Products BV, Amersfoort CP</t>
  </si>
  <si>
    <t>ATE6069</t>
  </si>
  <si>
    <t>Epos 20</t>
  </si>
  <si>
    <t>ATE6081</t>
  </si>
  <si>
    <t>Recycle Center Amersfoort CP</t>
  </si>
  <si>
    <t>ATE6083</t>
  </si>
  <si>
    <t>Arla Foods BV EMF</t>
  </si>
  <si>
    <t>ATE6086</t>
  </si>
  <si>
    <t>Kemetyl Nederland BV CP "firestarter"</t>
  </si>
  <si>
    <t>ATE6092</t>
  </si>
  <si>
    <t>Boboli Benelux BV, De Kronkels MW Lorentzweg achterzijde</t>
  </si>
  <si>
    <t>ATE6097</t>
  </si>
  <si>
    <t>Eurofins Agro Testing Wageningen BV (voorheen BLGG Groep BV)</t>
  </si>
  <si>
    <t>ATE6098</t>
  </si>
  <si>
    <t>Boboli Benelux BV, de Kronkels MW Edisonweg voorzijde</t>
  </si>
  <si>
    <t>ATE6099</t>
  </si>
  <si>
    <t>Hubun Bodemvoeding BV CP "Wasplaats"</t>
  </si>
  <si>
    <t>ATE6100</t>
  </si>
  <si>
    <t xml:space="preserve">B. van Middendorp Beheer BV CP </t>
  </si>
  <si>
    <t>ATE6125</t>
  </si>
  <si>
    <t>Gemeente Nijkerk, Milieustraat Blekkerserf CP</t>
  </si>
  <si>
    <t>ATE6130</t>
  </si>
  <si>
    <t>Soetendaal Agrologistics BV CP</t>
  </si>
  <si>
    <t>ATE6132</t>
  </si>
  <si>
    <t>Jan Zandbergen BV MW "links"</t>
  </si>
  <si>
    <t>ATE6134</t>
  </si>
  <si>
    <t>Friesland Campina Nederland BV EMF</t>
  </si>
  <si>
    <t>ATE6140</t>
  </si>
  <si>
    <t>Virgula BV EMF</t>
  </si>
  <si>
    <t>ATE6141</t>
  </si>
  <si>
    <t>Waayenberg Coatings BV, De Landweer CP</t>
  </si>
  <si>
    <t>ATE6145</t>
  </si>
  <si>
    <t>Riedel BV EMF</t>
  </si>
  <si>
    <t>ATE6146</t>
  </si>
  <si>
    <t>Remondis BV CP</t>
  </si>
  <si>
    <t>ATE6148</t>
  </si>
  <si>
    <t>Stichting Mestverwerking Gelderland, KGBI Stroe EMF</t>
  </si>
  <si>
    <t>ATE6151</t>
  </si>
  <si>
    <t>D.Koelewijn's Haringinleggerij BV, Palingweg MW</t>
  </si>
  <si>
    <t>ATE6153</t>
  </si>
  <si>
    <t>Stichting Mestverwerking Gelderland, KGBI Ede EMF</t>
  </si>
  <si>
    <t>ATE6154</t>
  </si>
  <si>
    <t>TN Europe BV EMF</t>
  </si>
  <si>
    <t>ATE6156</t>
  </si>
  <si>
    <t>Renewi Smink BV EM WZI</t>
  </si>
  <si>
    <t>ATE6157</t>
  </si>
  <si>
    <t>Renewi Smink BV EMF "AW5+AW6"</t>
  </si>
  <si>
    <t>ATE6160</t>
  </si>
  <si>
    <t>Storteboom Barneveld BV, Hanzeweg EMF</t>
  </si>
  <si>
    <t>ATE6165</t>
  </si>
  <si>
    <t>J.A. Ter Maten Pluimveebedrijf BV, Kooihoek CP</t>
  </si>
  <si>
    <t>ATE6170</t>
  </si>
  <si>
    <t>Remkes Convenience BV EMF</t>
  </si>
  <si>
    <t>ATE6190</t>
  </si>
  <si>
    <t>Bera Vlees Kootwijkerbroek</t>
  </si>
  <si>
    <t>ATE6195</t>
  </si>
  <si>
    <t>Plukon CFG Nijkerk mp1</t>
  </si>
  <si>
    <t>ATE6195A</t>
  </si>
  <si>
    <t>Plukon CFG Nijkerk BV mp2</t>
  </si>
  <si>
    <t>ATE7140</t>
  </si>
  <si>
    <t>NIZO Nutrition BV EMF</t>
  </si>
  <si>
    <t>ATV0100</t>
  </si>
  <si>
    <t>Arkema BV EMF</t>
  </si>
  <si>
    <t>ATV0131</t>
  </si>
  <si>
    <t>Toriel BV EMF</t>
  </si>
  <si>
    <t>ATV0133</t>
  </si>
  <si>
    <t>Koninklijke Talens BV EMF</t>
  </si>
  <si>
    <t>ATV0142</t>
  </si>
  <si>
    <t>Sonac Loenen BV EMF</t>
  </si>
  <si>
    <t>ATV0157</t>
  </si>
  <si>
    <t>Summa Petfood BV EMF</t>
  </si>
  <si>
    <t>ATV0170</t>
  </si>
  <si>
    <t>Elchais BV EMF</t>
  </si>
  <si>
    <t>ATV0172</t>
  </si>
  <si>
    <t>Owens Corning Veil Netherlands BV EMF</t>
  </si>
  <si>
    <t>ATV0179</t>
  </si>
  <si>
    <t>Hegin BV EMF</t>
  </si>
  <si>
    <t>ATV0198</t>
  </si>
  <si>
    <t>Provincie Gelderland, voormalige Stortplaats Ermelo (Ullerberg) EMF</t>
  </si>
  <si>
    <t>ATV0205</t>
  </si>
  <si>
    <t>2 Sisters Storteboom B.V. EMF</t>
  </si>
  <si>
    <t>ATV0206</t>
  </si>
  <si>
    <t>Vion Apeldoorn BV EMF</t>
  </si>
  <si>
    <t>ATV0210</t>
  </si>
  <si>
    <t>Smart Packaging Solutions BV EMF</t>
  </si>
  <si>
    <t>ATV0213</t>
  </si>
  <si>
    <t>Smurfit Kappa MNL Golfkarton BV emf</t>
  </si>
  <si>
    <t>ATV0214</t>
  </si>
  <si>
    <t>Nederlandse Industrie van Eiproducten BV EMF</t>
  </si>
  <si>
    <t>ATV0216</t>
  </si>
  <si>
    <t>Plukon Wezep BV EMF</t>
  </si>
  <si>
    <t>ATV0217</t>
  </si>
  <si>
    <t>Polskamp BV, Ermelo EMF</t>
  </si>
  <si>
    <t>ATV0239</t>
  </si>
  <si>
    <t>Saturn Petcare BV EMF</t>
  </si>
  <si>
    <t>ATV0258</t>
  </si>
  <si>
    <t>Van Nieuwenhuizen Feather &amp; Down BV EMF</t>
  </si>
  <si>
    <t>ATV0259</t>
  </si>
  <si>
    <t>EKRO BV EMF</t>
  </si>
  <si>
    <t>ATV0260</t>
  </si>
  <si>
    <t>Amsterdam Meat Company Ameco BV EMF</t>
  </si>
  <si>
    <t>ATV0262</t>
  </si>
  <si>
    <t>ESA BV EMF</t>
  </si>
  <si>
    <t>ATV0263</t>
  </si>
  <si>
    <t>GreenFerm BV emf</t>
  </si>
  <si>
    <t>ATV0272</t>
  </si>
  <si>
    <t>Dalli de Klok BV EMF</t>
  </si>
  <si>
    <t>ATV0290</t>
  </si>
  <si>
    <t>Veco BV, Eerbeek EMF</t>
  </si>
  <si>
    <t>ATV0292</t>
  </si>
  <si>
    <t>VHP Security Paper BV EMF</t>
  </si>
  <si>
    <t>ATV0302</t>
  </si>
  <si>
    <t>Exportslachterij Gosschalk &amp; Zn BV EMF</t>
  </si>
  <si>
    <t>ATV0310</t>
  </si>
  <si>
    <t>Nestle Nederland BV EMF</t>
  </si>
  <si>
    <t>ATV0320</t>
  </si>
  <si>
    <t>Lemoine Holland BV EMF</t>
  </si>
  <si>
    <t>ATV0331</t>
  </si>
  <si>
    <t>CelaVita B.V. EMF</t>
  </si>
  <si>
    <t>ATV0361</t>
  </si>
  <si>
    <t>Loonbedrijf Dekker VOF CP</t>
  </si>
  <si>
    <t>ATV0437</t>
  </si>
  <si>
    <t>Holland Colours Europe BV EMF</t>
  </si>
  <si>
    <t>ATV0472</t>
  </si>
  <si>
    <t>PAP Eggs BV MW</t>
  </si>
  <si>
    <t>ATV0482</t>
  </si>
  <si>
    <t>Gemeente Nunspeet, Stortplaats "De Kril" CP</t>
  </si>
  <si>
    <t>ATV0498</t>
  </si>
  <si>
    <t>Presswood International BV EMF</t>
  </si>
  <si>
    <t>ATV0567</t>
  </si>
  <si>
    <t>Attero BV EMF</t>
  </si>
  <si>
    <t>ATV0572</t>
  </si>
  <si>
    <t>Tomassen Duck-To BV EMF</t>
  </si>
  <si>
    <t>ATV0601</t>
  </si>
  <si>
    <t>Loparex BV EMF</t>
  </si>
  <si>
    <t>ATV0659</t>
  </si>
  <si>
    <t>Recreatiecentrum De Paalberg BV MW</t>
  </si>
  <si>
    <t>ATV0718</t>
  </si>
  <si>
    <t>Pluimveeslachterij G.P. Remkes BV EMF</t>
  </si>
  <si>
    <t>ATV0730</t>
  </si>
  <si>
    <t>Van de Brug International Tanktransport B.V. EMF</t>
  </si>
  <si>
    <t>ATV0842</t>
  </si>
  <si>
    <t>Elburg Foods BV EMF</t>
  </si>
  <si>
    <t>ATV0849</t>
  </si>
  <si>
    <t>Profish Food BV EMF</t>
  </si>
  <si>
    <t>ATV0883</t>
  </si>
  <si>
    <t>Paling- en zalmfileerderij J. Foppen Jzn. BV, Daltonstraat EMF</t>
  </si>
  <si>
    <t>ATV0916</t>
  </si>
  <si>
    <t>Handelsonderneming Technivet Ermelo BV EMF</t>
  </si>
  <si>
    <t>ATV0917</t>
  </si>
  <si>
    <t>Gerbuvet BV emf</t>
  </si>
  <si>
    <t>ATV0970</t>
  </si>
  <si>
    <t>A-Ware Cheese Ingredients BV EMF</t>
  </si>
  <si>
    <t>ATV0975</t>
  </si>
  <si>
    <t>Food Today BV MW</t>
  </si>
  <si>
    <t>ATV0976</t>
  </si>
  <si>
    <t>Poeliersbedrijf Ep de Graaf BV, Halvinkhuizerweg cp</t>
  </si>
  <si>
    <t>ATV0976A</t>
  </si>
  <si>
    <t>Poeliersbedrijf Ep de GraafBV, Halvinkhuizerweg Afvoer bij laad-Dock achterzijde</t>
  </si>
  <si>
    <t>ATV0976B</t>
  </si>
  <si>
    <t>Poeliersbedrijf Ep de Graaf BV, Halvinkhuizerweg laaddock afvoert-Ottele</t>
  </si>
  <si>
    <t>ATV0986</t>
  </si>
  <si>
    <t>BMP Harderwijk BV Emf</t>
  </si>
  <si>
    <t>ATV0990</t>
  </si>
  <si>
    <t>Dadas Urk BV EMF</t>
  </si>
  <si>
    <t>ATV0995</t>
  </si>
  <si>
    <t>Exportslachterij Family Beef BV EMF</t>
  </si>
  <si>
    <t>ATV8631</t>
  </si>
  <si>
    <t>NutriPro BV EMF</t>
  </si>
  <si>
    <t>ATV8632</t>
  </si>
  <si>
    <t>Remkes Food Products BV CP</t>
  </si>
  <si>
    <t>ATV8633</t>
  </si>
  <si>
    <t>Mestverwerking Gelderland, KGBI Kleine Kolonie EMF</t>
  </si>
  <si>
    <t>ATV8634</t>
  </si>
  <si>
    <t>Stichting Mestverwerking Gelderland, KGBI Putten EMF</t>
  </si>
  <si>
    <t>ATV8686</t>
  </si>
  <si>
    <t>Bakkerij Faber BV MW</t>
  </si>
  <si>
    <t>AVOEDING</t>
  </si>
  <si>
    <t>Effluent Brummen</t>
  </si>
  <si>
    <t>AZWEMBADDEGLIND</t>
  </si>
  <si>
    <t>Zwembad De Glind</t>
  </si>
  <si>
    <t>D-2023026774</t>
  </si>
  <si>
    <t>oostht</t>
  </si>
  <si>
    <t>D-2023026775</t>
  </si>
  <si>
    <t>poelddesbg</t>
  </si>
  <si>
    <t>D-2023033821</t>
  </si>
  <si>
    <t>D-2023033822</t>
  </si>
  <si>
    <t>D-8ZPIN25</t>
  </si>
  <si>
    <t>plas Meppel Noord zuidelijk</t>
  </si>
  <si>
    <t>209740</t>
  </si>
  <si>
    <t>525650</t>
  </si>
  <si>
    <t>D-CONTOUR</t>
  </si>
  <si>
    <t>Afvalwater ONO-installatie</t>
  </si>
  <si>
    <t>246490</t>
  </si>
  <si>
    <t>442270</t>
  </si>
  <si>
    <t>D-DSM-M1</t>
  </si>
  <si>
    <t>Fabriek PA6 - VWR7</t>
  </si>
  <si>
    <t>257653</t>
  </si>
  <si>
    <t>531775</t>
  </si>
  <si>
    <t>D-DSM-M2</t>
  </si>
  <si>
    <t>Fabriek Compound - VWR6</t>
  </si>
  <si>
    <t>D-DSM-M3</t>
  </si>
  <si>
    <t>Fabriek Compound - D-drogers</t>
  </si>
  <si>
    <t>D-EFFLHELOFYT</t>
  </si>
  <si>
    <t>Meetobject effluent: 542Biel-51100</t>
  </si>
  <si>
    <t>D-INFLHELOFYT</t>
  </si>
  <si>
    <t>Meetobject influent: 542AVih-4002</t>
  </si>
  <si>
    <t>D-LOZA1BORN</t>
  </si>
  <si>
    <t>Lozingspunt Veldkampsweg A1/A35 Borne</t>
  </si>
  <si>
    <t>247365</t>
  </si>
  <si>
    <t>478518</t>
  </si>
  <si>
    <t>D-O57INFL</t>
  </si>
  <si>
    <t>RWZI Zwolle influent</t>
  </si>
  <si>
    <t>200088</t>
  </si>
  <si>
    <t>502597</t>
  </si>
  <si>
    <t>D-OAALS805</t>
  </si>
  <si>
    <t>Steekmonster Aalsbeek Tegelen</t>
  </si>
  <si>
    <t>D-OBBME800</t>
  </si>
  <si>
    <t>Steekmonster Bosbeek Bondertweg</t>
  </si>
  <si>
    <t>D-OGELD100</t>
  </si>
  <si>
    <t>Steekmonster  Geldernskanaal Grens</t>
  </si>
  <si>
    <t>D-OGELE900</t>
  </si>
  <si>
    <t>Steekmonster  Geleenbeek Oud-Roosteren</t>
  </si>
  <si>
    <t>D-OGEUL900</t>
  </si>
  <si>
    <t>Steekmonster  Geul Bunde</t>
  </si>
  <si>
    <t>D-OGRMB900</t>
  </si>
  <si>
    <t>Steekmonster Groote Molenbeek Wanssum (ID 3667)</t>
  </si>
  <si>
    <t>D-OITTE200</t>
  </si>
  <si>
    <t>Steekmonster Itterbeek Grens</t>
  </si>
  <si>
    <t>D-OJEKE</t>
  </si>
  <si>
    <t>Steekmonster  Jeker Maastricht</t>
  </si>
  <si>
    <t>D-OLANG100</t>
  </si>
  <si>
    <t>Steekmonster Langven Grens</t>
  </si>
  <si>
    <t>D-OLEIT200</t>
  </si>
  <si>
    <t>Steekmonster  Leitgraben Grens</t>
  </si>
  <si>
    <t>D-OLING300</t>
  </si>
  <si>
    <t>Steekmonster  Lingsforterbeek Lingsfort</t>
  </si>
  <si>
    <t>D-OLING900</t>
  </si>
  <si>
    <t>Steekmonster  Lingsforterbeek Arcen</t>
  </si>
  <si>
    <t>D-OMSNL900</t>
  </si>
  <si>
    <t>Steekmonster Maasnielderbeek na rwzi Roermond</t>
  </si>
  <si>
    <t>D-ONEER900</t>
  </si>
  <si>
    <t>Steekmonster Neerbeek Hanssum (ID 3668)</t>
  </si>
  <si>
    <t>D-ORAAM100</t>
  </si>
  <si>
    <t>Steekmonster Raam Grens</t>
  </si>
  <si>
    <t>D-OROER200</t>
  </si>
  <si>
    <t>Steekmonster  Roer Vlodrop</t>
  </si>
  <si>
    <t>D-OROER905</t>
  </si>
  <si>
    <t>Steekmonster Roer Roermond</t>
  </si>
  <si>
    <t>D-OSCHE900</t>
  </si>
  <si>
    <t>Steekmonster Schelkensbeek Schelkenspoort</t>
  </si>
  <si>
    <t>D-OSWAL200</t>
  </si>
  <si>
    <t>Steekmonster Swalm grens</t>
  </si>
  <si>
    <t>D-OSWAL900</t>
  </si>
  <si>
    <t>Steekmonster Swalm Hoosterhof</t>
  </si>
  <si>
    <t>D-OTHOR100</t>
  </si>
  <si>
    <t>Steekmonster Thornerbeek Waterstraat</t>
  </si>
  <si>
    <t>D-OUFFE050</t>
  </si>
  <si>
    <t>Steekmonster Uffelschebeek GP 144</t>
  </si>
  <si>
    <t>D-OVLIE100</t>
  </si>
  <si>
    <t>Steekmonster Vliet Houtbroek</t>
  </si>
  <si>
    <t>D-OVLOO100</t>
  </si>
  <si>
    <t>Steekmonster Vlootbeek grens GP353</t>
  </si>
  <si>
    <t>D-OVLOO905</t>
  </si>
  <si>
    <t>Steekmonster Vlootbeek Linne voor vistrap (ID 3639)</t>
  </si>
  <si>
    <t>D-S130IK-001</t>
  </si>
  <si>
    <t>Enschede-W influent</t>
  </si>
  <si>
    <t>254434</t>
  </si>
  <si>
    <t>472673</t>
  </si>
  <si>
    <t>D-S130IK-005</t>
  </si>
  <si>
    <t>Enschede-W persleiding Boekelo + Enschede Z</t>
  </si>
  <si>
    <t>D-S140IK-001</t>
  </si>
  <si>
    <t>Glanerbrug influent</t>
  </si>
  <si>
    <t>263667</t>
  </si>
  <si>
    <t>471262</t>
  </si>
  <si>
    <t>D-ZWANENBERG</t>
  </si>
  <si>
    <t>Blup</t>
  </si>
  <si>
    <t>D042BLEK-01001</t>
  </si>
  <si>
    <t>Steekmonster Effluent helofytenfilter code 04</t>
  </si>
  <si>
    <t>D042BLIK-01001</t>
  </si>
  <si>
    <t>Steekmonster Influent helofytenfilter code 04</t>
  </si>
  <si>
    <t>D23-065845</t>
  </si>
  <si>
    <t>FOP-1001</t>
  </si>
  <si>
    <t>D23-065848</t>
  </si>
  <si>
    <t>FOP_1001</t>
  </si>
  <si>
    <t>D23-065851</t>
  </si>
  <si>
    <t>D7522NB005B0</t>
  </si>
  <si>
    <t>Universiteit Twente; effluent eindafvoer</t>
  </si>
  <si>
    <t>254881</t>
  </si>
  <si>
    <t>473398</t>
  </si>
  <si>
    <t>D7553GJ020B0</t>
  </si>
  <si>
    <t>Foseco afvalwater</t>
  </si>
  <si>
    <t>D7581CV309B0</t>
  </si>
  <si>
    <t>L van Heek Textiles; eindafvoer</t>
  </si>
  <si>
    <t>265886</t>
  </si>
  <si>
    <t>474643</t>
  </si>
  <si>
    <t>D7591BM014B0</t>
  </si>
  <si>
    <t>Byk Cera</t>
  </si>
  <si>
    <t>D7602PR007B0</t>
  </si>
  <si>
    <t>Zwanenberg</t>
  </si>
  <si>
    <t>239958</t>
  </si>
  <si>
    <t>487940</t>
  </si>
  <si>
    <t>D7671JL001</t>
  </si>
  <si>
    <t>Brinks Components B.V.</t>
  </si>
  <si>
    <t>D8121JZ2-2</t>
  </si>
  <si>
    <t>Aardehuis effluent helofytenfilter</t>
  </si>
  <si>
    <t>204431</t>
  </si>
  <si>
    <t>482756</t>
  </si>
  <si>
    <t>D9WITTE</t>
  </si>
  <si>
    <t>Witte van moort, afvalwater lakkerij</t>
  </si>
  <si>
    <t>D9WITTE2</t>
  </si>
  <si>
    <t>Afvalput fiets</t>
  </si>
  <si>
    <t>DADS-BEITSBAD</t>
  </si>
  <si>
    <t>Afvalwater beitsbad</t>
  </si>
  <si>
    <t>DALBL0005</t>
  </si>
  <si>
    <t>Ameide-Lagewaard-Lagewaard</t>
  </si>
  <si>
    <t>DALBL0354</t>
  </si>
  <si>
    <t>Wijngaarden-Wijngaardsesteeg-A-watergang</t>
  </si>
  <si>
    <t>DBENL0367</t>
  </si>
  <si>
    <t>Waardenburg-Zandweg-sloot</t>
  </si>
  <si>
    <t>grondwatermonster</t>
  </si>
  <si>
    <t>DBOMW0065</t>
  </si>
  <si>
    <t>Brakel-Kooiweg-A-watergang</t>
  </si>
  <si>
    <t>Effluent Brink Industrial</t>
  </si>
  <si>
    <t>DBRINKINDUSTRIAL-AW</t>
  </si>
  <si>
    <t>Afvalwater poederspuiterij</t>
  </si>
  <si>
    <t>DCSZWOLLE1</t>
  </si>
  <si>
    <t>City Swim Zwolle t.h.v. Verl. Nieuwstraat (Start en finish bij de Hofvlietvilla)</t>
  </si>
  <si>
    <t>202605</t>
  </si>
  <si>
    <t>503166</t>
  </si>
  <si>
    <t>DCSZWOLLE2</t>
  </si>
  <si>
    <t xml:space="preserve">City Swim Zwolle t.h.v. Burgemeester van Rooijensingel 16 </t>
  </si>
  <si>
    <t>202913</t>
  </si>
  <si>
    <t>502621</t>
  </si>
  <si>
    <t>Drameco</t>
  </si>
  <si>
    <t>246047</t>
  </si>
  <si>
    <t>519569</t>
  </si>
  <si>
    <t>Sluisje Ecoparkhof</t>
  </si>
  <si>
    <t>149968</t>
  </si>
  <si>
    <t>482927</t>
  </si>
  <si>
    <t>DEFFLSIMPELVLD</t>
  </si>
  <si>
    <t>Verzamelmonster Effluent RWZI Simpelveld</t>
  </si>
  <si>
    <t>DEFFOLM</t>
  </si>
  <si>
    <t>Effluent PureBlue Olmenveld</t>
  </si>
  <si>
    <t>DEFFSMP1</t>
  </si>
  <si>
    <t>Verzamelmonster effluent RWZI Simpelveld</t>
  </si>
  <si>
    <t>DEYSERBEEKBENEDEN</t>
  </si>
  <si>
    <t>Steekmonster Eyserbeek (benedenstrooms RWZI)</t>
  </si>
  <si>
    <t>DEYSERBEEKBOVEN</t>
  </si>
  <si>
    <t>Steekmonster Eyserbeek (bovenstrooms RWZI)</t>
  </si>
  <si>
    <t>DGAC</t>
  </si>
  <si>
    <t>Filtraat GAC - 48u</t>
  </si>
  <si>
    <t>DGALG</t>
  </si>
  <si>
    <t>Galgengraven</t>
  </si>
  <si>
    <t>226237</t>
  </si>
  <si>
    <t>504024</t>
  </si>
  <si>
    <t>DGASGRACHT</t>
  </si>
  <si>
    <t>Gasgracht te Meppel</t>
  </si>
  <si>
    <t>DGEM-STAPHORST</t>
  </si>
  <si>
    <t>Rioolwater gemaal Staphorst</t>
  </si>
  <si>
    <t>210280</t>
  </si>
  <si>
    <t>519015</t>
  </si>
  <si>
    <t>DGETEC</t>
  </si>
  <si>
    <t>Effluent van afvalwaterzuivering (AWZ Effluent)</t>
  </si>
  <si>
    <t>DGHT-1</t>
  </si>
  <si>
    <t>Monster1</t>
  </si>
  <si>
    <t>DGHT-2</t>
  </si>
  <si>
    <t>Monster2</t>
  </si>
  <si>
    <t>DHOLLTRIA</t>
  </si>
  <si>
    <t>Weerwater steiger Stadsstrand Esplanade (52.3647 5.2217)</t>
  </si>
  <si>
    <t>143730</t>
  </si>
  <si>
    <t>486637</t>
  </si>
  <si>
    <t>DHOUTBANK</t>
  </si>
  <si>
    <t>Vijver houtbank</t>
  </si>
  <si>
    <t>DINFLSIMPELVLD</t>
  </si>
  <si>
    <t xml:space="preserve">Verzamelmonster Influent RWZI Simpelveld </t>
  </si>
  <si>
    <t>DINFLUENTW</t>
  </si>
  <si>
    <t>Influent RWZI Aartselaar winter 24u</t>
  </si>
  <si>
    <t>DINFOLM</t>
  </si>
  <si>
    <t>Influent PureBlue Olmenveld</t>
  </si>
  <si>
    <t>DINFSMP2</t>
  </si>
  <si>
    <t>Verzamelmonster influent RWZI Simpelveld</t>
  </si>
  <si>
    <t>DJC-1</t>
  </si>
  <si>
    <t>Monster oktober ONO JC</t>
  </si>
  <si>
    <t>Jellice Pioneer Europe BV, Afvalwater, Emmen</t>
  </si>
  <si>
    <t>DJONKMAN-1</t>
  </si>
  <si>
    <t>Watermonster zuivering Beitelstraat</t>
  </si>
  <si>
    <t>DKMOAW</t>
  </si>
  <si>
    <t>Afvalwater olie-vetafscheider,slachthuiskade 22d Almelo</t>
  </si>
  <si>
    <t>240376</t>
  </si>
  <si>
    <t>487113</t>
  </si>
  <si>
    <t>DKOLB1</t>
  </si>
  <si>
    <t>Effluent KLK Kolb Specialties</t>
  </si>
  <si>
    <t>243140</t>
  </si>
  <si>
    <t>474943</t>
  </si>
  <si>
    <t>Koelwater KLK Kolb Specialties</t>
  </si>
  <si>
    <t>243189</t>
  </si>
  <si>
    <t>475038</t>
  </si>
  <si>
    <t>DKOLB3</t>
  </si>
  <si>
    <t>Ingenomen water KLK Kolb Specialties</t>
  </si>
  <si>
    <t>243235</t>
  </si>
  <si>
    <t>475236</t>
  </si>
  <si>
    <t>DKOLBSLIB</t>
  </si>
  <si>
    <t>Slib uit eindopslag</t>
  </si>
  <si>
    <t>Natuurzwembad Camping "Het Kwartier" Babberich</t>
  </si>
  <si>
    <t>DLATKANAAL</t>
  </si>
  <si>
    <t>Lateraalkanaal bij afsprong</t>
  </si>
  <si>
    <t>239609</t>
  </si>
  <si>
    <t>491096</t>
  </si>
  <si>
    <t>DLM1607HA15</t>
  </si>
  <si>
    <t>effluent IBA de hout 15 Hem</t>
  </si>
  <si>
    <t>DLM8251PV131</t>
  </si>
  <si>
    <t>efflluent zuivering</t>
  </si>
  <si>
    <t>DLM8251PV132</t>
  </si>
  <si>
    <t>monsterput effl. Rietfilter</t>
  </si>
  <si>
    <t>DLM8251RG6</t>
  </si>
  <si>
    <t>effluent IBA buitenkunst</t>
  </si>
  <si>
    <t>DLM8256PS6</t>
  </si>
  <si>
    <t>effluent IBA hoekwantweg 6 biddinghuizen</t>
  </si>
  <si>
    <t>Nieuwjaarsduik Watertorenpark Hengelo</t>
  </si>
  <si>
    <t>251846</t>
  </si>
  <si>
    <t>475193</t>
  </si>
  <si>
    <t>DO57INFL</t>
  </si>
  <si>
    <t>199976</t>
  </si>
  <si>
    <t>502723</t>
  </si>
  <si>
    <t>DOEIJS350</t>
  </si>
  <si>
    <t>DOEIJS400</t>
  </si>
  <si>
    <t>DORSH1</t>
  </si>
  <si>
    <t>ORS -vijver t.h.v. J.C. van Andelweg - De Meente. "Een lafe lake"</t>
  </si>
  <si>
    <t>211071</t>
  </si>
  <si>
    <t>516798</t>
  </si>
  <si>
    <t>DOZWEMBAD</t>
  </si>
  <si>
    <t>Monsterpunt nabij Oude Zwembad</t>
  </si>
  <si>
    <t>239395</t>
  </si>
  <si>
    <t>491195</t>
  </si>
  <si>
    <t>DPAN-BE-RW</t>
  </si>
  <si>
    <t>PAN-BE-RW</t>
  </si>
  <si>
    <t>DPAN-BE-SW</t>
  </si>
  <si>
    <t>PAN-BE-SW</t>
  </si>
  <si>
    <t>DPAN-DE-RW</t>
  </si>
  <si>
    <t>PAN-DE-RW</t>
  </si>
  <si>
    <t>DPAN-DE-SW</t>
  </si>
  <si>
    <t>PAN-DE-SW</t>
  </si>
  <si>
    <t>DPAN-NL-RW</t>
  </si>
  <si>
    <t>PAN-NL-RW</t>
  </si>
  <si>
    <t>DPAN-NL-SW</t>
  </si>
  <si>
    <t>PAN-NL-SW</t>
  </si>
  <si>
    <t>DPAN-SP-SW</t>
  </si>
  <si>
    <t>PAN-SP-SW</t>
  </si>
  <si>
    <t>DPIEPERT</t>
  </si>
  <si>
    <t>De Piepertkolk Zwartsluis</t>
  </si>
  <si>
    <t>201019</t>
  </si>
  <si>
    <t>517727</t>
  </si>
  <si>
    <t>DPILOT1</t>
  </si>
  <si>
    <t>Pilot meetpunt 1</t>
  </si>
  <si>
    <t>DPILOT2</t>
  </si>
  <si>
    <t>Pilot meetpunt 2</t>
  </si>
  <si>
    <t>Watermonster Powercoat</t>
  </si>
  <si>
    <t>DPUREBEFF</t>
  </si>
  <si>
    <t>Het gezuiverde  afvalwater na een biologische behandeling</t>
  </si>
  <si>
    <t>DPUREBINF</t>
  </si>
  <si>
    <t>Het afvalwater verzamelt van een camping</t>
  </si>
  <si>
    <t>DRDIEPEFF</t>
  </si>
  <si>
    <t>Reitdiep effluent</t>
  </si>
  <si>
    <t>DRDIEPINF</t>
  </si>
  <si>
    <t>Reitdiep influent</t>
  </si>
  <si>
    <t>DREKKEN</t>
  </si>
  <si>
    <t>Natuurbad zwembad te Rekken</t>
  </si>
  <si>
    <t>DRWZIAMERSF</t>
  </si>
  <si>
    <t>RWZI Amersfoort effluent</t>
  </si>
  <si>
    <t>152625</t>
  </si>
  <si>
    <t>464928</t>
  </si>
  <si>
    <t>DRWZIBATH</t>
  </si>
  <si>
    <t>RWZI Bath effluent</t>
  </si>
  <si>
    <t>75354</t>
  </si>
  <si>
    <t>379664</t>
  </si>
  <si>
    <t>DRWZIEINDHOV</t>
  </si>
  <si>
    <t>RWZI Eindhoven effluent</t>
  </si>
  <si>
    <t>163146</t>
  </si>
  <si>
    <t>385408</t>
  </si>
  <si>
    <t>DRWZIKRALING</t>
  </si>
  <si>
    <t>RWZI Kralingseveer effluent</t>
  </si>
  <si>
    <t>96880</t>
  </si>
  <si>
    <t>435742</t>
  </si>
  <si>
    <t>DRWZINIEUW</t>
  </si>
  <si>
    <t>RWZI Nieuwgraaf effluent</t>
  </si>
  <si>
    <t>197157</t>
  </si>
  <si>
    <t>442971</t>
  </si>
  <si>
    <t>DRWZINIJMEG</t>
  </si>
  <si>
    <t>RWZI Nijmegen effluent</t>
  </si>
  <si>
    <t>183411</t>
  </si>
  <si>
    <t>428849</t>
  </si>
  <si>
    <t>DS130IK-001</t>
  </si>
  <si>
    <t>Enschede-W Influent</t>
  </si>
  <si>
    <t>254138</t>
  </si>
  <si>
    <t>472751</t>
  </si>
  <si>
    <t>DS130IK-003</t>
  </si>
  <si>
    <t>Enschede-W persleiding 1 Enschede-Z</t>
  </si>
  <si>
    <t>DS130IK-004</t>
  </si>
  <si>
    <t>Enschede-W persleiding 2 Boekelo</t>
  </si>
  <si>
    <t>DS130IK-005</t>
  </si>
  <si>
    <t>DS130IK-MENG</t>
  </si>
  <si>
    <t>Enschede, mengmonster influent</t>
  </si>
  <si>
    <t>DS500UPW-BLANCO</t>
  </si>
  <si>
    <t>BODAC blanco monster</t>
  </si>
  <si>
    <t>255773</t>
  </si>
  <si>
    <t>527957</t>
  </si>
  <si>
    <t>DS500UPW-FBA</t>
  </si>
  <si>
    <t>BODAC M4, filtraat pilot Bodac A</t>
  </si>
  <si>
    <t>255772</t>
  </si>
  <si>
    <t>527956</t>
  </si>
  <si>
    <t>DS500UPW-FBB</t>
  </si>
  <si>
    <t>BODAC M5, filtraat pilot Bodac B</t>
  </si>
  <si>
    <t>DS500UPW-FTZ</t>
  </si>
  <si>
    <t>BODAC M3, filtraat trommelzeef</t>
  </si>
  <si>
    <t>255774</t>
  </si>
  <si>
    <t>527958</t>
  </si>
  <si>
    <t>DS500UPW-GAK</t>
  </si>
  <si>
    <t>Filtraat pilot BIO-GAK</t>
  </si>
  <si>
    <t>255776</t>
  </si>
  <si>
    <t>527960</t>
  </si>
  <si>
    <t>DS500UPW-IK</t>
  </si>
  <si>
    <t>BODAC M1, influent rzwi Emmen</t>
  </si>
  <si>
    <t>255952</t>
  </si>
  <si>
    <t>528116</t>
  </si>
  <si>
    <t>Strand Parc Sandur</t>
  </si>
  <si>
    <t>DSANDUR-2</t>
  </si>
  <si>
    <t>Center Parcs Parc</t>
  </si>
  <si>
    <t>DSBZC-GALGENVELD</t>
  </si>
  <si>
    <t>Openluchtzwembad Galgenveld Borculo</t>
  </si>
  <si>
    <t>230805</t>
  </si>
  <si>
    <t>458452</t>
  </si>
  <si>
    <t>DSD-MPN-A</t>
  </si>
  <si>
    <t>Effluent van de zuiveringsinstallatie</t>
  </si>
  <si>
    <t>258558</t>
  </si>
  <si>
    <t>494915</t>
  </si>
  <si>
    <t>DSD-MPN-B</t>
  </si>
  <si>
    <t>Afvalwater en hemelwater afkomstig van de was en vulpuntenplaats (lpn-2)</t>
  </si>
  <si>
    <t>258559</t>
  </si>
  <si>
    <t>494916</t>
  </si>
  <si>
    <t>DSD-MPN-C</t>
  </si>
  <si>
    <t>Effluent helofytenfilter</t>
  </si>
  <si>
    <t>258560</t>
  </si>
  <si>
    <t>494917</t>
  </si>
  <si>
    <t>DSD-MPN-D</t>
  </si>
  <si>
    <t>Ingenomen beekwater</t>
  </si>
  <si>
    <t>258561</t>
  </si>
  <si>
    <t>494918</t>
  </si>
  <si>
    <t>DSERREPROEFBEH1</t>
  </si>
  <si>
    <t>Bladstaal serreproef BEH1 referentie</t>
  </si>
  <si>
    <t>DSERREPROEFBEH2</t>
  </si>
  <si>
    <t>Bladstaal serreproef BEH2 10%</t>
  </si>
  <si>
    <t>DSERREPROEFBEH3</t>
  </si>
  <si>
    <t>Bladstaal serreproef BEH3 50%</t>
  </si>
  <si>
    <t>DSERREPROEFBEH4</t>
  </si>
  <si>
    <t>Bladstaal serreproef BEH4 50% + ecogreen</t>
  </si>
  <si>
    <t>DSLUISGRACHT</t>
  </si>
  <si>
    <t>Sluisgracht te Meppel</t>
  </si>
  <si>
    <t>DSTANTPUT1</t>
  </si>
  <si>
    <t>Grondwaterput 1 rangeerterrein Zwolle</t>
  </si>
  <si>
    <t>DSTANTPUT2</t>
  </si>
  <si>
    <t>Grondwaterput 2 rangeerterrein Zwolle</t>
  </si>
  <si>
    <t>DSTANTPUT3</t>
  </si>
  <si>
    <t>Grondwaterput 3 rangeerterrein Zwolle</t>
  </si>
  <si>
    <t>DSTFC-01</t>
  </si>
  <si>
    <t>Swim To Fight Cancer, zwemwaterpunt 1</t>
  </si>
  <si>
    <t>DSTFC-02</t>
  </si>
  <si>
    <t>Swim To Fight Cancer, zwemwaterpunt 2</t>
  </si>
  <si>
    <t>DSTFC-03</t>
  </si>
  <si>
    <t>Swim To Fight Cancer, zwemwaterpunt 3</t>
  </si>
  <si>
    <t>DSTFC-04</t>
  </si>
  <si>
    <t>Swim to Fight Cancer, zwemwaterpunt 4</t>
  </si>
  <si>
    <t>DTAUW-AEB</t>
  </si>
  <si>
    <t>Tauw AEB</t>
  </si>
  <si>
    <t>DTAUW-GMB</t>
  </si>
  <si>
    <t>GMB Tiel</t>
  </si>
  <si>
    <t>DTAUWGMB</t>
  </si>
  <si>
    <t>DTINY1EF</t>
  </si>
  <si>
    <t>Effluent Rappad nr 1 te Harderwijk - Tiny House</t>
  </si>
  <si>
    <t>170202</t>
  </si>
  <si>
    <t>482353</t>
  </si>
  <si>
    <t>DTINY1IN</t>
  </si>
  <si>
    <t>Influent Rappad nr 1 te Harderwijk - Tiny House</t>
  </si>
  <si>
    <t>170201</t>
  </si>
  <si>
    <t>482352</t>
  </si>
  <si>
    <t>DTINY2EF</t>
  </si>
  <si>
    <t>Effluent Rappad nr 2 te Harderwijk - Tiny House</t>
  </si>
  <si>
    <t>170204</t>
  </si>
  <si>
    <t>482355</t>
  </si>
  <si>
    <t>DTINY2IN</t>
  </si>
  <si>
    <t>Influent Rappad nr 2 te Harderwijk - Tiny House</t>
  </si>
  <si>
    <t>170203</t>
  </si>
  <si>
    <t>482354</t>
  </si>
  <si>
    <t>DTINY3EF</t>
  </si>
  <si>
    <t>Effluent Rappad nr 3 te Harderwijk - Tiny House</t>
  </si>
  <si>
    <t>170206</t>
  </si>
  <si>
    <t>482357</t>
  </si>
  <si>
    <t>DTINY3IN</t>
  </si>
  <si>
    <t>Influent Rappad nr 3 te Harderwijk - Tiny House</t>
  </si>
  <si>
    <t>170205</t>
  </si>
  <si>
    <t>482356</t>
  </si>
  <si>
    <t>Percolaat Leeg stortvak Elhorst Vloedbelt</t>
  </si>
  <si>
    <t>DTWENCEBEB1</t>
  </si>
  <si>
    <t>Benedenstrooms 20-0-8 B1</t>
  </si>
  <si>
    <t>DTWENCEBEB2</t>
  </si>
  <si>
    <t>Benedenstrooms 20-0-7 B2</t>
  </si>
  <si>
    <t>DTWENCEBH</t>
  </si>
  <si>
    <t>Twence effluent Boeldershoek</t>
  </si>
  <si>
    <t>DTWENCEBIO</t>
  </si>
  <si>
    <t>Lozing water bioconversie</t>
  </si>
  <si>
    <t>DTWENCEBOA1</t>
  </si>
  <si>
    <t>Bovenstrooms 20-0-8 A1</t>
  </si>
  <si>
    <t>DTWENCEBOA2</t>
  </si>
  <si>
    <t>Bovenstrooms 20-0-7 A2</t>
  </si>
  <si>
    <t>DTWENCEC3</t>
  </si>
  <si>
    <t>Water c3</t>
  </si>
  <si>
    <t>DTWENCECCU</t>
  </si>
  <si>
    <t>Water CCU</t>
  </si>
  <si>
    <t>DTWENCEEH</t>
  </si>
  <si>
    <t>Twence effluent Elhorst - Vloedbelt</t>
  </si>
  <si>
    <t>DTWENCEEH-MVI</t>
  </si>
  <si>
    <t>Twence Elhorst MVI</t>
  </si>
  <si>
    <t>250504</t>
  </si>
  <si>
    <t>472814</t>
  </si>
  <si>
    <t>DTWENCELOB1</t>
  </si>
  <si>
    <t>water lob1</t>
  </si>
  <si>
    <t>DTWENCEMBR</t>
  </si>
  <si>
    <t>MBR</t>
  </si>
  <si>
    <t>DTWENCEMPA</t>
  </si>
  <si>
    <t>MP A</t>
  </si>
  <si>
    <t>DTWENCEMPD</t>
  </si>
  <si>
    <t>MP D Buffervijver AGB</t>
  </si>
  <si>
    <t>DTWENCEMPE</t>
  </si>
  <si>
    <t>MP E</t>
  </si>
  <si>
    <t>DTWENCEMPF</t>
  </si>
  <si>
    <t>MP F Buffervijver C2C3</t>
  </si>
  <si>
    <t>DTWENCEPERMEAAT</t>
  </si>
  <si>
    <t>Permeaat</t>
  </si>
  <si>
    <t>DTWENCESLAK</t>
  </si>
  <si>
    <t>Water slakken basin</t>
  </si>
  <si>
    <t>DTWENCESLENK</t>
  </si>
  <si>
    <t>Water Slenk</t>
  </si>
  <si>
    <t>DTWENCEVUILWATERKELDER</t>
  </si>
  <si>
    <t>Vuilwaterkelder</t>
  </si>
  <si>
    <t>DTWENCEWA12</t>
  </si>
  <si>
    <t>Watergang 12-0-2-0-1</t>
  </si>
  <si>
    <t>DTWENCEWA15</t>
  </si>
  <si>
    <t>Watergang 15-1-0-5</t>
  </si>
  <si>
    <t>DTWENCEWATERSLENK</t>
  </si>
  <si>
    <t>DVANHEEK</t>
  </si>
  <si>
    <t>Test spoelwater katoenbleek</t>
  </si>
  <si>
    <t>Test afvalwater (granulaat)</t>
  </si>
  <si>
    <t>DVARKENSGAT</t>
  </si>
  <si>
    <t>Het Varkensgat Genemuiden</t>
  </si>
  <si>
    <t>199262</t>
  </si>
  <si>
    <t>514167</t>
  </si>
  <si>
    <t>DVECHT</t>
  </si>
  <si>
    <t>De Vecht</t>
  </si>
  <si>
    <t>226336</t>
  </si>
  <si>
    <t>503885</t>
  </si>
  <si>
    <t>DVIJVER</t>
  </si>
  <si>
    <t>Vijver, Schout Doddestraat 46a te Vriezenveen</t>
  </si>
  <si>
    <t>239191</t>
  </si>
  <si>
    <t>490947</t>
  </si>
  <si>
    <t>DVOORFILTRATIE</t>
  </si>
  <si>
    <t>Filtraat voorfiltratie - 48u</t>
  </si>
  <si>
    <t>Influent helofytenfilter Reitdiep</t>
  </si>
  <si>
    <t>Monstername punt eindcontrole</t>
  </si>
  <si>
    <t>DWSP-DRAIT</t>
  </si>
  <si>
    <t>Mengmonster Drait</t>
  </si>
  <si>
    <t>DWSP-HHOUT</t>
  </si>
  <si>
    <t>Mengmonster Himsterhout</t>
  </si>
  <si>
    <t>DZUIVSLOOT</t>
  </si>
  <si>
    <t>Zuiveringssloot t.h.v. Schout Doddestraat</t>
  </si>
  <si>
    <t>239228</t>
  </si>
  <si>
    <t>491130</t>
  </si>
  <si>
    <t>DZWDEBELTEN</t>
  </si>
  <si>
    <t>Zwemplas camping capfun de Belten.</t>
  </si>
  <si>
    <t>235655</t>
  </si>
  <si>
    <t>508060</t>
  </si>
  <si>
    <t>DZWVECHT-H-1000M</t>
  </si>
  <si>
    <t>na 1000 m, Vecht (RWZI Hardenberg)</t>
  </si>
  <si>
    <t>236725</t>
  </si>
  <si>
    <t>507029</t>
  </si>
  <si>
    <t>DZWVECHT-H-1500M</t>
  </si>
  <si>
    <t>na 1500 m, Vecht (RWZI Hardenberg)</t>
  </si>
  <si>
    <t>236340</t>
  </si>
  <si>
    <t>506727</t>
  </si>
  <si>
    <t>DZWVECHT-H-2500M</t>
  </si>
  <si>
    <t>na 2500m, Vecht (RWZI Hardenberg) voor instroom Uilenkamp</t>
  </si>
  <si>
    <t>235411</t>
  </si>
  <si>
    <t>505363</t>
  </si>
  <si>
    <t>DZWVECHT-H-300M</t>
  </si>
  <si>
    <t>na 300 m, uitstroom in Vecht (RWZI Hardenberg)</t>
  </si>
  <si>
    <t>236968</t>
  </si>
  <si>
    <t>507497</t>
  </si>
  <si>
    <t>DZWVECHT-H-500M</t>
  </si>
  <si>
    <t>na 500 m, Vecht (RWZI Hardenberg)</t>
  </si>
  <si>
    <t>236771</t>
  </si>
  <si>
    <t>507499</t>
  </si>
  <si>
    <t>DZWVECHT-H-EFFL</t>
  </si>
  <si>
    <t>Uitstroom effluent (RWZI Hardenberg)</t>
  </si>
  <si>
    <t>237275</t>
  </si>
  <si>
    <t>507534</t>
  </si>
  <si>
    <t>DZWVECHTMP1</t>
  </si>
  <si>
    <t>Meetpunt Gramsbergen thv Vechtrijk</t>
  </si>
  <si>
    <t>241658</t>
  </si>
  <si>
    <t>514657</t>
  </si>
  <si>
    <t>DZWVECHTMP2</t>
  </si>
  <si>
    <t>Meetpunt Hardenberg bij brug De Brink</t>
  </si>
  <si>
    <t>238198</t>
  </si>
  <si>
    <t>510445</t>
  </si>
  <si>
    <t>DZWVECHTMP3</t>
  </si>
  <si>
    <t>Meetpunt Ommen Vechtstrand Zeesserweg</t>
  </si>
  <si>
    <t>225470</t>
  </si>
  <si>
    <t>503726</t>
  </si>
  <si>
    <t>DZWVECHTMP4</t>
  </si>
  <si>
    <t>Meetpunt Dalfsen voor passantenhaven</t>
  </si>
  <si>
    <t>214108</t>
  </si>
  <si>
    <t>501885</t>
  </si>
  <si>
    <t>L057-SOI</t>
  </si>
  <si>
    <t>SOI Zwolle ophalen</t>
  </si>
  <si>
    <t>199726</t>
  </si>
  <si>
    <t>502541</t>
  </si>
  <si>
    <t>L24REF2GO</t>
  </si>
  <si>
    <t>referentie 2e lijns ow</t>
  </si>
  <si>
    <t>LAW1</t>
  </si>
  <si>
    <t>Afvalwater monster 1</t>
  </si>
  <si>
    <t>LAW2</t>
  </si>
  <si>
    <t>Afvalwater monster 2</t>
  </si>
  <si>
    <t>LAW3</t>
  </si>
  <si>
    <t>Afvalwater monster 3</t>
  </si>
  <si>
    <t>LAW4</t>
  </si>
  <si>
    <t>Afvalwater monster 4</t>
  </si>
  <si>
    <t>LAW5</t>
  </si>
  <si>
    <t>Afvalwater monster 5</t>
  </si>
  <si>
    <t>LBODAC-INST1</t>
  </si>
  <si>
    <t>Bodac-instellen 1</t>
  </si>
  <si>
    <t>255769</t>
  </si>
  <si>
    <t>LBODAC-INST3</t>
  </si>
  <si>
    <t>Bodac-instellen 3</t>
  </si>
  <si>
    <t>255767</t>
  </si>
  <si>
    <t>527962</t>
  </si>
  <si>
    <t>LBODAC-INST4</t>
  </si>
  <si>
    <t>Bodac-instellen 4</t>
  </si>
  <si>
    <t>255766</t>
  </si>
  <si>
    <t>527963</t>
  </si>
  <si>
    <t>LBODAC-INST5</t>
  </si>
  <si>
    <t>Bodac-instellen 5</t>
  </si>
  <si>
    <t>255765</t>
  </si>
  <si>
    <t>527964</t>
  </si>
  <si>
    <t>LBODAC-INST6</t>
  </si>
  <si>
    <t>Bodac-instellen 6</t>
  </si>
  <si>
    <t>255764</t>
  </si>
  <si>
    <t>527965</t>
  </si>
  <si>
    <t>LBYK-OPH</t>
  </si>
  <si>
    <t>BYK, ophalen monster</t>
  </si>
  <si>
    <t>265641</t>
  </si>
  <si>
    <t>490149</t>
  </si>
  <si>
    <t>LEXTRAALMELOS</t>
  </si>
  <si>
    <t>extra effluent afvullen bij covid bemonstering Almelo S</t>
  </si>
  <si>
    <t>239195</t>
  </si>
  <si>
    <t>484577</t>
  </si>
  <si>
    <t>LEXTRADEDEMSVRT</t>
  </si>
  <si>
    <t>extra effluent afvullen bij covid bemonstering Dedemsvaart</t>
  </si>
  <si>
    <t>229957</t>
  </si>
  <si>
    <t>512693</t>
  </si>
  <si>
    <t>LEXTRADENEKAMP</t>
  </si>
  <si>
    <t>extra effluent afvullen bij covid bemonstering Denekamp</t>
  </si>
  <si>
    <t>267200</t>
  </si>
  <si>
    <t>489840</t>
  </si>
  <si>
    <t>LEXTRADENHAM</t>
  </si>
  <si>
    <t>extra effluent afvullen bij covid bemonstering Den Ham</t>
  </si>
  <si>
    <t>229085</t>
  </si>
  <si>
    <t>498018</t>
  </si>
  <si>
    <t>LEXTRAGOOR</t>
  </si>
  <si>
    <t>extra effluent afvullen bij covid bemonstering Goor</t>
  </si>
  <si>
    <t>236066</t>
  </si>
  <si>
    <t>473899</t>
  </si>
  <si>
    <t>LEXTRAHAAKSBRGN</t>
  </si>
  <si>
    <t>extra effluent afvullen bij covid bemonstering Haaksbergen</t>
  </si>
  <si>
    <t>245691</t>
  </si>
  <si>
    <t>466247</t>
  </si>
  <si>
    <t>LEXTRAHBERG</t>
  </si>
  <si>
    <t>extra effluent afvullen bij covid bemonstering Hardenberg</t>
  </si>
  <si>
    <t>237898</t>
  </si>
  <si>
    <t>506603</t>
  </si>
  <si>
    <t>LEXTRALOSSER</t>
  </si>
  <si>
    <t>extra effluent afvullen bij covid bemonstering Losser</t>
  </si>
  <si>
    <t>266122</t>
  </si>
  <si>
    <t>475951</t>
  </si>
  <si>
    <t>LEXTRAOMMEN</t>
  </si>
  <si>
    <t>extra effluent afvullen bij covid bemonstering Ommen</t>
  </si>
  <si>
    <t>224190</t>
  </si>
  <si>
    <t>504816</t>
  </si>
  <si>
    <t>LEXTRAOOTNARSUM</t>
  </si>
  <si>
    <t>extra effluent afvullen bij covid bemonstering Ootmarsum</t>
  </si>
  <si>
    <t>259958</t>
  </si>
  <si>
    <t>492768</t>
  </si>
  <si>
    <t>LEXTRASLEEN</t>
  </si>
  <si>
    <t>extra effluent afvullen bij covid bemonstering Sleen</t>
  </si>
  <si>
    <t>249832</t>
  </si>
  <si>
    <t>531514</t>
  </si>
  <si>
    <t>LEXTRATUBBERGEN</t>
  </si>
  <si>
    <t>extra effluent afvullen bij covid bemonstering Tubbergen</t>
  </si>
  <si>
    <t>248849</t>
  </si>
  <si>
    <t>492295</t>
  </si>
  <si>
    <t>LEXTRAVRIEZEVEEN</t>
  </si>
  <si>
    <t>extra effluent afvullen bij covid bemonstering Vriezeveen</t>
  </si>
  <si>
    <t>239769</t>
  </si>
  <si>
    <t>491833</t>
  </si>
  <si>
    <t>LEXTRAVROOMSHP</t>
  </si>
  <si>
    <t>extra effluent afvullen bij covid bemonstering Vroomshoop</t>
  </si>
  <si>
    <t>235073</t>
  </si>
  <si>
    <t>496069</t>
  </si>
  <si>
    <t>LFGH001AF</t>
  </si>
  <si>
    <t>FGH001 emballage afgifte blanco</t>
  </si>
  <si>
    <t>LFGH001AFD</t>
  </si>
  <si>
    <t>FGH001 emballage afgifte blanco duplo</t>
  </si>
  <si>
    <t>LFGH001OP</t>
  </si>
  <si>
    <t>FGH001 emballage opname test</t>
  </si>
  <si>
    <t>LFGH001OPD</t>
  </si>
  <si>
    <t>FGH001 emballage opname test duplo</t>
  </si>
  <si>
    <t>LFGH002AF</t>
  </si>
  <si>
    <t>FGH002 emballage afgifte blanco</t>
  </si>
  <si>
    <t>LFGH002AFD</t>
  </si>
  <si>
    <t>FGH002 emballage afgifte blanco duplo</t>
  </si>
  <si>
    <t>LFGH004AF</t>
  </si>
  <si>
    <t>FGH004 emballage afgifte blanco P</t>
  </si>
  <si>
    <t>LFGH004AFD</t>
  </si>
  <si>
    <t>FGH004 emballage afgifte blanco duplo</t>
  </si>
  <si>
    <t>LFGH004OP</t>
  </si>
  <si>
    <t>FGH004 emballage opname P</t>
  </si>
  <si>
    <t>LFGH004OPD</t>
  </si>
  <si>
    <t>FGH004 emballage opname duplo P</t>
  </si>
  <si>
    <t>LFGH007AF</t>
  </si>
  <si>
    <t>FGH007 emballage afgifte blanco</t>
  </si>
  <si>
    <t>LFGH007AFD</t>
  </si>
  <si>
    <t>FGH007 emballage afgifte blanco duplo</t>
  </si>
  <si>
    <t>LFGH010AF</t>
  </si>
  <si>
    <t>FGH010 emballage afgifte blanco</t>
  </si>
  <si>
    <t>LFGH010AFD</t>
  </si>
  <si>
    <t>FGH010 emballage afgifte blanco duplo</t>
  </si>
  <si>
    <t>LFGH011AF</t>
  </si>
  <si>
    <t>FGH011 emballage afgifte blanco</t>
  </si>
  <si>
    <t>LFGH011AFD</t>
  </si>
  <si>
    <t>FGH011 emballage afgifte blanco duplo</t>
  </si>
  <si>
    <t>LFGH012AF</t>
  </si>
  <si>
    <t>FGH012 emballage afgifte blanco</t>
  </si>
  <si>
    <t>LFGH012AFD</t>
  </si>
  <si>
    <t>FGH012 emballage afgifte blanco duplo</t>
  </si>
  <si>
    <t>LFGH013AF</t>
  </si>
  <si>
    <t>FGH013 emballage afgifte blanco</t>
  </si>
  <si>
    <t>LFGH013AFD</t>
  </si>
  <si>
    <t>FGH013 emballage afgifte blanco duplo</t>
  </si>
  <si>
    <t>LFGH014AF</t>
  </si>
  <si>
    <t>FGH014 emballage afgifte blanco</t>
  </si>
  <si>
    <t>LFGH014AFD</t>
  </si>
  <si>
    <t>FGH014 emballage afgifte blanco duplo</t>
  </si>
  <si>
    <t>LFGH024AF</t>
  </si>
  <si>
    <t>FGH024 emballage afgifte blanco</t>
  </si>
  <si>
    <t>LFGH024AFD</t>
  </si>
  <si>
    <t>FGH024 emballage afgifte blanco duplo</t>
  </si>
  <si>
    <t>LFGH024OP</t>
  </si>
  <si>
    <t>FGH024 emballage opname test</t>
  </si>
  <si>
    <t>LFGH024OPD</t>
  </si>
  <si>
    <t>FGH024 emballage opname test duplo</t>
  </si>
  <si>
    <t>LFGH024REF</t>
  </si>
  <si>
    <t>FGH024 emballage opname test ref</t>
  </si>
  <si>
    <t>LFGH042AF</t>
  </si>
  <si>
    <t>FGH042 emballage afgifte blanco</t>
  </si>
  <si>
    <t>LFGH042AFD</t>
  </si>
  <si>
    <t>FGH042 emballage afgifte blanco duplo</t>
  </si>
  <si>
    <t>LFGH047AF</t>
  </si>
  <si>
    <t>FGH047 emballage afgifte blanco</t>
  </si>
  <si>
    <t>LFGH047AFD</t>
  </si>
  <si>
    <t>FGH047 emballage afgifte blanco duplo</t>
  </si>
  <si>
    <t>LFGH061AF</t>
  </si>
  <si>
    <t>FGH061 emballage afgifte blanco</t>
  </si>
  <si>
    <t>LFGH061AFD</t>
  </si>
  <si>
    <t>FGH061 emballage afgifte blanco duplo</t>
  </si>
  <si>
    <t>LGETEC</t>
  </si>
  <si>
    <t>Getec ophalen</t>
  </si>
  <si>
    <t>257593</t>
  </si>
  <si>
    <t>532846</t>
  </si>
  <si>
    <t>LI5KZW18</t>
  </si>
  <si>
    <t>Zwarte Dennen</t>
  </si>
  <si>
    <t>LI8ACHT50</t>
  </si>
  <si>
    <t>Achterlandseveen</t>
  </si>
  <si>
    <t>LI8LVV02</t>
  </si>
  <si>
    <t>Westelijke ven Vilsteren (de kleinste)</t>
  </si>
  <si>
    <t>LI8VEWH50</t>
  </si>
  <si>
    <t>ven balkbrug</t>
  </si>
  <si>
    <t>LIPLANTINV-EMO1-08</t>
  </si>
  <si>
    <t>Emmeloord locatie 1 oppervlakte 0.8 filter</t>
  </si>
  <si>
    <t>LIPLANTINV-EMO1-40</t>
  </si>
  <si>
    <t>Emmeloord locatie 1 oppervlakte 40 filter</t>
  </si>
  <si>
    <t>LIPLANTINV-EMO2-08</t>
  </si>
  <si>
    <t>Emmeloord locatie 2 oppervlakte 0.8 filter</t>
  </si>
  <si>
    <t>LIPLANTINV-EMO2-40</t>
  </si>
  <si>
    <t>Emmeloord locatie 2 oppervlakte 40 filter</t>
  </si>
  <si>
    <t>LIPLANTINV-EMO3-08</t>
  </si>
  <si>
    <t>Emmeloord locatie 3 oppervlakte 0.8 filter</t>
  </si>
  <si>
    <t>LIPLANTINV-EMO3-40</t>
  </si>
  <si>
    <t>Emmeloord locatie 3 oppervlakte 40 filter</t>
  </si>
  <si>
    <t>LIPLANTINV-EMO4-08</t>
  </si>
  <si>
    <t>Emmeloord locatie 4 oppervlakte 0.8 filter</t>
  </si>
  <si>
    <t>LIPLANTINV-EMO4-40</t>
  </si>
  <si>
    <t>Emmeloord locatie 4 oppervlakte 40 filter</t>
  </si>
  <si>
    <t>LIPLANTINV-EMO5-08</t>
  </si>
  <si>
    <t>Emmeloord locatie 5 oppervlakte 0.8 filter</t>
  </si>
  <si>
    <t>LIPLANTINV-EMO5-40</t>
  </si>
  <si>
    <t>Emmeloord locatie 5 oppervlakte 40 filter</t>
  </si>
  <si>
    <t>LIPLANTINV-OKN1-08</t>
  </si>
  <si>
    <t>Oranjekanaal locatie 1 oppervlakte 0.8 filter</t>
  </si>
  <si>
    <t>LIPLANTINV-OKN1-40</t>
  </si>
  <si>
    <t>Oranjekanaal locatie 1 oppervlakte 40 filter</t>
  </si>
  <si>
    <t>LIPLANTINV-OKN2-08</t>
  </si>
  <si>
    <t>Oranjekanaal locatie 2 oppervlakte 0.8 filter</t>
  </si>
  <si>
    <t>LIPLANTINV-OKN2-40</t>
  </si>
  <si>
    <t>Oranjekanaal locatie 2 oppervlakte 40 filter</t>
  </si>
  <si>
    <t>LIPLANTINV-OKN3-08</t>
  </si>
  <si>
    <t>Oranjekanaal locatie 3 oppervlakte 0.8 filter</t>
  </si>
  <si>
    <t>LIPLANTINV-OKN3-40</t>
  </si>
  <si>
    <t>Oranjekanaal locatie 3 oppervlakte 40 filter</t>
  </si>
  <si>
    <t>LIPLANTINV-OKN4-08</t>
  </si>
  <si>
    <t>Oranjekanaal locatie 4 oppervlakte 0.8 filter</t>
  </si>
  <si>
    <t>LIPLANTINV-OKN4-40</t>
  </si>
  <si>
    <t>Oranjekanaal locatie 4 oppervlakte 40 filter</t>
  </si>
  <si>
    <t>LIPLANTINV-OKN5-08</t>
  </si>
  <si>
    <t>Oranjekanaal locatie 5 oppervlakte 0.8 filter</t>
  </si>
  <si>
    <t>LIPLANTINV-OKN5-40</t>
  </si>
  <si>
    <t>Oranjekanaal locatie 5 oppervlakte 40 filter</t>
  </si>
  <si>
    <t>LIVUFF50</t>
  </si>
  <si>
    <t>Ven Uffelter Binnenveld</t>
  </si>
  <si>
    <t>LJELLICE</t>
  </si>
  <si>
    <t>Jellice ophalen na 09:30</t>
  </si>
  <si>
    <t>258047</t>
  </si>
  <si>
    <t>532219</t>
  </si>
  <si>
    <t>LKCHLATEST</t>
  </si>
  <si>
    <t>Testmonster Chlorofyl</t>
  </si>
  <si>
    <t>LOPHALEN-BRINKS</t>
  </si>
  <si>
    <t>Ophalen metalen bij Brinks Components Vriezenveen</t>
  </si>
  <si>
    <t>LOPHALENREKKEN</t>
  </si>
  <si>
    <t>Ophalen monsters Natuurbad Rekken bij RWZI Haaksbergen</t>
  </si>
  <si>
    <t>245899</t>
  </si>
  <si>
    <t>466311</t>
  </si>
  <si>
    <t>LOTEST042</t>
  </si>
  <si>
    <t>Testmonster tbv nieuwe verpakking fgh042</t>
  </si>
  <si>
    <t>199844</t>
  </si>
  <si>
    <t>503378</t>
  </si>
  <si>
    <t>LPBBLANCO-A</t>
  </si>
  <si>
    <t>Peilbuis blanco Almelo (per kwartaal)</t>
  </si>
  <si>
    <t>239377</t>
  </si>
  <si>
    <t>484446</t>
  </si>
  <si>
    <t>LPBBLANCO-Z</t>
  </si>
  <si>
    <t>Peilbuis blanco Zwolle (per kwartaal)</t>
  </si>
  <si>
    <t>200018</t>
  </si>
  <si>
    <t>503361</t>
  </si>
  <si>
    <t>LS130SLIB</t>
  </si>
  <si>
    <t>Enschede slib ophalen</t>
  </si>
  <si>
    <t>254146</t>
  </si>
  <si>
    <t>472765</t>
  </si>
  <si>
    <t>LS500OPHALEN</t>
  </si>
  <si>
    <t>Ophalen slib RWZI Emmen</t>
  </si>
  <si>
    <t>255951</t>
  </si>
  <si>
    <t>528114</t>
  </si>
  <si>
    <t>LSK-A9139</t>
  </si>
  <si>
    <t>Kal.en Ond. Stuw Hoolboomweg, zijdewetering</t>
  </si>
  <si>
    <t>169229</t>
  </si>
  <si>
    <t>LSK-A9140</t>
  </si>
  <si>
    <t>Kal.en Ond. Kooiweg, zijdewetering</t>
  </si>
  <si>
    <t>164804</t>
  </si>
  <si>
    <t>450296</t>
  </si>
  <si>
    <t>LSK-A9142</t>
  </si>
  <si>
    <t>Kal.en Ond. MP Eemdijk</t>
  </si>
  <si>
    <t>LSK-A9143</t>
  </si>
  <si>
    <t>Kal.en Ond. MP Stuw de groep</t>
  </si>
  <si>
    <t>LSK-O1BEIV04</t>
  </si>
  <si>
    <t>Kal.en Ond. Beilervaart Beilen Haven</t>
  </si>
  <si>
    <t>230464</t>
  </si>
  <si>
    <t>541883</t>
  </si>
  <si>
    <t>LSK-O8RCL19</t>
  </si>
  <si>
    <t>Kal.en Ond. Heino, vijver Cingel</t>
  </si>
  <si>
    <t>212086</t>
  </si>
  <si>
    <t>495289</t>
  </si>
  <si>
    <t>LSK-Y1-MP16</t>
  </si>
  <si>
    <t>Kal.en Ond. Ahauser Aa Averesch Duitsland 1</t>
  </si>
  <si>
    <t>266014</t>
  </si>
  <si>
    <t>458101</t>
  </si>
  <si>
    <t>LSK-Y2-MP10</t>
  </si>
  <si>
    <t>Kal.en Ond. Ahauser Aa Nordiek Duitsland 2</t>
  </si>
  <si>
    <t>264682</t>
  </si>
  <si>
    <t>461610</t>
  </si>
  <si>
    <t>LSK-Y3-MP3</t>
  </si>
  <si>
    <t>Kal.en Ond. Ahauser Aa Besslinghook Duitsland 3</t>
  </si>
  <si>
    <t>256950</t>
  </si>
  <si>
    <t>461613</t>
  </si>
  <si>
    <t>LSK-YOBUB24</t>
  </si>
  <si>
    <t>Kal. En Ond. Ahauser Aa Haarmühle Ahaus</t>
  </si>
  <si>
    <t>256953</t>
  </si>
  <si>
    <t>461608</t>
  </si>
  <si>
    <t>LSK-YOBUB25</t>
  </si>
  <si>
    <t>Kal. En Ond. Ahauser Aa Nordiek Ahaus</t>
  </si>
  <si>
    <t>264667</t>
  </si>
  <si>
    <t>LSK-YOBUB26</t>
  </si>
  <si>
    <t>Kal. En Ond. Ahauser Aa Van-Dalwigk Straße Ahaus</t>
  </si>
  <si>
    <t>266011</t>
  </si>
  <si>
    <t>458098</t>
  </si>
  <si>
    <t>LSK-YOGRS56</t>
  </si>
  <si>
    <t>Kal.en Ond. Winterswijk, wemerbeek langs ravenhorsterweg.</t>
  </si>
  <si>
    <t>245881</t>
  </si>
  <si>
    <t>445206</t>
  </si>
  <si>
    <t>LSK-Z15HZ-070-02</t>
  </si>
  <si>
    <t>Kal.en Ond. Emmeloord, Mastenbroek</t>
  </si>
  <si>
    <t>178812</t>
  </si>
  <si>
    <t>525526</t>
  </si>
  <si>
    <t>LSK-Z15HZ-083-03</t>
  </si>
  <si>
    <t>Kal.en Ond. Emmeloord, Hoeksewaard</t>
  </si>
  <si>
    <t>158169</t>
  </si>
  <si>
    <t>493679</t>
  </si>
  <si>
    <t>LSK-Z15HZ-29467-02</t>
  </si>
  <si>
    <t>Kal.en Ond. Emmeloord, Meijerij</t>
  </si>
  <si>
    <t>158250</t>
  </si>
  <si>
    <t>493612</t>
  </si>
  <si>
    <t>LSO-A9139</t>
  </si>
  <si>
    <t>Onderhoud Stuw Hoolboomweg, zijdewetering</t>
  </si>
  <si>
    <t>LSO-A9140</t>
  </si>
  <si>
    <t>Onderhoud Kooiweg, zijdewetering</t>
  </si>
  <si>
    <t>LSO-O8RCL19</t>
  </si>
  <si>
    <t>Onderhoud Heino, vijver Cingel</t>
  </si>
  <si>
    <t>LSO-Y1-MP16</t>
  </si>
  <si>
    <t>Onderhoud Ahauser Aa Averesch Duitsland 1</t>
  </si>
  <si>
    <t>LSO-Y2-MP10</t>
  </si>
  <si>
    <t>Onderhoud Ahauser Aa Nordiek Duitsland 2</t>
  </si>
  <si>
    <t>LSO-Y3-MP3</t>
  </si>
  <si>
    <t>Onderhoud Ahauser Aa Besslinghook Duitsland 3</t>
  </si>
  <si>
    <t>LSO-YOGRS56</t>
  </si>
  <si>
    <t>Onderhoud Winterswijk, wemerbeek langs ravenhorsterweg.</t>
  </si>
  <si>
    <t>LSO-Z15HZ-070-02</t>
  </si>
  <si>
    <t>Onderhoud Emmeloord, Mastenbroek</t>
  </si>
  <si>
    <t>LSO-Z15HZ-083-03</t>
  </si>
  <si>
    <t>Onderhoud Emmeloord, Hoeksewaard</t>
  </si>
  <si>
    <t>177997</t>
  </si>
  <si>
    <t>525803</t>
  </si>
  <si>
    <t>LSO-Z15HZ-29467</t>
  </si>
  <si>
    <t>Onderhoud Emmeloord, Meijerij</t>
  </si>
  <si>
    <t>178209</t>
  </si>
  <si>
    <t>525642</t>
  </si>
  <si>
    <t>LST1</t>
  </si>
  <si>
    <t>Lst1</t>
  </si>
  <si>
    <t>LST10</t>
  </si>
  <si>
    <t>Lst10</t>
  </si>
  <si>
    <t>LST2</t>
  </si>
  <si>
    <t>Lst2</t>
  </si>
  <si>
    <t>LST3</t>
  </si>
  <si>
    <t>Lst3</t>
  </si>
  <si>
    <t>LST4</t>
  </si>
  <si>
    <t>Lst4</t>
  </si>
  <si>
    <t>LST5</t>
  </si>
  <si>
    <t>Lst5</t>
  </si>
  <si>
    <t>LST6</t>
  </si>
  <si>
    <t>Lst6</t>
  </si>
  <si>
    <t>LST7</t>
  </si>
  <si>
    <t>Lst7</t>
  </si>
  <si>
    <t>LST8</t>
  </si>
  <si>
    <t>Lst8</t>
  </si>
  <si>
    <t>LST9</t>
  </si>
  <si>
    <t>Stage opdracht William</t>
  </si>
  <si>
    <t>LUT-INSTELLEN</t>
  </si>
  <si>
    <t>Universiteit Twente instellen</t>
  </si>
  <si>
    <t>254882</t>
  </si>
  <si>
    <t>473399</t>
  </si>
  <si>
    <t>LZWANENBERG</t>
  </si>
  <si>
    <t>Ophalen Zwanenberg</t>
  </si>
  <si>
    <t>O-WATERGANG1</t>
  </si>
  <si>
    <t>watergang 1 Koekange (vanaf hoge linthorst)</t>
  </si>
  <si>
    <t>218023</t>
  </si>
  <si>
    <t>523507</t>
  </si>
  <si>
    <t>O-WATERGANG2</t>
  </si>
  <si>
    <t>watergang 2 Koekange (vanaf hoge linthorst)</t>
  </si>
  <si>
    <t>218066</t>
  </si>
  <si>
    <t>523452</t>
  </si>
  <si>
    <t>O-WATERGANG3</t>
  </si>
  <si>
    <t>watergang 3 Koekange (vanaf hoge linthorst)</t>
  </si>
  <si>
    <t>218096</t>
  </si>
  <si>
    <t>523400</t>
  </si>
  <si>
    <t>O03AT</t>
  </si>
  <si>
    <t>RWZI Beilen, Actief slib</t>
  </si>
  <si>
    <t>229548</t>
  </si>
  <si>
    <t>541907</t>
  </si>
  <si>
    <t>O03EFFL</t>
  </si>
  <si>
    <t>RWZI Beilen effluent</t>
  </si>
  <si>
    <t>O03GW-01</t>
  </si>
  <si>
    <t>RWZI Beilen, peilbuis 1</t>
  </si>
  <si>
    <t>229467</t>
  </si>
  <si>
    <t>541951</t>
  </si>
  <si>
    <t>O03GW-02</t>
  </si>
  <si>
    <t>RWZI Beilen, peilbuis 2</t>
  </si>
  <si>
    <t>229473</t>
  </si>
  <si>
    <t>542006</t>
  </si>
  <si>
    <t>O03GW-03</t>
  </si>
  <si>
    <t>RWZI Beilen, peilbuis 3</t>
  </si>
  <si>
    <t>229466</t>
  </si>
  <si>
    <t>542040</t>
  </si>
  <si>
    <t>O03GW-04</t>
  </si>
  <si>
    <t>RWZI Beilen, peilbuis 4</t>
  </si>
  <si>
    <t>229506</t>
  </si>
  <si>
    <t>542063</t>
  </si>
  <si>
    <t>O03GW-05</t>
  </si>
  <si>
    <t>RWZI Beilen, peilbuis 5</t>
  </si>
  <si>
    <t>229485</t>
  </si>
  <si>
    <t>542096</t>
  </si>
  <si>
    <t>O03GW-R6</t>
  </si>
  <si>
    <t>RWZI Beilen, peilbuis 6 (referentie)</t>
  </si>
  <si>
    <t>229445</t>
  </si>
  <si>
    <t>541958</t>
  </si>
  <si>
    <t>O03GW-R7</t>
  </si>
  <si>
    <t>RWZI Beilen, peilbuis 7 (referentie), geplaatst in 2017</t>
  </si>
  <si>
    <t>229562</t>
  </si>
  <si>
    <t>541896</t>
  </si>
  <si>
    <t>O03INFL</t>
  </si>
  <si>
    <t>RWZI Beilen influent</t>
  </si>
  <si>
    <t>229460</t>
  </si>
  <si>
    <t>541995</t>
  </si>
  <si>
    <t>O03INFL-RFC</t>
  </si>
  <si>
    <t>Beilen influent RFC (Royal Friesland Campina)</t>
  </si>
  <si>
    <t>541984</t>
  </si>
  <si>
    <t>O06AT</t>
  </si>
  <si>
    <t>RWZI Dieverbrug, Actief slib</t>
  </si>
  <si>
    <t>218598</t>
  </si>
  <si>
    <t>540183</t>
  </si>
  <si>
    <t>O06EFFL</t>
  </si>
  <si>
    <t>RWZI Dieverbrug effluent</t>
  </si>
  <si>
    <t>218673</t>
  </si>
  <si>
    <t>540150</t>
  </si>
  <si>
    <t>O06GW-01</t>
  </si>
  <si>
    <t>RWZI Dieverbrug, peilbuis 1 (label: nr10)</t>
  </si>
  <si>
    <t>218592</t>
  </si>
  <si>
    <t>540127</t>
  </si>
  <si>
    <t>O06GW-02</t>
  </si>
  <si>
    <t>RWZI Dieverbrug, peilbuis 2 (label: nr11)</t>
  </si>
  <si>
    <t>218606</t>
  </si>
  <si>
    <t>540116</t>
  </si>
  <si>
    <t>O06GW-03</t>
  </si>
  <si>
    <t>RWZI Dieverbrug, peilbuis 3 (label: nr12)</t>
  </si>
  <si>
    <t>218544</t>
  </si>
  <si>
    <t>540149</t>
  </si>
  <si>
    <t>O06GW-R4</t>
  </si>
  <si>
    <t>RWZI Dieverbrug, peilbuis 4 (referentie)</t>
  </si>
  <si>
    <t>218545</t>
  </si>
  <si>
    <t>O06GW-R5</t>
  </si>
  <si>
    <t>RWZI Dieverbrug, peilbuis 5  (referentie)</t>
  </si>
  <si>
    <t>218546</t>
  </si>
  <si>
    <t>540151</t>
  </si>
  <si>
    <t>O06INFL</t>
  </si>
  <si>
    <t>RWZI Dieverbrug influent</t>
  </si>
  <si>
    <t>O07AT-BCFS</t>
  </si>
  <si>
    <t>RWZI Echten, actief slib BCFS</t>
  </si>
  <si>
    <t>224442</t>
  </si>
  <si>
    <t>525279</t>
  </si>
  <si>
    <t>O07AT2</t>
  </si>
  <si>
    <t>RWZI Echten, actief slib tank 2</t>
  </si>
  <si>
    <t>224493</t>
  </si>
  <si>
    <t>525386</t>
  </si>
  <si>
    <t>O07DB-IN</t>
  </si>
  <si>
    <t>RWZI Echten, Filtraat SOI</t>
  </si>
  <si>
    <t>224387</t>
  </si>
  <si>
    <t>525419</t>
  </si>
  <si>
    <t>O07EFFL</t>
  </si>
  <si>
    <t>RWZI Echten effluent</t>
  </si>
  <si>
    <t>224586</t>
  </si>
  <si>
    <t>525240</t>
  </si>
  <si>
    <t>O07FILTRAAT</t>
  </si>
  <si>
    <t>Filtraat SOI Echten</t>
  </si>
  <si>
    <t>O07GW-02</t>
  </si>
  <si>
    <t>RWZI Echten, peilbuis 2</t>
  </si>
  <si>
    <t>224492</t>
  </si>
  <si>
    <t>525206</t>
  </si>
  <si>
    <t>O07GW-03</t>
  </si>
  <si>
    <t>RWZI Echten, peilbuis 3</t>
  </si>
  <si>
    <t>224550</t>
  </si>
  <si>
    <t>525195</t>
  </si>
  <si>
    <t>O07GW-04</t>
  </si>
  <si>
    <t>RWZI Echten, peilbuis 4</t>
  </si>
  <si>
    <t>224519</t>
  </si>
  <si>
    <t>O07GW-05</t>
  </si>
  <si>
    <t>RWZI Echten, peilbuis 5</t>
  </si>
  <si>
    <t>224491</t>
  </si>
  <si>
    <t>525250</t>
  </si>
  <si>
    <t>O07GW-10</t>
  </si>
  <si>
    <t>RWZI Echten, peilbuis 10</t>
  </si>
  <si>
    <t>224553</t>
  </si>
  <si>
    <t>525198</t>
  </si>
  <si>
    <t>O07GW-100</t>
  </si>
  <si>
    <t>RWZI Echten, peilbuis 100</t>
  </si>
  <si>
    <t>224554</t>
  </si>
  <si>
    <t>525199</t>
  </si>
  <si>
    <t>O07GW-101</t>
  </si>
  <si>
    <t>RWZI Echten, peilbuis 101</t>
  </si>
  <si>
    <t>224555</t>
  </si>
  <si>
    <t>525200</t>
  </si>
  <si>
    <t>O07GW-102</t>
  </si>
  <si>
    <t>RWZI Echten, peilbuis 102</t>
  </si>
  <si>
    <t>224556</t>
  </si>
  <si>
    <t>525201</t>
  </si>
  <si>
    <t>O07GW-R1</t>
  </si>
  <si>
    <t>RWZI Echten, peilbuis R1, (referentie)</t>
  </si>
  <si>
    <t>224633</t>
  </si>
  <si>
    <t>525252</t>
  </si>
  <si>
    <t>O07GW-R11</t>
  </si>
  <si>
    <t>RWZI Echten, peilbuis 11 (referentie), geplaatst in 2017</t>
  </si>
  <si>
    <t>224557</t>
  </si>
  <si>
    <t>525202</t>
  </si>
  <si>
    <t>O07INFL</t>
  </si>
  <si>
    <t>RWZI Echten influent</t>
  </si>
  <si>
    <t>525239</t>
  </si>
  <si>
    <t>O07INFL-VV</t>
  </si>
  <si>
    <t>Influent vrijverval RWZI Echten</t>
  </si>
  <si>
    <t>O07INFLVV</t>
  </si>
  <si>
    <t>224587</t>
  </si>
  <si>
    <t>525241</t>
  </si>
  <si>
    <t>O07OWS</t>
  </si>
  <si>
    <t>RWZI Echten ontwaterd slib meng monster van 13 weken</t>
  </si>
  <si>
    <t>O07OWS-K</t>
  </si>
  <si>
    <t>RWZI Echten, ontwaterd slib, kwartaalmonster</t>
  </si>
  <si>
    <t>O07OWS-W</t>
  </si>
  <si>
    <t>RWZI Echten, ontwaterd slib, weekmonster</t>
  </si>
  <si>
    <t>O07SENSOR1</t>
  </si>
  <si>
    <t>Onderhoud sensor pH en EGV, RWZI Echten locatie 1</t>
  </si>
  <si>
    <t>224517</t>
  </si>
  <si>
    <t>525232</t>
  </si>
  <si>
    <t>O07SENSOR2</t>
  </si>
  <si>
    <t>Onderhoud sensor pH en EGV, RWZI Echten locatie 2</t>
  </si>
  <si>
    <t>O16AT</t>
  </si>
  <si>
    <t>RWZI Meppel, Actief slib</t>
  </si>
  <si>
    <t>209503</t>
  </si>
  <si>
    <t>525027</t>
  </si>
  <si>
    <t>O16EFFL-1</t>
  </si>
  <si>
    <t>RWZI Meppel effluent 1 (Drentse hoofdvaart)</t>
  </si>
  <si>
    <t>209416</t>
  </si>
  <si>
    <t>524992</t>
  </si>
  <si>
    <t>O16EFFL-2</t>
  </si>
  <si>
    <t>RWZI Meppel effluent 2 (Oude vaart)</t>
  </si>
  <si>
    <t>209467</t>
  </si>
  <si>
    <t>525226</t>
  </si>
  <si>
    <t>O16GW-02</t>
  </si>
  <si>
    <t>RWZI Meppel, peilbuis 2</t>
  </si>
  <si>
    <t>209429</t>
  </si>
  <si>
    <t>525048</t>
  </si>
  <si>
    <t>O16GW-R6</t>
  </si>
  <si>
    <t>RWZI Meppel, peilbuis 6 (referentie)</t>
  </si>
  <si>
    <t>209536</t>
  </si>
  <si>
    <t>525071</t>
  </si>
  <si>
    <t>O16INFL</t>
  </si>
  <si>
    <t>RWZI Meppel influent</t>
  </si>
  <si>
    <t>O1ANOO30</t>
  </si>
  <si>
    <t>Afvoer Noordenveld, Kraloerweg</t>
  </si>
  <si>
    <t>224560</t>
  </si>
  <si>
    <t>535510</t>
  </si>
  <si>
    <t>O1APTK90</t>
  </si>
  <si>
    <t>Afvoer Polder ten kate, Van Helomaweg,</t>
  </si>
  <si>
    <t>209411</t>
  </si>
  <si>
    <t>538868</t>
  </si>
  <si>
    <t>O1BEIS30</t>
  </si>
  <si>
    <t>Beilerstroom</t>
  </si>
  <si>
    <t>229950</t>
  </si>
  <si>
    <t>541450</t>
  </si>
  <si>
    <t>O1BEIV04</t>
  </si>
  <si>
    <t>Beilervaart Beilen Haven</t>
  </si>
  <si>
    <t>O1BEIV20</t>
  </si>
  <si>
    <t>Beilervaart</t>
  </si>
  <si>
    <t>225120</t>
  </si>
  <si>
    <t>544130</t>
  </si>
  <si>
    <t>O1BRUN70</t>
  </si>
  <si>
    <t>Brunstingerleek brug in we</t>
  </si>
  <si>
    <t>229727</t>
  </si>
  <si>
    <t>543037</t>
  </si>
  <si>
    <t>O1CALD50</t>
  </si>
  <si>
    <t>Zandwinplas Calduran</t>
  </si>
  <si>
    <t>223064</t>
  </si>
  <si>
    <t>544897</t>
  </si>
  <si>
    <t>O1DREH70</t>
  </si>
  <si>
    <t>Drentse Hoofdvaart</t>
  </si>
  <si>
    <t>215300</t>
  </si>
  <si>
    <t>533450</t>
  </si>
  <si>
    <t>O1DREH80</t>
  </si>
  <si>
    <t>208920</t>
  </si>
  <si>
    <t>524140</t>
  </si>
  <si>
    <t>O1DREH90</t>
  </si>
  <si>
    <t>210100</t>
  </si>
  <si>
    <t>527330</t>
  </si>
  <si>
    <t>O1EESW10</t>
  </si>
  <si>
    <t>Eesveense wetering - Eesveen</t>
  </si>
  <si>
    <t>206189</t>
  </si>
  <si>
    <t>537636</t>
  </si>
  <si>
    <t>O1ELPS10</t>
  </si>
  <si>
    <t>Elperstroom</t>
  </si>
  <si>
    <t>240600</t>
  </si>
  <si>
    <t>544450</t>
  </si>
  <si>
    <t>O1HELW70</t>
  </si>
  <si>
    <t>Hellingwijk</t>
  </si>
  <si>
    <t>225800</t>
  </si>
  <si>
    <t>549910</t>
  </si>
  <si>
    <t>O1HOOW90</t>
  </si>
  <si>
    <t>Hoofdwegwatergang "Nieuwe Strik"</t>
  </si>
  <si>
    <t>217510</t>
  </si>
  <si>
    <t>519680</t>
  </si>
  <si>
    <t>O1HOVV10</t>
  </si>
  <si>
    <t>Hoogeveensche Vaart</t>
  </si>
  <si>
    <t>232580</t>
  </si>
  <si>
    <t>527140</t>
  </si>
  <si>
    <t>O1HOVV20</t>
  </si>
  <si>
    <t>238240</t>
  </si>
  <si>
    <t>527420</t>
  </si>
  <si>
    <t>O1HOVV35</t>
  </si>
  <si>
    <t>Hoogeveense vaart Hoogeveen</t>
  </si>
  <si>
    <t>225874</t>
  </si>
  <si>
    <t>525682</t>
  </si>
  <si>
    <t>O1HOVV40</t>
  </si>
  <si>
    <t>224150</t>
  </si>
  <si>
    <t>524950</t>
  </si>
  <si>
    <t>O1HOVV90</t>
  </si>
  <si>
    <t>Omgelegde Hoogeveense Vaart</t>
  </si>
  <si>
    <t>210842</t>
  </si>
  <si>
    <t>521735</t>
  </si>
  <si>
    <t>O1KATM80</t>
  </si>
  <si>
    <t>Zuiden Koematenweg</t>
  </si>
  <si>
    <t>217042</t>
  </si>
  <si>
    <t>534470</t>
  </si>
  <si>
    <t>O1LEIS10</t>
  </si>
  <si>
    <t>Bovenloop Leisloot</t>
  </si>
  <si>
    <t>220111</t>
  </si>
  <si>
    <t>533070</t>
  </si>
  <si>
    <t>O1LIHK15</t>
  </si>
  <si>
    <t>Linthorst Homankanaal Beilen Z van Domoweg</t>
  </si>
  <si>
    <t>230824</t>
  </si>
  <si>
    <t>540757</t>
  </si>
  <si>
    <t>O1LIHK37</t>
  </si>
  <si>
    <t>Linthorst Homankanaal</t>
  </si>
  <si>
    <t>232091</t>
  </si>
  <si>
    <t>538755</t>
  </si>
  <si>
    <t>O1LIHK50</t>
  </si>
  <si>
    <t>232800</t>
  </si>
  <si>
    <t>537030</t>
  </si>
  <si>
    <t>O1MEPD40</t>
  </si>
  <si>
    <t>Meppelerdiep Doosje</t>
  </si>
  <si>
    <t>205320</t>
  </si>
  <si>
    <t>521050</t>
  </si>
  <si>
    <t>O1MIDR90</t>
  </si>
  <si>
    <t>Middenraai</t>
  </si>
  <si>
    <t>234560</t>
  </si>
  <si>
    <t>527100</t>
  </si>
  <si>
    <t>O1NWIK10</t>
  </si>
  <si>
    <t>Noord willemskanaal brug te kl</t>
  </si>
  <si>
    <t>231800</t>
  </si>
  <si>
    <t>557480</t>
  </si>
  <si>
    <t>O1ORAK50</t>
  </si>
  <si>
    <t>Oranjekanaal</t>
  </si>
  <si>
    <t>240779</t>
  </si>
  <si>
    <t>541479</t>
  </si>
  <si>
    <t>O1ORAK80</t>
  </si>
  <si>
    <t>229750</t>
  </si>
  <si>
    <t>546160</t>
  </si>
  <si>
    <t>O1OUDD10</t>
  </si>
  <si>
    <t>Oude Diep</t>
  </si>
  <si>
    <t>233589</t>
  </si>
  <si>
    <t>535754</t>
  </si>
  <si>
    <t>O1OUDD25</t>
  </si>
  <si>
    <t>Oude Diep Roode Brand</t>
  </si>
  <si>
    <t>232700</t>
  </si>
  <si>
    <t>535075</t>
  </si>
  <si>
    <t>O1OUDD30</t>
  </si>
  <si>
    <t>232340</t>
  </si>
  <si>
    <t>533540</t>
  </si>
  <si>
    <t>O1OUDD90</t>
  </si>
  <si>
    <t>223740</t>
  </si>
  <si>
    <t>524900</t>
  </si>
  <si>
    <t>O1OUDL90</t>
  </si>
  <si>
    <t>Oude Leisloot</t>
  </si>
  <si>
    <t>210660</t>
  </si>
  <si>
    <t>524430</t>
  </si>
  <si>
    <t>O1OUDV55</t>
  </si>
  <si>
    <t>Oude Vaart</t>
  </si>
  <si>
    <t>217766</t>
  </si>
  <si>
    <t>537777</t>
  </si>
  <si>
    <t>O1OUDV90</t>
  </si>
  <si>
    <t>210400</t>
  </si>
  <si>
    <t>525960</t>
  </si>
  <si>
    <t>O1PROV01</t>
  </si>
  <si>
    <t>Sloot, ten noorden van Klateringerweg</t>
  </si>
  <si>
    <t>234217</t>
  </si>
  <si>
    <t>544124</t>
  </si>
  <si>
    <t>O1PROV02</t>
  </si>
  <si>
    <t>Sloot, ten noorden van Beilerstraat/ N856</t>
  </si>
  <si>
    <t>233806</t>
  </si>
  <si>
    <t>541495</t>
  </si>
  <si>
    <t>O1REEL20</t>
  </si>
  <si>
    <t>Reestvervangende leiding</t>
  </si>
  <si>
    <t>225540</t>
  </si>
  <si>
    <t>516650</t>
  </si>
  <si>
    <t>O1REES30</t>
  </si>
  <si>
    <t>De Reest</t>
  </si>
  <si>
    <t>224450</t>
  </si>
  <si>
    <t>515170</t>
  </si>
  <si>
    <t>O1REES70</t>
  </si>
  <si>
    <t>215710</t>
  </si>
  <si>
    <t>520340</t>
  </si>
  <si>
    <t>O1REES80</t>
  </si>
  <si>
    <t>211600</t>
  </si>
  <si>
    <t>522020</t>
  </si>
  <si>
    <t>O1REUN60</t>
  </si>
  <si>
    <t>Reune - Basse</t>
  </si>
  <si>
    <t>198680</t>
  </si>
  <si>
    <t>534560</t>
  </si>
  <si>
    <t>O1RUIA30</t>
  </si>
  <si>
    <t>Ruiner aa brug in Kraloerweg</t>
  </si>
  <si>
    <t>225993</t>
  </si>
  <si>
    <t>533351</t>
  </si>
  <si>
    <t>O1RUST30</t>
  </si>
  <si>
    <t>Straat Eemster</t>
  </si>
  <si>
    <t>224730</t>
  </si>
  <si>
    <t>542430</t>
  </si>
  <si>
    <t>O1STEA80</t>
  </si>
  <si>
    <t>Steenwijker Aa</t>
  </si>
  <si>
    <t>206880</t>
  </si>
  <si>
    <t>535940</t>
  </si>
  <si>
    <t>O1STRV30</t>
  </si>
  <si>
    <t>Streitenvaart, de Leijerhooilanden</t>
  </si>
  <si>
    <t>215320</t>
  </si>
  <si>
    <t>517600</t>
  </si>
  <si>
    <t>O1STRV90</t>
  </si>
  <si>
    <t>Streitenvaart</t>
  </si>
  <si>
    <t>214650</t>
  </si>
  <si>
    <t>519800</t>
  </si>
  <si>
    <t>O1SUEW60</t>
  </si>
  <si>
    <t>Suermonds- of Dikke Wijk</t>
  </si>
  <si>
    <t>227550</t>
  </si>
  <si>
    <t>551400</t>
  </si>
  <si>
    <t>O1TILG30</t>
  </si>
  <si>
    <t>Tilgrup</t>
  </si>
  <si>
    <t>223350</t>
  </si>
  <si>
    <t>551360</t>
  </si>
  <si>
    <t>O1TILG80</t>
  </si>
  <si>
    <t>Tilgrup bij fietspad dieverveld</t>
  </si>
  <si>
    <t>216109</t>
  </si>
  <si>
    <t>545866</t>
  </si>
  <si>
    <t>O1VEEW90</t>
  </si>
  <si>
    <t>Veeningerwijk</t>
  </si>
  <si>
    <t>219680</t>
  </si>
  <si>
    <t>521550</t>
  </si>
  <si>
    <t>O1VGWL30</t>
  </si>
  <si>
    <t>Vogelszangsche waterleiding: ten noorden van Linderweg</t>
  </si>
  <si>
    <t>227200</t>
  </si>
  <si>
    <t>516839</t>
  </si>
  <si>
    <t>O1VLEA10</t>
  </si>
  <si>
    <t>Vledder Aa bovenloop</t>
  </si>
  <si>
    <t>216395</t>
  </si>
  <si>
    <t>548669</t>
  </si>
  <si>
    <t>O1VLEA70</t>
  </si>
  <si>
    <t>Vledder Aa</t>
  </si>
  <si>
    <t>211660</t>
  </si>
  <si>
    <t>541630</t>
  </si>
  <si>
    <t>O1WANS90</t>
  </si>
  <si>
    <t>Waterlossing Anser hooi- en weilanden - Stuw voor</t>
  </si>
  <si>
    <t>216171</t>
  </si>
  <si>
    <t>534088</t>
  </si>
  <si>
    <t>O1WAPA30</t>
  </si>
  <si>
    <t>Wapserveense Aa</t>
  </si>
  <si>
    <t>212100</t>
  </si>
  <si>
    <t>539300</t>
  </si>
  <si>
    <t>O1WAPA60</t>
  </si>
  <si>
    <t>209300</t>
  </si>
  <si>
    <t>538800</t>
  </si>
  <si>
    <t>O1WESS01</t>
  </si>
  <si>
    <t>Westerborkerstroom Oosten brugstraat Orvelte</t>
  </si>
  <si>
    <t>241189</t>
  </si>
  <si>
    <t>O1WESS15</t>
  </si>
  <si>
    <t>Westerborkerstroom ten westen van open verbinding</t>
  </si>
  <si>
    <t>237818</t>
  </si>
  <si>
    <t>543351</t>
  </si>
  <si>
    <t>O1WESS17</t>
  </si>
  <si>
    <t>Westerborkerstroom ten westen van stuw Timmerholt. Zuidzijde (schaduw)</t>
  </si>
  <si>
    <t>236728</t>
  </si>
  <si>
    <t>542655</t>
  </si>
  <si>
    <t>O1WOLA80</t>
  </si>
  <si>
    <t>Wold Aa</t>
  </si>
  <si>
    <t>213200</t>
  </si>
  <si>
    <t>524880</t>
  </si>
  <si>
    <t>O1WOLA90</t>
  </si>
  <si>
    <t>209080</t>
  </si>
  <si>
    <t>523950</t>
  </si>
  <si>
    <t>O1ZOUD20</t>
  </si>
  <si>
    <t>Zijbeek Oud Avereest begraafplaats</t>
  </si>
  <si>
    <t>221580</t>
  </si>
  <si>
    <t>515270</t>
  </si>
  <si>
    <t>O1ZUIW70</t>
  </si>
  <si>
    <t>Zuidwolderwaterlossing</t>
  </si>
  <si>
    <t>225480</t>
  </si>
  <si>
    <t>522650</t>
  </si>
  <si>
    <t>O22AT</t>
  </si>
  <si>
    <t>RWZI Smilde, Actief slib</t>
  </si>
  <si>
    <t>226780</t>
  </si>
  <si>
    <t>550992</t>
  </si>
  <si>
    <t>O22EFFL</t>
  </si>
  <si>
    <t>RWZI Smilde effluent</t>
  </si>
  <si>
    <t>226800</t>
  </si>
  <si>
    <t>551003</t>
  </si>
  <si>
    <t>O22GW-01</t>
  </si>
  <si>
    <t>RWZI Smilde, peilbuis 1</t>
  </si>
  <si>
    <t>O22GW-02</t>
  </si>
  <si>
    <t>RWZI Smilde, peilbuis 2</t>
  </si>
  <si>
    <t>226794</t>
  </si>
  <si>
    <t>550981</t>
  </si>
  <si>
    <t>O22GW-03</t>
  </si>
  <si>
    <t>RWZI Smilde, peilbuis 3</t>
  </si>
  <si>
    <t>226821</t>
  </si>
  <si>
    <t>550970</t>
  </si>
  <si>
    <t>O22GW-04</t>
  </si>
  <si>
    <t>RWZI Smilde, peilbuis 4</t>
  </si>
  <si>
    <t>226814</t>
  </si>
  <si>
    <t>550959</t>
  </si>
  <si>
    <t>O22GW-101</t>
  </si>
  <si>
    <t>RWZI Smilde, peilbuis 101</t>
  </si>
  <si>
    <t>226822</t>
  </si>
  <si>
    <t>550928</t>
  </si>
  <si>
    <t>O22GW-102</t>
  </si>
  <si>
    <t>RWZI Smilde, peilbuis 102</t>
  </si>
  <si>
    <t>226820</t>
  </si>
  <si>
    <t>550926</t>
  </si>
  <si>
    <t>O22GW-103</t>
  </si>
  <si>
    <t>RWZI Smilde, peilbuis 103</t>
  </si>
  <si>
    <t>550927</t>
  </si>
  <si>
    <t>O22GW-R5</t>
  </si>
  <si>
    <t>RWZI Smilde, peilbuis 5 (referentie)</t>
  </si>
  <si>
    <t>226801</t>
  </si>
  <si>
    <t>550937</t>
  </si>
  <si>
    <t>O22GW-R6</t>
  </si>
  <si>
    <t>RWZI Smilde, peilbuis 6 (referentie)</t>
  </si>
  <si>
    <t>226834</t>
  </si>
  <si>
    <t>550982</t>
  </si>
  <si>
    <t>O22INFL</t>
  </si>
  <si>
    <t>RWZI Smilde influent</t>
  </si>
  <si>
    <t>O2AREK10</t>
  </si>
  <si>
    <t>Arembergersluiskolk, Zwartsluis</t>
  </si>
  <si>
    <t>200780</t>
  </si>
  <si>
    <t>517120</t>
  </si>
  <si>
    <t>O2BEUW50</t>
  </si>
  <si>
    <t>Beulakerwijde</t>
  </si>
  <si>
    <t>199100</t>
  </si>
  <si>
    <t>523500</t>
  </si>
  <si>
    <t>O2BEWO10</t>
  </si>
  <si>
    <t>Belterwijde-oost</t>
  </si>
  <si>
    <t>202570</t>
  </si>
  <si>
    <t>522630</t>
  </si>
  <si>
    <t>O2BEWW50</t>
  </si>
  <si>
    <t>Belterwijde-west</t>
  </si>
  <si>
    <t>202160</t>
  </si>
  <si>
    <t>521620</t>
  </si>
  <si>
    <t>O2BOSW50</t>
  </si>
  <si>
    <t>Boschwijde</t>
  </si>
  <si>
    <t>198100</t>
  </si>
  <si>
    <t>521240</t>
  </si>
  <si>
    <t>O2BOVW10</t>
  </si>
  <si>
    <t>Bovenwijde</t>
  </si>
  <si>
    <t>202820</t>
  </si>
  <si>
    <t>526790</t>
  </si>
  <si>
    <t>O2BSTO20</t>
  </si>
  <si>
    <t>polder Broammeule</t>
  </si>
  <si>
    <t>204190</t>
  </si>
  <si>
    <t>529170</t>
  </si>
  <si>
    <t>O2DUIM50</t>
  </si>
  <si>
    <t>Duinigermeer</t>
  </si>
  <si>
    <t>196300</t>
  </si>
  <si>
    <t>526100</t>
  </si>
  <si>
    <t>O2ETTK90</t>
  </si>
  <si>
    <t>Ettenlandskanaal</t>
  </si>
  <si>
    <t>195100</t>
  </si>
  <si>
    <t>524260</t>
  </si>
  <si>
    <t>O2GIEM50</t>
  </si>
  <si>
    <t>Giethoornsemeer</t>
  </si>
  <si>
    <t>196500</t>
  </si>
  <si>
    <t>527400</t>
  </si>
  <si>
    <t>O2GPLE50</t>
  </si>
  <si>
    <t>Grote plas Leeuwterveld</t>
  </si>
  <si>
    <t>196170</t>
  </si>
  <si>
    <t>524230</t>
  </si>
  <si>
    <t>O2KIEW40</t>
  </si>
  <si>
    <t>Kiersche Wijde</t>
  </si>
  <si>
    <t>205600</t>
  </si>
  <si>
    <t>522600</t>
  </si>
  <si>
    <t>O2KLBE50</t>
  </si>
  <si>
    <t>Kleine Beulakerwijde</t>
  </si>
  <si>
    <t>197250</t>
  </si>
  <si>
    <t>523600</t>
  </si>
  <si>
    <t>O2KPLE50</t>
  </si>
  <si>
    <t>Kleine plas Leeuwterveld</t>
  </si>
  <si>
    <t>196240</t>
  </si>
  <si>
    <t>523880</t>
  </si>
  <si>
    <t>O2KSTE10</t>
  </si>
  <si>
    <t>Kanaal Steenwijk Ossenzijl</t>
  </si>
  <si>
    <t>202680</t>
  </si>
  <si>
    <t>533350</t>
  </si>
  <si>
    <t>O2PBLA90</t>
  </si>
  <si>
    <t>Polder Blankenham</t>
  </si>
  <si>
    <t>190017</t>
  </si>
  <si>
    <t>532191</t>
  </si>
  <si>
    <t>O2PBOL50</t>
  </si>
  <si>
    <t>Petgat Bollemate</t>
  </si>
  <si>
    <t>198690</t>
  </si>
  <si>
    <t>525330</t>
  </si>
  <si>
    <t>O2PHGR30</t>
  </si>
  <si>
    <t>Petgat Haagjesgracht</t>
  </si>
  <si>
    <t>190726</t>
  </si>
  <si>
    <t>531793</t>
  </si>
  <si>
    <t>O2PHOG10</t>
  </si>
  <si>
    <t>Petgat Hoosjesgracht</t>
  </si>
  <si>
    <t>204210</t>
  </si>
  <si>
    <t>525210</t>
  </si>
  <si>
    <t>O2PLOK10</t>
  </si>
  <si>
    <t>Petgat Lokkenpolder</t>
  </si>
  <si>
    <t>194840</t>
  </si>
  <si>
    <t>534300</t>
  </si>
  <si>
    <t>O2PLOK15</t>
  </si>
  <si>
    <t>Petgat Lokkenpolder in systeem</t>
  </si>
  <si>
    <t>194698</t>
  </si>
  <si>
    <t>534408</t>
  </si>
  <si>
    <t>O2PMEE10</t>
  </si>
  <si>
    <t>Petgat Meentegat</t>
  </si>
  <si>
    <t>191860</t>
  </si>
  <si>
    <t>532080</t>
  </si>
  <si>
    <t>O2PNED10</t>
  </si>
  <si>
    <t>Petgat Nederland</t>
  </si>
  <si>
    <t>193400</t>
  </si>
  <si>
    <t>529910</t>
  </si>
  <si>
    <t>O2PSCG10</t>
  </si>
  <si>
    <t>Petgat Schut en Grafkampen</t>
  </si>
  <si>
    <t>190060</t>
  </si>
  <si>
    <t>533760</t>
  </si>
  <si>
    <t>O2PTOP10</t>
  </si>
  <si>
    <t>Petgat Toppenkolkje</t>
  </si>
  <si>
    <t>200375</t>
  </si>
  <si>
    <t>519470</t>
  </si>
  <si>
    <t>O2PVEB10</t>
  </si>
  <si>
    <t>Petgat Venebosch</t>
  </si>
  <si>
    <t>192672</t>
  </si>
  <si>
    <t>534681</t>
  </si>
  <si>
    <t>O2PVEN40</t>
  </si>
  <si>
    <t>Venematen</t>
  </si>
  <si>
    <t>198580</t>
  </si>
  <si>
    <t>519660</t>
  </si>
  <si>
    <t>O2PWIE10</t>
  </si>
  <si>
    <t>Petgat Wiertoom</t>
  </si>
  <si>
    <t>192680</t>
  </si>
  <si>
    <t>531370</t>
  </si>
  <si>
    <t>O2SCHW40</t>
  </si>
  <si>
    <t>Schutsloterwijde</t>
  </si>
  <si>
    <t>202200</t>
  </si>
  <si>
    <t>520250</t>
  </si>
  <si>
    <t>O2STEA90</t>
  </si>
  <si>
    <t>203350</t>
  </si>
  <si>
    <t>O2VOSS50</t>
  </si>
  <si>
    <t>Vossebelt</t>
  </si>
  <si>
    <t>198800</t>
  </si>
  <si>
    <t>520350</t>
  </si>
  <si>
    <t>O2WGEL90</t>
  </si>
  <si>
    <t>polder Gelderingen</t>
  </si>
  <si>
    <t>197981</t>
  </si>
  <si>
    <t>533663</t>
  </si>
  <si>
    <t>O2WOLS90</t>
  </si>
  <si>
    <t>Woltlakebossloot bij bruggetje</t>
  </si>
  <si>
    <t>196982</t>
  </si>
  <si>
    <t>532025</t>
  </si>
  <si>
    <t>O2WSTE90</t>
  </si>
  <si>
    <t>polder Halfweg</t>
  </si>
  <si>
    <t>196693</t>
  </si>
  <si>
    <t>528359</t>
  </si>
  <si>
    <t>O2WWET90</t>
  </si>
  <si>
    <t>polder Wetering</t>
  </si>
  <si>
    <t>195694</t>
  </si>
  <si>
    <t>531314</t>
  </si>
  <si>
    <t>O2ZUID50</t>
  </si>
  <si>
    <t>Zuideindigerwijde</t>
  </si>
  <si>
    <t>201800</t>
  </si>
  <si>
    <t>524000</t>
  </si>
  <si>
    <t>O30AT</t>
  </si>
  <si>
    <t>RWZI Vollenhove, Actief slib</t>
  </si>
  <si>
    <t>193030</t>
  </si>
  <si>
    <t>520506</t>
  </si>
  <si>
    <t>O30DP1</t>
  </si>
  <si>
    <t>RWZI Vollenhove, drainageput 1</t>
  </si>
  <si>
    <t>193015</t>
  </si>
  <si>
    <t>520543</t>
  </si>
  <si>
    <t>O30DP2</t>
  </si>
  <si>
    <t>RWZI Vollenhove, drainageput 2</t>
  </si>
  <si>
    <t>193016</t>
  </si>
  <si>
    <t>520544</t>
  </si>
  <si>
    <t>O30DP3</t>
  </si>
  <si>
    <t>RWZI Vollenhove, drainageput 3</t>
  </si>
  <si>
    <t>193017</t>
  </si>
  <si>
    <t>520545</t>
  </si>
  <si>
    <t>O30DP4</t>
  </si>
  <si>
    <t>RWZI Vollenhove, drainageput 4</t>
  </si>
  <si>
    <t>193018</t>
  </si>
  <si>
    <t>520546</t>
  </si>
  <si>
    <t>O30EFFL</t>
  </si>
  <si>
    <t>RWZI Vollenhove effluent</t>
  </si>
  <si>
    <t>193034</t>
  </si>
  <si>
    <t>520508</t>
  </si>
  <si>
    <t>O30GW-01</t>
  </si>
  <si>
    <t>RWZI Vollenhove, peilbuis 1</t>
  </si>
  <si>
    <t>193014</t>
  </si>
  <si>
    <t>520542</t>
  </si>
  <si>
    <t>O30GW-02</t>
  </si>
  <si>
    <t>RWZI Vollenhove, peilbuis 2</t>
  </si>
  <si>
    <t>192960</t>
  </si>
  <si>
    <t>520541</t>
  </si>
  <si>
    <t>O30GW-R3</t>
  </si>
  <si>
    <t>RWZI Vollenhove, referentiepeilbuis 3</t>
  </si>
  <si>
    <t>192982</t>
  </si>
  <si>
    <t>520496</t>
  </si>
  <si>
    <t>O30GW-R4</t>
  </si>
  <si>
    <t>RWZI Vollenhove, referentiepeilbuis 4</t>
  </si>
  <si>
    <t>192983</t>
  </si>
  <si>
    <t>520497</t>
  </si>
  <si>
    <t>O30INFL</t>
  </si>
  <si>
    <t>RWZI Vollenhove influent</t>
  </si>
  <si>
    <t>O31AT</t>
  </si>
  <si>
    <t>RWZI Steenwijk, Actief slib</t>
  </si>
  <si>
    <t>203135</t>
  </si>
  <si>
    <t>355561</t>
  </si>
  <si>
    <t>O31EFFL</t>
  </si>
  <si>
    <t>RWZI Steenwijk effluent</t>
  </si>
  <si>
    <t>203035</t>
  </si>
  <si>
    <t>533305</t>
  </si>
  <si>
    <t>O31GW-01</t>
  </si>
  <si>
    <t>RWZI Steenwijk, peilbuis 1</t>
  </si>
  <si>
    <t>203095</t>
  </si>
  <si>
    <t>533372</t>
  </si>
  <si>
    <t>O31GW-02</t>
  </si>
  <si>
    <t>RWZI Steenwijk, peilbuis 2</t>
  </si>
  <si>
    <t>203109</t>
  </si>
  <si>
    <t>533328</t>
  </si>
  <si>
    <t>O31GW-03</t>
  </si>
  <si>
    <t>RWZI Steenwijk, peilbuis 3</t>
  </si>
  <si>
    <t>203122</t>
  </si>
  <si>
    <t>O31GW-06</t>
  </si>
  <si>
    <t>RWZI Steenwijk, peilbuis 06, geplaatst in 2017</t>
  </si>
  <si>
    <t>203142</t>
  </si>
  <si>
    <t>O31GW-R4</t>
  </si>
  <si>
    <t>RWZI Steenwijk, peilbuis 4 (referentie)</t>
  </si>
  <si>
    <t>203040</t>
  </si>
  <si>
    <t>533438</t>
  </si>
  <si>
    <t>O31GW-R5</t>
  </si>
  <si>
    <t>RWZI Steenwijk, peilbuis 5 (referentie)</t>
  </si>
  <si>
    <t>203148</t>
  </si>
  <si>
    <t>533406</t>
  </si>
  <si>
    <t>O31INFL</t>
  </si>
  <si>
    <t>RWZI Steenwijk influent</t>
  </si>
  <si>
    <t>533361</t>
  </si>
  <si>
    <t>O37AT</t>
  </si>
  <si>
    <t>RWZI Dalfsen, Actief slib</t>
  </si>
  <si>
    <t>212732</t>
  </si>
  <si>
    <t>502819</t>
  </si>
  <si>
    <t>O37AT-ORVION</t>
  </si>
  <si>
    <t>RWZI Dalfsen, actief slib - Orvion</t>
  </si>
  <si>
    <t>212695</t>
  </si>
  <si>
    <t>502879</t>
  </si>
  <si>
    <t>O37EFFL</t>
  </si>
  <si>
    <t>RWZI Dalfsen effluent</t>
  </si>
  <si>
    <t>212725</t>
  </si>
  <si>
    <t>O37GW-03</t>
  </si>
  <si>
    <t>RWZI Dalfsen, peilbuis 3</t>
  </si>
  <si>
    <t>212752</t>
  </si>
  <si>
    <t>502830</t>
  </si>
  <si>
    <t>O37GW-04</t>
  </si>
  <si>
    <t>RWZI Dalfsen, peilbuis 4</t>
  </si>
  <si>
    <t>212738</t>
  </si>
  <si>
    <t>O37GW-05</t>
  </si>
  <si>
    <t>RWZI Dalfsen, peilbuis 5</t>
  </si>
  <si>
    <t>O37GW-R1</t>
  </si>
  <si>
    <t>RWZI Dalfsen, peilbuis 1 (referentie)</t>
  </si>
  <si>
    <t>502807</t>
  </si>
  <si>
    <t>O37GW-R2</t>
  </si>
  <si>
    <t>RWZI Dalfsen, peilbuis 2 (referentie)</t>
  </si>
  <si>
    <t>212650</t>
  </si>
  <si>
    <t>502784</t>
  </si>
  <si>
    <t>O37INFL</t>
  </si>
  <si>
    <t>RWZI Dalfsen influent</t>
  </si>
  <si>
    <t>O3BOMH50</t>
  </si>
  <si>
    <t>Bomhofsplas</t>
  </si>
  <si>
    <t>206618</t>
  </si>
  <si>
    <t>506683</t>
  </si>
  <si>
    <t>O3IDW05</t>
  </si>
  <si>
    <t>Dalfserveldwetering  O van Veldweg</t>
  </si>
  <si>
    <t>215670</t>
  </si>
  <si>
    <t>507320</t>
  </si>
  <si>
    <t>O3IDW65</t>
  </si>
  <si>
    <t>Dalfserveldwetering Ankummerdijk</t>
  </si>
  <si>
    <t>212867</t>
  </si>
  <si>
    <t>506311</t>
  </si>
  <si>
    <t>O3IDW90</t>
  </si>
  <si>
    <t>Dalfserveldwetering, De Brandt</t>
  </si>
  <si>
    <t>211795</t>
  </si>
  <si>
    <t>505165</t>
  </si>
  <si>
    <t>O3IGB64</t>
  </si>
  <si>
    <t>Groote Grift, Klinkerweg</t>
  </si>
  <si>
    <t>206370</t>
  </si>
  <si>
    <t>509280</t>
  </si>
  <si>
    <t>O3IKL98</t>
  </si>
  <si>
    <t>Kloosterzielstreng voor gemaal</t>
  </si>
  <si>
    <t>202900</t>
  </si>
  <si>
    <t>514000</t>
  </si>
  <si>
    <t>O3IKS98</t>
  </si>
  <si>
    <t>Kostverlorenstreng Zwartsluis</t>
  </si>
  <si>
    <t>202130</t>
  </si>
  <si>
    <t>516900</t>
  </si>
  <si>
    <t>O3ISW99</t>
  </si>
  <si>
    <t>Steenwetering Streukelerzijl</t>
  </si>
  <si>
    <t>510720</t>
  </si>
  <si>
    <t>O3IWA03</t>
  </si>
  <si>
    <t>Westerveldse Aa Oosterenk Midden</t>
  </si>
  <si>
    <t>205410</t>
  </si>
  <si>
    <t>502920</t>
  </si>
  <si>
    <t>O3IWA61</t>
  </si>
  <si>
    <t>Westerveldse Aa Maaslaan Zwolle</t>
  </si>
  <si>
    <t>203760</t>
  </si>
  <si>
    <t>505560</t>
  </si>
  <si>
    <t>O3IWA90</t>
  </si>
  <si>
    <t>Westerveldse Aa Westerveld</t>
  </si>
  <si>
    <t>203010</t>
  </si>
  <si>
    <t>506790</t>
  </si>
  <si>
    <t>O3KBG40</t>
  </si>
  <si>
    <t>Beentjesgraven, Nieuwe Dijk</t>
  </si>
  <si>
    <t>218720</t>
  </si>
  <si>
    <t>512400</t>
  </si>
  <si>
    <t>O3KBL98</t>
  </si>
  <si>
    <t>Buldersleiding Meeleweg</t>
  </si>
  <si>
    <t>214090</t>
  </si>
  <si>
    <t>511740</t>
  </si>
  <si>
    <t>O3KDV08</t>
  </si>
  <si>
    <t>Dedemsvaart, de meele</t>
  </si>
  <si>
    <t>212520</t>
  </si>
  <si>
    <t>511600</t>
  </si>
  <si>
    <t>O3LHS12</t>
  </si>
  <si>
    <t>Kolk Hessumse Schipper (Vechtarm)</t>
  </si>
  <si>
    <t>217000</t>
  </si>
  <si>
    <t>503310</t>
  </si>
  <si>
    <t>O3LIV01</t>
  </si>
  <si>
    <t>Inlaatplas Vecht bij Vilsteren</t>
  </si>
  <si>
    <t>221500</t>
  </si>
  <si>
    <t>503140</t>
  </si>
  <si>
    <t>O3LKO01</t>
  </si>
  <si>
    <t>Kolk zuid van Kranenkolk</t>
  </si>
  <si>
    <t>205000</t>
  </si>
  <si>
    <t>506610</t>
  </si>
  <si>
    <t>O3LLD61</t>
  </si>
  <si>
    <t>De leiding woestendijk</t>
  </si>
  <si>
    <t>221234</t>
  </si>
  <si>
    <t>507682</t>
  </si>
  <si>
    <t>O3LLD65</t>
  </si>
  <si>
    <t>De Leiding Engelandsweg</t>
  </si>
  <si>
    <t>220940</t>
  </si>
  <si>
    <t>507400</t>
  </si>
  <si>
    <t>O3LVD50</t>
  </si>
  <si>
    <t>Vechtarm Dalfsen</t>
  </si>
  <si>
    <t>214970</t>
  </si>
  <si>
    <t>502350</t>
  </si>
  <si>
    <t>O3LVE85</t>
  </si>
  <si>
    <t>Vecht boven stuw Vechterweerd</t>
  </si>
  <si>
    <t>211040</t>
  </si>
  <si>
    <t>503710</t>
  </si>
  <si>
    <t>O3OAK70</t>
  </si>
  <si>
    <t>Uitwateringskanaal Roggebot flevoweg</t>
  </si>
  <si>
    <t>187450</t>
  </si>
  <si>
    <t>506750</t>
  </si>
  <si>
    <t>O3OBR00</t>
  </si>
  <si>
    <t>Buiten Reeve gemaal Kamperveen</t>
  </si>
  <si>
    <t>189270</t>
  </si>
  <si>
    <t>503980</t>
  </si>
  <si>
    <t>O3OBW87</t>
  </si>
  <si>
    <t>Binnenwetering zuid-oost van Naaldeweg</t>
  </si>
  <si>
    <t>189750</t>
  </si>
  <si>
    <t>503540</t>
  </si>
  <si>
    <t>O3PRI99</t>
  </si>
  <si>
    <t>Riete voor gemaal Adsum de Zande</t>
  </si>
  <si>
    <t>194070</t>
  </si>
  <si>
    <t>502930</t>
  </si>
  <si>
    <t>O3QBW99</t>
  </si>
  <si>
    <t>Bisschopswetering gemaal Nw Lutterzijl</t>
  </si>
  <si>
    <t>194530</t>
  </si>
  <si>
    <t>511700</t>
  </si>
  <si>
    <t>O3QGO70</t>
  </si>
  <si>
    <t>Goot Pieperweg</t>
  </si>
  <si>
    <t>195660</t>
  </si>
  <si>
    <t>513880</t>
  </si>
  <si>
    <t>O3QHT99</t>
  </si>
  <si>
    <t>Hoofdtocht Koekoekspolder Nw Lutterzijl</t>
  </si>
  <si>
    <t>194500</t>
  </si>
  <si>
    <t>511690</t>
  </si>
  <si>
    <t>O3QKW25</t>
  </si>
  <si>
    <t>Kerkwetering 200 m. West v Mastenbroek</t>
  </si>
  <si>
    <t>197620</t>
  </si>
  <si>
    <t>509500</t>
  </si>
  <si>
    <t>O3RET20</t>
  </si>
  <si>
    <t>Emmertochtsloot Zwarteweg</t>
  </si>
  <si>
    <t>212120</t>
  </si>
  <si>
    <t>500530</t>
  </si>
  <si>
    <t>O3RET50</t>
  </si>
  <si>
    <t>Emmertochtsloot Mataramweg</t>
  </si>
  <si>
    <t>211070</t>
  </si>
  <si>
    <t>500660</t>
  </si>
  <si>
    <t>O3RHO91</t>
  </si>
  <si>
    <t>Hondemotswetering boven stuw derde pand</t>
  </si>
  <si>
    <t>213000</t>
  </si>
  <si>
    <t>492000</t>
  </si>
  <si>
    <t>O3RHW70</t>
  </si>
  <si>
    <t>Herftwetering Vogelenzang</t>
  </si>
  <si>
    <t>207840</t>
  </si>
  <si>
    <t>501680</t>
  </si>
  <si>
    <t>O3RHW96</t>
  </si>
  <si>
    <t>Herfterwetering bij N35</t>
  </si>
  <si>
    <t>205310</t>
  </si>
  <si>
    <t>502070</t>
  </si>
  <si>
    <t>O3RKMB00</t>
  </si>
  <si>
    <t>Mastenbroek</t>
  </si>
  <si>
    <t>199997</t>
  </si>
  <si>
    <t>510820</t>
  </si>
  <si>
    <t>O3RKW75</t>
  </si>
  <si>
    <t>Kolkwetering Alerdinckweg</t>
  </si>
  <si>
    <t>210180</t>
  </si>
  <si>
    <t>496700</t>
  </si>
  <si>
    <t>O3RMW20</t>
  </si>
  <si>
    <t>Marswetering Vlierhoek west</t>
  </si>
  <si>
    <t>218900</t>
  </si>
  <si>
    <t>501690</t>
  </si>
  <si>
    <t>O3RMW90</t>
  </si>
  <si>
    <t>Marswetering Zwolse weg</t>
  </si>
  <si>
    <t>209780</t>
  </si>
  <si>
    <t>499030</t>
  </si>
  <si>
    <t>O3RNW02</t>
  </si>
  <si>
    <t>Nieuwe wetering, Pruimersallee</t>
  </si>
  <si>
    <t>212700</t>
  </si>
  <si>
    <t>491250</t>
  </si>
  <si>
    <t>O3RNW10</t>
  </si>
  <si>
    <t>Nieuwe Wetering Nijentapsbrug</t>
  </si>
  <si>
    <t>210600</t>
  </si>
  <si>
    <t>492550</t>
  </si>
  <si>
    <t>O3RNW32</t>
  </si>
  <si>
    <t>nieuwe wetering t kleine lint</t>
  </si>
  <si>
    <t>210570</t>
  </si>
  <si>
    <t>491220</t>
  </si>
  <si>
    <t>O3RNW37</t>
  </si>
  <si>
    <t>Nieuwe wetering Laag Zuthem</t>
  </si>
  <si>
    <t>210166</t>
  </si>
  <si>
    <t>495316</t>
  </si>
  <si>
    <t>O3RNW54</t>
  </si>
  <si>
    <t>Nieuwe Wetering voor Langeslag</t>
  </si>
  <si>
    <t>208330</t>
  </si>
  <si>
    <t>497800</t>
  </si>
  <si>
    <t>O3RNW74</t>
  </si>
  <si>
    <t>Nieuwe Wtering Hoevenbrug</t>
  </si>
  <si>
    <t>206600</t>
  </si>
  <si>
    <t>500320</t>
  </si>
  <si>
    <t>O3RNW86</t>
  </si>
  <si>
    <t>Nieuwe Wetering Marslanden</t>
  </si>
  <si>
    <t>205350</t>
  </si>
  <si>
    <t>501290</t>
  </si>
  <si>
    <t>O3RRW45</t>
  </si>
  <si>
    <t>Raalterwetering Beumersbrug</t>
  </si>
  <si>
    <t>213460</t>
  </si>
  <si>
    <t>492770</t>
  </si>
  <si>
    <t>O3RRW65</t>
  </si>
  <si>
    <t>Nieuwe Raalterwetering Assendorperdijk</t>
  </si>
  <si>
    <t>210790</t>
  </si>
  <si>
    <t>492040</t>
  </si>
  <si>
    <t>O3SDW98</t>
  </si>
  <si>
    <t>Dalmsholterwaterleiding voor gemaal</t>
  </si>
  <si>
    <t>213890</t>
  </si>
  <si>
    <t>497860</t>
  </si>
  <si>
    <t>O3SNZ60</t>
  </si>
  <si>
    <t>NZ leiding noord van Von der Voortsweg</t>
  </si>
  <si>
    <t>222720</t>
  </si>
  <si>
    <t>491280</t>
  </si>
  <si>
    <t>O3SVZ45</t>
  </si>
  <si>
    <t>overijsselskanaal zwolle</t>
  </si>
  <si>
    <t>218480</t>
  </si>
  <si>
    <t>496170</t>
  </si>
  <si>
    <t>O3SZV10</t>
  </si>
  <si>
    <t>Overijssels kanaal Zwolle</t>
  </si>
  <si>
    <t>226500</t>
  </si>
  <si>
    <t>494500</t>
  </si>
  <si>
    <t>O3SZV45</t>
  </si>
  <si>
    <t>O3SZV99</t>
  </si>
  <si>
    <t>Overijsselskanaal zwolle vroomshoop laag zuthem</t>
  </si>
  <si>
    <t>208300</t>
  </si>
  <si>
    <t>498200</t>
  </si>
  <si>
    <t>O3TZW07</t>
  </si>
  <si>
    <t>Zandwetering, oude molen (was tzw03)</t>
  </si>
  <si>
    <t>215700</t>
  </si>
  <si>
    <t>475740</t>
  </si>
  <si>
    <t>O3TZW32</t>
  </si>
  <si>
    <t>Zandwetering Marsbrug deventer</t>
  </si>
  <si>
    <t>207500</t>
  </si>
  <si>
    <t>477000</t>
  </si>
  <si>
    <t>O3TZW65</t>
  </si>
  <si>
    <t>Zandwetering Wijhe lt. Andersonstraat</t>
  </si>
  <si>
    <t>206100</t>
  </si>
  <si>
    <t>487870</t>
  </si>
  <si>
    <t>O3TZW92</t>
  </si>
  <si>
    <t>Zandwetering Kolkbrug Hoog Zuthem</t>
  </si>
  <si>
    <t>205620</t>
  </si>
  <si>
    <t>497450</t>
  </si>
  <si>
    <t>O3UAL74</t>
  </si>
  <si>
    <t>Averlosche leide, oostkant van raalterweg</t>
  </si>
  <si>
    <t>210880</t>
  </si>
  <si>
    <t>480560</t>
  </si>
  <si>
    <t>O3UGV36</t>
  </si>
  <si>
    <t>Stokvisweg</t>
  </si>
  <si>
    <t>215538</t>
  </si>
  <si>
    <t>481975</t>
  </si>
  <si>
    <t>O3UGV95</t>
  </si>
  <si>
    <t>Groote Vloedgraven, ten westen van Roozenvoordseweg</t>
  </si>
  <si>
    <t>208640</t>
  </si>
  <si>
    <t>482380</t>
  </si>
  <si>
    <t>O3UKZ00</t>
  </si>
  <si>
    <t>Keersluis Zwolle</t>
  </si>
  <si>
    <t>503300</t>
  </si>
  <si>
    <t>O3URA88</t>
  </si>
  <si>
    <t>Ramelerleiding de Horst, oostkant van stuw</t>
  </si>
  <si>
    <t>210770</t>
  </si>
  <si>
    <t>487760</t>
  </si>
  <si>
    <t>O3USW11</t>
  </si>
  <si>
    <t>Soestwetering spanjaardsdijk</t>
  </si>
  <si>
    <t>213980</t>
  </si>
  <si>
    <t>478420</t>
  </si>
  <si>
    <t>O3USW40</t>
  </si>
  <si>
    <t>Soestwetering boxbergerweg</t>
  </si>
  <si>
    <t>208770</t>
  </si>
  <si>
    <t>481860</t>
  </si>
  <si>
    <t>O3USW89</t>
  </si>
  <si>
    <t>Soestwetering Laag Zuthem</t>
  </si>
  <si>
    <t>206940</t>
  </si>
  <si>
    <t>497320</t>
  </si>
  <si>
    <t>O3VBB80</t>
  </si>
  <si>
    <t>Breebroeksleiding, west van Spanjaardsdijk</t>
  </si>
  <si>
    <t>214900</t>
  </si>
  <si>
    <t>479560</t>
  </si>
  <si>
    <t>O3VDR12</t>
  </si>
  <si>
    <t>Overijsselskanaal N. van Croddenbrug</t>
  </si>
  <si>
    <t>211380</t>
  </si>
  <si>
    <t>475780</t>
  </si>
  <si>
    <t>O3VDR44</t>
  </si>
  <si>
    <t>Overijsselskanaal Deventer Raal bij De H</t>
  </si>
  <si>
    <t>214450</t>
  </si>
  <si>
    <t>480480</t>
  </si>
  <si>
    <t>O3VMH50</t>
  </si>
  <si>
    <t>Linderteleiding brug ten noorden van Raamsweg</t>
  </si>
  <si>
    <t>219340</t>
  </si>
  <si>
    <t>487430</t>
  </si>
  <si>
    <t>O3VMH90</t>
  </si>
  <si>
    <t>wg Marienheem haarle linderterweg</t>
  </si>
  <si>
    <t>217150</t>
  </si>
  <si>
    <t>490580</t>
  </si>
  <si>
    <t>O3VOB50</t>
  </si>
  <si>
    <t>oosterbroekswaterleiding hottenvoort</t>
  </si>
  <si>
    <t>219500</t>
  </si>
  <si>
    <t>490160</t>
  </si>
  <si>
    <t>O3VOB80</t>
  </si>
  <si>
    <t>Oostenbroekswaterleiding west van Brunselweg</t>
  </si>
  <si>
    <t>218980</t>
  </si>
  <si>
    <t>490970</t>
  </si>
  <si>
    <t>O3VSW85</t>
  </si>
  <si>
    <t>soestwetering schooldijk</t>
  </si>
  <si>
    <t>213380</t>
  </si>
  <si>
    <t>477180</t>
  </si>
  <si>
    <t>O3VWW26</t>
  </si>
  <si>
    <t>west van Okkenbroekstraat</t>
  </si>
  <si>
    <t>220486</t>
  </si>
  <si>
    <t>481364</t>
  </si>
  <si>
    <t>O3VWW82</t>
  </si>
  <si>
    <t>wg witte veen spanjaardsdijk</t>
  </si>
  <si>
    <t>480980</t>
  </si>
  <si>
    <t>O3ZGE120MW</t>
  </si>
  <si>
    <t>Wg Gerenlanden Sellekamp</t>
  </si>
  <si>
    <t>O54AT</t>
  </si>
  <si>
    <t>RWZI Hessenpoort, Actief slib</t>
  </si>
  <si>
    <t>208600</t>
  </si>
  <si>
    <t>505053</t>
  </si>
  <si>
    <t>O54EFFL</t>
  </si>
  <si>
    <t>RWZI Hessenpoort effluent</t>
  </si>
  <si>
    <t>208542</t>
  </si>
  <si>
    <t>505007</t>
  </si>
  <si>
    <t>O54GW-03</t>
  </si>
  <si>
    <t>RWZI Hessenpoort, peilbuis 3</t>
  </si>
  <si>
    <t>208525</t>
  </si>
  <si>
    <t>505052</t>
  </si>
  <si>
    <t>O54GW-04</t>
  </si>
  <si>
    <t>RWZI Hessenpoort, peilbuis 4</t>
  </si>
  <si>
    <t>208552</t>
  </si>
  <si>
    <t>O54GW-05</t>
  </si>
  <si>
    <t>RWZI Hessenpoort, peilbuis 5</t>
  </si>
  <si>
    <t>208566</t>
  </si>
  <si>
    <t>505041</t>
  </si>
  <si>
    <t>O54GW-06</t>
  </si>
  <si>
    <t>RWZI Hessenpoort, peilbuis 6</t>
  </si>
  <si>
    <t>208559</t>
  </si>
  <si>
    <t>505019</t>
  </si>
  <si>
    <t>O54GW-R1</t>
  </si>
  <si>
    <t>RWZI Hessenpoort, peilbuis 1 (referentie)</t>
  </si>
  <si>
    <t>208593</t>
  </si>
  <si>
    <t>505042</t>
  </si>
  <si>
    <t>O54GW-R2</t>
  </si>
  <si>
    <t>RWZI Hessenpoort, peilbuis 2 (referentie)</t>
  </si>
  <si>
    <t>208586</t>
  </si>
  <si>
    <t>505008</t>
  </si>
  <si>
    <t>O54INFL</t>
  </si>
  <si>
    <t>RWZI Hessenpoort influent</t>
  </si>
  <si>
    <t>O54INFL-D</t>
  </si>
  <si>
    <t>RWZI Hessenpoort, Dieze</t>
  </si>
  <si>
    <t>O54INFL-H</t>
  </si>
  <si>
    <t>RWZI Hessenpoort, Hessenpoort</t>
  </si>
  <si>
    <t>O56AT</t>
  </si>
  <si>
    <t>RWZI Kampen, Actief slib - oude AT</t>
  </si>
  <si>
    <t>188080</t>
  </si>
  <si>
    <t>509890</t>
  </si>
  <si>
    <t>O56AT-ORVION</t>
  </si>
  <si>
    <t>RWZI Kampen, Actief slib oude straat - Orvion</t>
  </si>
  <si>
    <t>188075</t>
  </si>
  <si>
    <t>509888</t>
  </si>
  <si>
    <t>O56BCFS-ORVION</t>
  </si>
  <si>
    <t>RWZI Kampen, Actief slib BCFS - Orvion</t>
  </si>
  <si>
    <t>O56EFFL</t>
  </si>
  <si>
    <t>RWZI Kampen effluent</t>
  </si>
  <si>
    <t>188176</t>
  </si>
  <si>
    <t>510041</t>
  </si>
  <si>
    <t>O56GW-04</t>
  </si>
  <si>
    <t>RWZI Kampen, peilbuis 04</t>
  </si>
  <si>
    <t>509957</t>
  </si>
  <si>
    <t>O56GW-06</t>
  </si>
  <si>
    <t>RWZI Kampen, peilbuis 06</t>
  </si>
  <si>
    <t>188100</t>
  </si>
  <si>
    <t>509968</t>
  </si>
  <si>
    <t>O56GW-10</t>
  </si>
  <si>
    <t>RWZI Kampen, peilbuis 10</t>
  </si>
  <si>
    <t>188113</t>
  </si>
  <si>
    <t>O56GW-11</t>
  </si>
  <si>
    <t>RWZI Kampen, peilbuis 11 (PUT)</t>
  </si>
  <si>
    <t>188079</t>
  </si>
  <si>
    <t>O56GW-12</t>
  </si>
  <si>
    <t>RWZI Kampen, peilbuis 12</t>
  </si>
  <si>
    <t>510001</t>
  </si>
  <si>
    <t>O56GW-13</t>
  </si>
  <si>
    <t>RWZI Kampen, peilbuis 13 (PUT)</t>
  </si>
  <si>
    <t>188059</t>
  </si>
  <si>
    <t>O56GW-20</t>
  </si>
  <si>
    <t>RWZI Kampen, peilbuis 20 (voorheen peilbuis 02)</t>
  </si>
  <si>
    <t>188107</t>
  </si>
  <si>
    <t>509935</t>
  </si>
  <si>
    <t>O56GW-R1</t>
  </si>
  <si>
    <t>RWZI Kampen, peilbuis R1 (referentie)</t>
  </si>
  <si>
    <t>188087</t>
  </si>
  <si>
    <t>509924</t>
  </si>
  <si>
    <t>O56GW-R2</t>
  </si>
  <si>
    <t>RWZI Kampen, peilbuis R2 (referentie)</t>
  </si>
  <si>
    <t>188167</t>
  </si>
  <si>
    <t>510047</t>
  </si>
  <si>
    <t>O56INFL</t>
  </si>
  <si>
    <t>RWZI Kampen influent (mengmonster)</t>
  </si>
  <si>
    <t>O56INFL-IJ</t>
  </si>
  <si>
    <t>RWZI Kampen influent (IJsselmuiden)</t>
  </si>
  <si>
    <t>188139</t>
  </si>
  <si>
    <t>509956</t>
  </si>
  <si>
    <t>O56INFL-KA</t>
  </si>
  <si>
    <t>RWZI Kampen influent (Kampen)</t>
  </si>
  <si>
    <t>188136</t>
  </si>
  <si>
    <t>O56VBZW</t>
  </si>
  <si>
    <t>RWZI Kampen voorbezonken water</t>
  </si>
  <si>
    <t>188133</t>
  </si>
  <si>
    <t>509951</t>
  </si>
  <si>
    <t>O57AS-OX-3</t>
  </si>
  <si>
    <t>RWZI Zwolle, Actief slib uit de oxische reactor, beluchtingstank 3- Orvion</t>
  </si>
  <si>
    <t>199975</t>
  </si>
  <si>
    <t>502524</t>
  </si>
  <si>
    <t>O57AT</t>
  </si>
  <si>
    <t>RWZI Zwolle, Actief slib</t>
  </si>
  <si>
    <t>O57DB-IN</t>
  </si>
  <si>
    <t>RWZI Zwolle, centraat toevoer Anammox</t>
  </si>
  <si>
    <t>199721</t>
  </si>
  <si>
    <t>502528</t>
  </si>
  <si>
    <t>O57DB-UIT</t>
  </si>
  <si>
    <t>RWZI Zwolle, effluent afloop Anammox</t>
  </si>
  <si>
    <t>O57EFFL-1</t>
  </si>
  <si>
    <t>RWZI Zwolle effluent MK-1 (IJssel)</t>
  </si>
  <si>
    <t>199979</t>
  </si>
  <si>
    <t>502730</t>
  </si>
  <si>
    <t>O57EFFL-2</t>
  </si>
  <si>
    <t>RWZI Zwolle effluent MK-2 (IJssel)</t>
  </si>
  <si>
    <t>199845</t>
  </si>
  <si>
    <t>502487</t>
  </si>
  <si>
    <t>O57GW-03</t>
  </si>
  <si>
    <t>RWZI Zwolle, peilbuis 3</t>
  </si>
  <si>
    <t>199930</t>
  </si>
  <si>
    <t>502561</t>
  </si>
  <si>
    <t>O57GW-04</t>
  </si>
  <si>
    <t>RWZI Zwolle, peilbuis 4</t>
  </si>
  <si>
    <t>O57GW-05</t>
  </si>
  <si>
    <t>RWZI Zwolle, peilbuis 5</t>
  </si>
  <si>
    <t>O57GW-06</t>
  </si>
  <si>
    <t>RWZI Zwolle, peilbuis 6</t>
  </si>
  <si>
    <t>O57GW-07</t>
  </si>
  <si>
    <t>RWZI Zwolle, peilbuis 7</t>
  </si>
  <si>
    <t>O57GW-08</t>
  </si>
  <si>
    <t>RWZI Zwolle, peilbuis 8</t>
  </si>
  <si>
    <t>O57GW-09</t>
  </si>
  <si>
    <t>RWZI Zwolle, peilbuis 9</t>
  </si>
  <si>
    <t>O57GW-10</t>
  </si>
  <si>
    <t>RWZI Zwolle, peilbuis 10</t>
  </si>
  <si>
    <t>O57GW-11</t>
  </si>
  <si>
    <t>RWZI Zwolle, peilbuis 11</t>
  </si>
  <si>
    <t>O57GW-12</t>
  </si>
  <si>
    <t>RWZI Zwolle, peilbuis 12</t>
  </si>
  <si>
    <t>O57GW-13</t>
  </si>
  <si>
    <t>RWZI Zwolle, peilbuis 13</t>
  </si>
  <si>
    <t>O57GW-14</t>
  </si>
  <si>
    <t>RWZI Zwolle, peilbuis 14</t>
  </si>
  <si>
    <t>O57GW-15</t>
  </si>
  <si>
    <t>RWZI Zwolle, peilbuis 15</t>
  </si>
  <si>
    <t>O57GW-16</t>
  </si>
  <si>
    <t>RWZI Zwolle, peilbuis 16</t>
  </si>
  <si>
    <t>O57GW-17</t>
  </si>
  <si>
    <t>RWZI Zwolle, peilbuis 17</t>
  </si>
  <si>
    <t>O57GW-18</t>
  </si>
  <si>
    <t>RWZI Zwolle, peilbuis 18</t>
  </si>
  <si>
    <t>O57GW-19</t>
  </si>
  <si>
    <t>RWZI Zwolle, peilbuis 19</t>
  </si>
  <si>
    <t>O57GW-20</t>
  </si>
  <si>
    <t>RWZI Zwolle, peilbuis 20</t>
  </si>
  <si>
    <t>O57GW-R1</t>
  </si>
  <si>
    <t>RZWI Zwolle, Peilbuis 1 (referentie)</t>
  </si>
  <si>
    <t>200044</t>
  </si>
  <si>
    <t>502653</t>
  </si>
  <si>
    <t>O57GW-R2</t>
  </si>
  <si>
    <t>RWZI Zwolle, Peilbuis 2 (referentie)</t>
  </si>
  <si>
    <t>199835</t>
  </si>
  <si>
    <t>502450</t>
  </si>
  <si>
    <t>O57INFL</t>
  </si>
  <si>
    <t>O57IPS</t>
  </si>
  <si>
    <t>Ingedikt primair slib rwzi Zwolle</t>
  </si>
  <si>
    <t>O57IPS-C</t>
  </si>
  <si>
    <t>Gecentrifugeerd Ingedikt primair slib rwzi Zwolle</t>
  </si>
  <si>
    <t>O57ISS</t>
  </si>
  <si>
    <t>Ingedikt surplusslib slib rwzi Zwolle</t>
  </si>
  <si>
    <t>O57ISS-C</t>
  </si>
  <si>
    <t>Gecentrifugeerd Ingedikt surplusslib slib rwzi Zwolle</t>
  </si>
  <si>
    <t>O57OWS</t>
  </si>
  <si>
    <t>RWZI Zwolle ontwaterd slib meng monster van 13 weken</t>
  </si>
  <si>
    <t>O57OWS-K</t>
  </si>
  <si>
    <t>RWZI Zwolle, ontwaterd slib, kwartaalmonster</t>
  </si>
  <si>
    <t>O57OWS-W</t>
  </si>
  <si>
    <t>RWZI Zwolle, ontwaterd slib, weekmonster</t>
  </si>
  <si>
    <t>O57UITGEGISTSLIB</t>
  </si>
  <si>
    <t>Uitgegist slib</t>
  </si>
  <si>
    <t>O57USGT-1</t>
  </si>
  <si>
    <t>Slib uit gistingstank mesofiel 1 rwzi Zwolle</t>
  </si>
  <si>
    <t>O57USGT-1-C</t>
  </si>
  <si>
    <t>Gecentrifugeerd Slib uit gistingstank mesofiel 1 rwzi Zwolle</t>
  </si>
  <si>
    <t>O57USGT-2</t>
  </si>
  <si>
    <t>Slib uit gistingstank mesofiel 2 rwzi Zwolle</t>
  </si>
  <si>
    <t>O57USGT-2-C</t>
  </si>
  <si>
    <t>Gecentrifugeerd Slib uit gistingstank mesofiel 2 rwzi Zwolle</t>
  </si>
  <si>
    <t>O57USGT-3</t>
  </si>
  <si>
    <t>Uitgegist slib thermofiele gt rwzi Zwolle</t>
  </si>
  <si>
    <t>O57USGT-3-C</t>
  </si>
  <si>
    <t>Gecentrifugeerd Uitgegist slib thermofiele gt rwzi Zwolle</t>
  </si>
  <si>
    <t>O57USGT-4</t>
  </si>
  <si>
    <t>Uitgegist slib navergister rwzi Zwolle</t>
  </si>
  <si>
    <t>O57USGT-4-C</t>
  </si>
  <si>
    <t>Gecentrifugeerd Uitgegist slib navergister rwzi Zwolle</t>
  </si>
  <si>
    <t>O57VBZW</t>
  </si>
  <si>
    <t>RWZI Zwolle voorbezonken water</t>
  </si>
  <si>
    <t>200020</t>
  </si>
  <si>
    <t>502613</t>
  </si>
  <si>
    <t>O59AT</t>
  </si>
  <si>
    <t>RWZI Genemuiden, Actief slib</t>
  </si>
  <si>
    <t>200766</t>
  </si>
  <si>
    <t>513286</t>
  </si>
  <si>
    <t>O59EFFL</t>
  </si>
  <si>
    <t>RWZI Genemuiden effluent</t>
  </si>
  <si>
    <t>200726</t>
  </si>
  <si>
    <t>513263</t>
  </si>
  <si>
    <t>O59GW-03</t>
  </si>
  <si>
    <t>RWZI Genemuiden, peilbuis 3</t>
  </si>
  <si>
    <t>513275</t>
  </si>
  <si>
    <t>O59GW-R1</t>
  </si>
  <si>
    <t>RWZI Genemuiden, peilbuis 1 (referentie)</t>
  </si>
  <si>
    <t>200800</t>
  </si>
  <si>
    <t>513320</t>
  </si>
  <si>
    <t>O59GW-R2</t>
  </si>
  <si>
    <t>RWZI Genemuiden, peilbuis 2 (referentie)</t>
  </si>
  <si>
    <t>200827</t>
  </si>
  <si>
    <t>O59INFL</t>
  </si>
  <si>
    <t>RWZI Genemuiden influent</t>
  </si>
  <si>
    <t>O5BEWW10</t>
  </si>
  <si>
    <t>Belterwijde - west</t>
  </si>
  <si>
    <t>201900</t>
  </si>
  <si>
    <t>522300</t>
  </si>
  <si>
    <t>O5BLAM10</t>
  </si>
  <si>
    <t>Blauwe meer</t>
  </si>
  <si>
    <t>223900</t>
  </si>
  <si>
    <t>544480</t>
  </si>
  <si>
    <t>O5BOVW10</t>
  </si>
  <si>
    <t>203151</t>
  </si>
  <si>
    <t>526401</t>
  </si>
  <si>
    <t>O5DEHO10</t>
  </si>
  <si>
    <t>De Hoogte</t>
  </si>
  <si>
    <t>204472</t>
  </si>
  <si>
    <t>538400</t>
  </si>
  <si>
    <t>O5HORR10</t>
  </si>
  <si>
    <t>Horrebieter (Camping Bruggink)</t>
  </si>
  <si>
    <t>222130</t>
  </si>
  <si>
    <t>547600</t>
  </si>
  <si>
    <t>O5HORZ10</t>
  </si>
  <si>
    <t>Ter Horsterzand</t>
  </si>
  <si>
    <t>539800</t>
  </si>
  <si>
    <t>O5IEBP10</t>
  </si>
  <si>
    <t>Ieberenplas</t>
  </si>
  <si>
    <t>241680</t>
  </si>
  <si>
    <t>547230</t>
  </si>
  <si>
    <t>O5KLAV10</t>
  </si>
  <si>
    <t>De Klaverkampen</t>
  </si>
  <si>
    <t>530830</t>
  </si>
  <si>
    <t>O5KZW18</t>
  </si>
  <si>
    <t>215000</t>
  </si>
  <si>
    <t>515600</t>
  </si>
  <si>
    <t>O5LAG12</t>
  </si>
  <si>
    <t>Agnietenplas oost</t>
  </si>
  <si>
    <t>205520</t>
  </si>
  <si>
    <t>506130</t>
  </si>
  <si>
    <t>O5LAG18</t>
  </si>
  <si>
    <t>Agnietenplas west</t>
  </si>
  <si>
    <t>205370</t>
  </si>
  <si>
    <t>506120</t>
  </si>
  <si>
    <t>O5LOOM10</t>
  </si>
  <si>
    <t>t Loomeer</t>
  </si>
  <si>
    <t>243650</t>
  </si>
  <si>
    <t>545750</t>
  </si>
  <si>
    <t>O5OLDL10</t>
  </si>
  <si>
    <t>D' Olde Lantschap (camping)</t>
  </si>
  <si>
    <t>214100</t>
  </si>
  <si>
    <t>548520</t>
  </si>
  <si>
    <t>O5QMP01</t>
  </si>
  <si>
    <t>Milligerplas zuid</t>
  </si>
  <si>
    <t>200350</t>
  </si>
  <si>
    <t>506490</t>
  </si>
  <si>
    <t>O5RKS01</t>
  </si>
  <si>
    <t>Summercamp Heino</t>
  </si>
  <si>
    <t>212500</t>
  </si>
  <si>
    <t>492960</t>
  </si>
  <si>
    <t>O5RVH01</t>
  </si>
  <si>
    <t>Zwemplas Camping Heino</t>
  </si>
  <si>
    <t>215595</t>
  </si>
  <si>
    <t>495000</t>
  </si>
  <si>
    <t>O5RWY01</t>
  </si>
  <si>
    <t>Wijthmenerplas Hoekserfpad Zwolle</t>
  </si>
  <si>
    <t>207375</t>
  </si>
  <si>
    <t>501275</t>
  </si>
  <si>
    <t>O5RWY18</t>
  </si>
  <si>
    <t>Wijthmenerplas kleine speelweide Zwolle</t>
  </si>
  <si>
    <t>206775</t>
  </si>
  <si>
    <t>501400</t>
  </si>
  <si>
    <t>O5RWY30</t>
  </si>
  <si>
    <t>Wijthmenerplas grote speelweide Zwolle</t>
  </si>
  <si>
    <t>206800</t>
  </si>
  <si>
    <t>501225</t>
  </si>
  <si>
    <t>O5SCH01</t>
  </si>
  <si>
    <t>Camping Hellendoorn plas 1 (noord)</t>
  </si>
  <si>
    <t>226370</t>
  </si>
  <si>
    <t>491660</t>
  </si>
  <si>
    <t>O5SCH02</t>
  </si>
  <si>
    <t>Camping Hellendoorn plas 2 (zuid)</t>
  </si>
  <si>
    <t>491510</t>
  </si>
  <si>
    <t>O5SCHO10</t>
  </si>
  <si>
    <t>Schoonhoven</t>
  </si>
  <si>
    <t>235060</t>
  </si>
  <si>
    <t>524110</t>
  </si>
  <si>
    <t>O5SHE01</t>
  </si>
  <si>
    <t>Heidepark</t>
  </si>
  <si>
    <t>220540</t>
  </si>
  <si>
    <t>495300</t>
  </si>
  <si>
    <t>O5SVR37</t>
  </si>
  <si>
    <t>Vijver Bungalowpark Reggewold</t>
  </si>
  <si>
    <t>222580</t>
  </si>
  <si>
    <t>502320</t>
  </si>
  <si>
    <t>O5TKO14</t>
  </si>
  <si>
    <t>Kolkbad Den Nul</t>
  </si>
  <si>
    <t>204200</t>
  </si>
  <si>
    <t>486500</t>
  </si>
  <si>
    <t>O5TUSS10</t>
  </si>
  <si>
    <t>De Tussenboerslanden</t>
  </si>
  <si>
    <t>207050</t>
  </si>
  <si>
    <t>528100</t>
  </si>
  <si>
    <t>O5WANV10</t>
  </si>
  <si>
    <t>Wanneperveen</t>
  </si>
  <si>
    <t>203710</t>
  </si>
  <si>
    <t>523620</t>
  </si>
  <si>
    <t>O5ZNIJ10</t>
  </si>
  <si>
    <t>Zandwinplas Nijstad</t>
  </si>
  <si>
    <t>225100</t>
  </si>
  <si>
    <t>525000</t>
  </si>
  <si>
    <t>O7418ES4</t>
  </si>
  <si>
    <t>Afvalwater CWS Hygiene te Deventer</t>
  </si>
  <si>
    <t>O74AT1</t>
  </si>
  <si>
    <t>RWZI Deventer, Actief slib - AT 1</t>
  </si>
  <si>
    <t>205719</t>
  </si>
  <si>
    <t>476088</t>
  </si>
  <si>
    <t>O74CENTR</t>
  </si>
  <si>
    <t>Centraat SOI</t>
  </si>
  <si>
    <t>O74EFFL-1</t>
  </si>
  <si>
    <t>RWZI Deventer effluent MK-1</t>
  </si>
  <si>
    <t>205575</t>
  </si>
  <si>
    <t>476029</t>
  </si>
  <si>
    <t>O74EFFL-2</t>
  </si>
  <si>
    <t>RWZI Deventer effluent MK-2</t>
  </si>
  <si>
    <t>205482</t>
  </si>
  <si>
    <t>476251</t>
  </si>
  <si>
    <t>O74GW-03</t>
  </si>
  <si>
    <t>RWZI Deventer, peilbuis 3</t>
  </si>
  <si>
    <t>205669</t>
  </si>
  <si>
    <t>476131</t>
  </si>
  <si>
    <t>O74GW-04</t>
  </si>
  <si>
    <t>RWZI Deventer, peilbuis 4</t>
  </si>
  <si>
    <t>O74GW-05</t>
  </si>
  <si>
    <t>RWZI Deventer, peilbuis 5</t>
  </si>
  <si>
    <t>O74GW-06</t>
  </si>
  <si>
    <t>RWZI Deventer, peilbuis 6</t>
  </si>
  <si>
    <t>O74GW-07</t>
  </si>
  <si>
    <t>RWZI Deventer, peilbuis 7</t>
  </si>
  <si>
    <t>O74GW-08</t>
  </si>
  <si>
    <t>RWZI Deventer, peilbuis 8</t>
  </si>
  <si>
    <t>O74GW-09</t>
  </si>
  <si>
    <t>RWZI Deventer, peilbuis 9</t>
  </si>
  <si>
    <t>O74GW-10</t>
  </si>
  <si>
    <t>RWZI Deventer, peilbuis 10</t>
  </si>
  <si>
    <t>O74GW-11</t>
  </si>
  <si>
    <t>RWZI Deventer, peilbuis 11</t>
  </si>
  <si>
    <t>O74GW-12</t>
  </si>
  <si>
    <t>RWZI Deventer, peilbuis 12</t>
  </si>
  <si>
    <t>O74GW-13</t>
  </si>
  <si>
    <t>RWZI Deventer, peilbuis 13</t>
  </si>
  <si>
    <t>O74GW-14</t>
  </si>
  <si>
    <t>RWZI Deventer, peilbuis 14</t>
  </si>
  <si>
    <t>O74GW-15</t>
  </si>
  <si>
    <t>RWZI Deventer, peilbuis 15</t>
  </si>
  <si>
    <t>O74GW-16</t>
  </si>
  <si>
    <t>RWZI Deventer, peilbuis 16</t>
  </si>
  <si>
    <t>O74GW-17</t>
  </si>
  <si>
    <t>RWZI Deventer, peilbuis 17</t>
  </si>
  <si>
    <t>O74GW-18</t>
  </si>
  <si>
    <t>RWZI Deventer, peilbuis 18</t>
  </si>
  <si>
    <t>O74GW-19</t>
  </si>
  <si>
    <t>RWZI Deventer, peilbuis 19</t>
  </si>
  <si>
    <t>O74GW-R1</t>
  </si>
  <si>
    <t>RWZI Deventer, peilbuis 1(referentie)</t>
  </si>
  <si>
    <t>O74GW-R2</t>
  </si>
  <si>
    <t>RWZI Deventer, peilbuis 2 (referentie)</t>
  </si>
  <si>
    <t>O74INFL</t>
  </si>
  <si>
    <t>RWZI Deventer influent (mengmonster)</t>
  </si>
  <si>
    <t>O74INFL-VS</t>
  </si>
  <si>
    <t>RWZI Deventer influent (Voorstad Schalkhaar)</t>
  </si>
  <si>
    <t>205631</t>
  </si>
  <si>
    <t>O74INFL-VV</t>
  </si>
  <si>
    <t>RWZI Deventer influent (Vrijverval)</t>
  </si>
  <si>
    <t>205609</t>
  </si>
  <si>
    <t>476065</t>
  </si>
  <si>
    <t>O74INGAANDSLIB</t>
  </si>
  <si>
    <t>ingaand slib</t>
  </si>
  <si>
    <t>O74IPS</t>
  </si>
  <si>
    <t>Ingedikt primair slib rwzi Deventer</t>
  </si>
  <si>
    <t>O74IPS-C</t>
  </si>
  <si>
    <t>Gecentrifugeerd Ingedikt primair slib rwzi Deventer</t>
  </si>
  <si>
    <t>O74ISS</t>
  </si>
  <si>
    <t>Ingedikt surplusslib</t>
  </si>
  <si>
    <t>O74ISS-C</t>
  </si>
  <si>
    <t>Gecentrifugeerd Ingedikt surplusslib</t>
  </si>
  <si>
    <t>O74OWS</t>
  </si>
  <si>
    <t>RWZI Deventer ontwaterd sl meng monster van 13 weken</t>
  </si>
  <si>
    <t>O74OWS-K</t>
  </si>
  <si>
    <t>RWZI Deventer, ontwaterd slib, kwartaalmonster</t>
  </si>
  <si>
    <t>O74OWS-W</t>
  </si>
  <si>
    <t>RWZI Deventer, ontwaterd slib, weekmonster</t>
  </si>
  <si>
    <t>O74USGT-1</t>
  </si>
  <si>
    <t>Slib uit gistingstank 1</t>
  </si>
  <si>
    <t>O74USGT-1-C</t>
  </si>
  <si>
    <t>Gecentrifugeerd Slib uit gistingstank 1</t>
  </si>
  <si>
    <t>O74USGT-2</t>
  </si>
  <si>
    <t>Slib uit gistingstank 2</t>
  </si>
  <si>
    <t>O74USGT-2-C</t>
  </si>
  <si>
    <t>Gecentrifugeerd Slib uit gistingstank 2</t>
  </si>
  <si>
    <t>O74VBZW</t>
  </si>
  <si>
    <t>RWZI Deventer voorbezonken water</t>
  </si>
  <si>
    <t>205591</t>
  </si>
  <si>
    <t>476132</t>
  </si>
  <si>
    <t>O75AT</t>
  </si>
  <si>
    <t>RWZI Heino, Actief slib</t>
  </si>
  <si>
    <t>210380</t>
  </si>
  <si>
    <t>495158</t>
  </si>
  <si>
    <t>O75EFFL</t>
  </si>
  <si>
    <t>RWZI Heino effluent</t>
  </si>
  <si>
    <t>210374</t>
  </si>
  <si>
    <t>495091</t>
  </si>
  <si>
    <t>O75GW-03</t>
  </si>
  <si>
    <t>RWZI Heino, peilbuis 3</t>
  </si>
  <si>
    <t>O75GW-04</t>
  </si>
  <si>
    <t>RWZI Heino, peilbuis 4</t>
  </si>
  <si>
    <t>210408</t>
  </si>
  <si>
    <t>O75GW-R1</t>
  </si>
  <si>
    <t>RWZI Heino, peilbuis 1 (referentie)</t>
  </si>
  <si>
    <t>495044</t>
  </si>
  <si>
    <t>O75GW-R2</t>
  </si>
  <si>
    <t>RWZI Heino, peilbuis 2 (referentie)</t>
  </si>
  <si>
    <t>210429</t>
  </si>
  <si>
    <t>495092</t>
  </si>
  <si>
    <t>O75INFL</t>
  </si>
  <si>
    <t>RWZI Heino influent</t>
  </si>
  <si>
    <t>O76AT</t>
  </si>
  <si>
    <t>RWZI Raalte, Actief slib</t>
  </si>
  <si>
    <t>214573</t>
  </si>
  <si>
    <t>490103</t>
  </si>
  <si>
    <t>O76EFFL</t>
  </si>
  <si>
    <t>RWZI Raalte effluent</t>
  </si>
  <si>
    <t>214594</t>
  </si>
  <si>
    <t>490139</t>
  </si>
  <si>
    <t>O76GW-03</t>
  </si>
  <si>
    <t>RWZI Raalte, peilbuis 03, geplaatst in 2017.</t>
  </si>
  <si>
    <t>214617</t>
  </si>
  <si>
    <t>490078</t>
  </si>
  <si>
    <t>O76GW-04</t>
  </si>
  <si>
    <t>RWZI Raalte, peilbuis 04, geplaatst in 2017.</t>
  </si>
  <si>
    <t>214657</t>
  </si>
  <si>
    <t>490167</t>
  </si>
  <si>
    <t>O76GW-05</t>
  </si>
  <si>
    <t>RWZI Raalte, peilbuis 05, geplaatst in 2017.</t>
  </si>
  <si>
    <t>214644</t>
  </si>
  <si>
    <t>490089</t>
  </si>
  <si>
    <t>O76GW-06</t>
  </si>
  <si>
    <t>RWZI Raalte, peilbuis 06, geplaatst in 2017.</t>
  </si>
  <si>
    <t>214684</t>
  </si>
  <si>
    <t>490145</t>
  </si>
  <si>
    <t>O76GW-07</t>
  </si>
  <si>
    <t>RWZI Raalte, peilbuis 07, geplaatst in 2017.</t>
  </si>
  <si>
    <t>214610</t>
  </si>
  <si>
    <t>490122</t>
  </si>
  <si>
    <t>O76GW-08</t>
  </si>
  <si>
    <t>RWZI Raalte, peilbuis 08, geplaatst in 2017.</t>
  </si>
  <si>
    <t>214596</t>
  </si>
  <si>
    <t>490111</t>
  </si>
  <si>
    <t>O76GW-09</t>
  </si>
  <si>
    <t>RWZI Raalte, peilbuis 09, geplaatst in 2017.</t>
  </si>
  <si>
    <t>214589</t>
  </si>
  <si>
    <t>O76GW-10</t>
  </si>
  <si>
    <t>RWZI Raalte, peilbuis 10, geplaatst in 2017.</t>
  </si>
  <si>
    <t>214622</t>
  </si>
  <si>
    <t>490211</t>
  </si>
  <si>
    <t>O76GW-R1</t>
  </si>
  <si>
    <t>RWZI Raalte, peilbuis R1, (referentie), geplaatst in 2017.</t>
  </si>
  <si>
    <t>214665</t>
  </si>
  <si>
    <t>490045</t>
  </si>
  <si>
    <t>O76GW-R2</t>
  </si>
  <si>
    <t>RWZI Raalte, peilbuis R2, (referentie), geplaatst in 2017.</t>
  </si>
  <si>
    <t>214698</t>
  </si>
  <si>
    <t>490156</t>
  </si>
  <si>
    <t>O76INFL</t>
  </si>
  <si>
    <t>RWZI Raalte influent (mengmonster)</t>
  </si>
  <si>
    <t>O76INFL-BH</t>
  </si>
  <si>
    <t>RWZI Raalte influent (Broekland Heeten)</t>
  </si>
  <si>
    <t>214674</t>
  </si>
  <si>
    <t>490143</t>
  </si>
  <si>
    <t>O76INFL-LM</t>
  </si>
  <si>
    <t>RWZI Raalte influent (Lemelerveld Marienheem)</t>
  </si>
  <si>
    <t>214675</t>
  </si>
  <si>
    <t>O76INFL-VV</t>
  </si>
  <si>
    <t>RWZI Raalte influent (Vrijverval)</t>
  </si>
  <si>
    <t>214613</t>
  </si>
  <si>
    <t>490048</t>
  </si>
  <si>
    <t>O76SCALINGBUFFER</t>
  </si>
  <si>
    <t>Vloer</t>
  </si>
  <si>
    <t>O76VBZW</t>
  </si>
  <si>
    <t>RWZI Raalte voorbezonken water</t>
  </si>
  <si>
    <t>O7707AR40-E</t>
  </si>
  <si>
    <t>Afvalwater CF Balkbrug per as afgevoerd</t>
  </si>
  <si>
    <t>O7721AA9</t>
  </si>
  <si>
    <t>Afvalwater Royal Lactalis Leerdammer te Dalfsen</t>
  </si>
  <si>
    <t>O7722HA4-E</t>
  </si>
  <si>
    <t>Staion Dalfsen, Stationsweg 4, effluent</t>
  </si>
  <si>
    <t>214223</t>
  </si>
  <si>
    <t>501570</t>
  </si>
  <si>
    <t>O7722HA4-I</t>
  </si>
  <si>
    <t>Staion Dalfsen, Stationsweg 4, influent</t>
  </si>
  <si>
    <t>O772MG2A-E</t>
  </si>
  <si>
    <t>Stichting Damhoeve, Ganzenpanweg 2a, effluent</t>
  </si>
  <si>
    <t>208902</t>
  </si>
  <si>
    <t>499177</t>
  </si>
  <si>
    <t>O772MG2A-I</t>
  </si>
  <si>
    <t>Stichting Damhoeve, Ganzenpanweg 2a, influent</t>
  </si>
  <si>
    <t>O7903AH17</t>
  </si>
  <si>
    <t>Afvalwater Smurfit Kappa Twincorr</t>
  </si>
  <si>
    <t>O7903AN1</t>
  </si>
  <si>
    <t>Fokker</t>
  </si>
  <si>
    <t>O7903AS75</t>
  </si>
  <si>
    <t>Afvalwater Wouter de Graaf Hoogeveen</t>
  </si>
  <si>
    <t>O7903TP18</t>
  </si>
  <si>
    <t>Afvalwater HFP Poultry processing Hoogeveen</t>
  </si>
  <si>
    <t>O7905TC4001</t>
  </si>
  <si>
    <t>Afvalwater DOC Kaas B.V. locatie Buitenvaart te Hoogeveen</t>
  </si>
  <si>
    <t>O7906AD114</t>
  </si>
  <si>
    <t>Afvalwater Bakkerij Faber te Hoogeveen</t>
  </si>
  <si>
    <t>O7907AB70</t>
  </si>
  <si>
    <t>Afvalwater DOC Kaas B.V. locatie Alteveer te Hoogeveen</t>
  </si>
  <si>
    <t>O7942JZ6</t>
  </si>
  <si>
    <t>Afvalwater Meppel Poultry B.V. te Meppel</t>
  </si>
  <si>
    <t>O7942KE8</t>
  </si>
  <si>
    <t>Afvalwater Pandriks Bake Off B.V. Lozingspunt Mandeveld</t>
  </si>
  <si>
    <t>O7942KE8-1</t>
  </si>
  <si>
    <t>Afvalwater Pandriks Bake Off B.V. Lozingspunt Ketelskamp</t>
  </si>
  <si>
    <t>O7949AJ37</t>
  </si>
  <si>
    <t>Afvalwater Olmix B.V. Rogat</t>
  </si>
  <si>
    <t>O7951CX5</t>
  </si>
  <si>
    <t>Afvalwater Brink Towing Systems B.V. Staphorst</t>
  </si>
  <si>
    <t>O7961AA4</t>
  </si>
  <si>
    <t>Bouter</t>
  </si>
  <si>
    <t>O7961AN96</t>
  </si>
  <si>
    <t>Ruitenberg</t>
  </si>
  <si>
    <t>O8035RK1-1</t>
  </si>
  <si>
    <t>Influent IBA 3A Fusion Plaza</t>
  </si>
  <si>
    <t>O8035RK1-2</t>
  </si>
  <si>
    <t>Effluent IBA 3A Fusion Plaza</t>
  </si>
  <si>
    <t>O8035RK1-E</t>
  </si>
  <si>
    <t>Fusion plaza, Noordelijke Ruitenweg 1, effluent</t>
  </si>
  <si>
    <t>209449</t>
  </si>
  <si>
    <t>510908</t>
  </si>
  <si>
    <t>O8035RK1-I</t>
  </si>
  <si>
    <t>Fusion plaza, Noordelijke Ruitenweg 1, influent</t>
  </si>
  <si>
    <t>O8041AG44</t>
  </si>
  <si>
    <t>Afvalwater Sensus Zwolle</t>
  </si>
  <si>
    <t>O8041AJ21</t>
  </si>
  <si>
    <t>Afvalwater Abbott Zwolle</t>
  </si>
  <si>
    <t>O8064XE34</t>
  </si>
  <si>
    <t>Afvalwater Koninklijke Buisman B.V. te Zwartsluis</t>
  </si>
  <si>
    <t>O80AT</t>
  </si>
  <si>
    <t>RWZI Olst-Wijhe, Actief slib</t>
  </si>
  <si>
    <t>204194</t>
  </si>
  <si>
    <t>484822</t>
  </si>
  <si>
    <t>O80AT-ORVION</t>
  </si>
  <si>
    <t>RWZI Olst-Wijhe, Actief slib - Orvion</t>
  </si>
  <si>
    <t>204199</t>
  </si>
  <si>
    <t>484823</t>
  </si>
  <si>
    <t>O80EFFL</t>
  </si>
  <si>
    <t>RWZI Olst-Wijhe effluent</t>
  </si>
  <si>
    <t>204255</t>
  </si>
  <si>
    <t>484856</t>
  </si>
  <si>
    <t>O80GW-03</t>
  </si>
  <si>
    <t>RWZI Olst-Wijhe, peilbuis 3</t>
  </si>
  <si>
    <t>204268</t>
  </si>
  <si>
    <t>O80GW-R1</t>
  </si>
  <si>
    <t>RWZI Olst-Wijhe, peilbuis 1 (referentie)</t>
  </si>
  <si>
    <t>204261</t>
  </si>
  <si>
    <t>484923</t>
  </si>
  <si>
    <t>O80GW-R2</t>
  </si>
  <si>
    <t>RWZI Olst-Wijhe, peilbuis 2 (referentie)</t>
  </si>
  <si>
    <t>204289</t>
  </si>
  <si>
    <t>484801</t>
  </si>
  <si>
    <t>O80INFL</t>
  </si>
  <si>
    <t>RWZI Olst-Wijhe influent (mengmonster)</t>
  </si>
  <si>
    <t>O80INFL-OL</t>
  </si>
  <si>
    <t>RWZI Olst-Wijhe influent (Olst)</t>
  </si>
  <si>
    <t>204227</t>
  </si>
  <si>
    <t>O80INFL-WI</t>
  </si>
  <si>
    <t>RWZI Olst-Wijhe influent (Wijhe)</t>
  </si>
  <si>
    <t>484845</t>
  </si>
  <si>
    <t>O8101PN225</t>
  </si>
  <si>
    <t>Nummer 3</t>
  </si>
  <si>
    <t>O8111CW1</t>
  </si>
  <si>
    <t>afvalwater Hutten Traditional Beef</t>
  </si>
  <si>
    <t>O8121AA12</t>
  </si>
  <si>
    <t>Afvalwater Abbot Biologicals B.V. te Olst</t>
  </si>
  <si>
    <t>O8121BZ16</t>
  </si>
  <si>
    <t>Afvalwater Hogeslag te Olst</t>
  </si>
  <si>
    <t>O8121BZ23</t>
  </si>
  <si>
    <t>Afvalwater Grolleman Vrieshuis te Olst</t>
  </si>
  <si>
    <t>O8263CG6</t>
  </si>
  <si>
    <t>Afvalwater Liprovit B.V. te Kampen</t>
  </si>
  <si>
    <t>O8263CH1-1</t>
  </si>
  <si>
    <t>Hoeben Metalen BV. Afvalwater op- en overslagterrein</t>
  </si>
  <si>
    <t>O8271RX4</t>
  </si>
  <si>
    <t>afvalwater Uitgekookt Ijsselmuiden</t>
  </si>
  <si>
    <t>O8281JJ37-1</t>
  </si>
  <si>
    <t>Van Dijk Containers BV. Controlepunt persleiding</t>
  </si>
  <si>
    <t>O8331TK8</t>
  </si>
  <si>
    <t>Afvalwater Weerribben Zuivel Steenwijk</t>
  </si>
  <si>
    <t>O8351HW3-E</t>
  </si>
  <si>
    <t>de Hobbitstee, Van Zijlweg 3, effuent</t>
  </si>
  <si>
    <t>210857</t>
  </si>
  <si>
    <t>535443</t>
  </si>
  <si>
    <t>O8351HW3-I</t>
  </si>
  <si>
    <t>de Hobbitstee, Van Zijlweg 3, infuent</t>
  </si>
  <si>
    <t>O8362VB9</t>
  </si>
  <si>
    <t>Afvalwater De lange- Ploer B.V. te Nederland</t>
  </si>
  <si>
    <t>O8ACHT50</t>
  </si>
  <si>
    <t>221200</t>
  </si>
  <si>
    <t>534000</t>
  </si>
  <si>
    <t>O8AMSH50</t>
  </si>
  <si>
    <t>Amshoffven</t>
  </si>
  <si>
    <t>230400</t>
  </si>
  <si>
    <t>531880</t>
  </si>
  <si>
    <t>O8BEIL42</t>
  </si>
  <si>
    <t>Beilen - De Made</t>
  </si>
  <si>
    <t>230714</t>
  </si>
  <si>
    <t>541346</t>
  </si>
  <si>
    <t>O8BEVA1</t>
  </si>
  <si>
    <t>228615</t>
  </si>
  <si>
    <t>542094</t>
  </si>
  <si>
    <t>O8BORE10</t>
  </si>
  <si>
    <t>Project Reestdal Bovenloop Reest</t>
  </si>
  <si>
    <t>229045</t>
  </si>
  <si>
    <t>515072</t>
  </si>
  <si>
    <t>O8BOSV50</t>
  </si>
  <si>
    <t>Bosveen Uffelte, Oosterzand</t>
  </si>
  <si>
    <t>536967</t>
  </si>
  <si>
    <t>O8BRAV50</t>
  </si>
  <si>
    <t>Brandeveen, Oosterzand</t>
  </si>
  <si>
    <t>536800</t>
  </si>
  <si>
    <t>O8CORG30</t>
  </si>
  <si>
    <t>Corneliawijk thv Geeserraai</t>
  </si>
  <si>
    <t>236470</t>
  </si>
  <si>
    <t>528960</t>
  </si>
  <si>
    <t>O8DHUL50</t>
  </si>
  <si>
    <t>Ten zuiden van weg de Hullen</t>
  </si>
  <si>
    <t>234275</t>
  </si>
  <si>
    <t>533708</t>
  </si>
  <si>
    <t>O8DICK10</t>
  </si>
  <si>
    <t>Gracht rond Dickninge</t>
  </si>
  <si>
    <t>214966</t>
  </si>
  <si>
    <t>520447</t>
  </si>
  <si>
    <t>O8DIEP50</t>
  </si>
  <si>
    <t>Diepveen</t>
  </si>
  <si>
    <t>225900</t>
  </si>
  <si>
    <t>537300</t>
  </si>
  <si>
    <t>O8DREH28</t>
  </si>
  <si>
    <t>Drentse Hoofvaart Veenhoopsbrug</t>
  </si>
  <si>
    <t>225653</t>
  </si>
  <si>
    <t>551164</t>
  </si>
  <si>
    <t>O8DROV50</t>
  </si>
  <si>
    <t>Droseraveen, Boswachterij Dwingeloo</t>
  </si>
  <si>
    <t>226100</t>
  </si>
  <si>
    <t>539100</t>
  </si>
  <si>
    <t>O8ELPM50</t>
  </si>
  <si>
    <t>Elpermeer, Elper Noorderveld, zuidzijde</t>
  </si>
  <si>
    <t>241648</t>
  </si>
  <si>
    <t>546338</t>
  </si>
  <si>
    <t>O8GANP50</t>
  </si>
  <si>
    <t>Ven Ganzeplas, boswachterij Staphorst</t>
  </si>
  <si>
    <t>517670</t>
  </si>
  <si>
    <t>O8GBMM10</t>
  </si>
  <si>
    <t>Grondig boeren met mais, Bauke Meijer</t>
  </si>
  <si>
    <t>239463</t>
  </si>
  <si>
    <t>534543</t>
  </si>
  <si>
    <t>O8GOUP50</t>
  </si>
  <si>
    <t>Ven Goudenploeg Boswaterij Smilde</t>
  </si>
  <si>
    <t>219078</t>
  </si>
  <si>
    <t>546287</t>
  </si>
  <si>
    <t>O8GPOG90</t>
  </si>
  <si>
    <t>polder Giethoorn</t>
  </si>
  <si>
    <t>201573</t>
  </si>
  <si>
    <t>529273</t>
  </si>
  <si>
    <t>O8GREN50</t>
  </si>
  <si>
    <t>Grenspoel</t>
  </si>
  <si>
    <t>216200</t>
  </si>
  <si>
    <t>549200</t>
  </si>
  <si>
    <t>O8GREP50</t>
  </si>
  <si>
    <t>Grenspoel, Aekingerzand</t>
  </si>
  <si>
    <t>O8HAVM50</t>
  </si>
  <si>
    <t>Haveltermade, brug in oude loop Oude Vrt</t>
  </si>
  <si>
    <t>209476</t>
  </si>
  <si>
    <t>524418</t>
  </si>
  <si>
    <t>O8HOLO150MW</t>
  </si>
  <si>
    <t>Wg omg Hollandscheveld Langedijk</t>
  </si>
  <si>
    <t>O8HOOC50</t>
  </si>
  <si>
    <t>Hoogeveen centrum, Bentincklaan</t>
  </si>
  <si>
    <t>229520</t>
  </si>
  <si>
    <t>526910</t>
  </si>
  <si>
    <t>O8HOOR50</t>
  </si>
  <si>
    <t>Hoorns veentje</t>
  </si>
  <si>
    <t>215807</t>
  </si>
  <si>
    <t>536618</t>
  </si>
  <si>
    <t>O8HOOS100MW</t>
  </si>
  <si>
    <t>Wg Hoogersmilde Bosweg</t>
  </si>
  <si>
    <t>222837</t>
  </si>
  <si>
    <t>546773</t>
  </si>
  <si>
    <t>O8HOOS150MW</t>
  </si>
  <si>
    <t>Wg Hoogersmilde thv hnr 227</t>
  </si>
  <si>
    <t>222479</t>
  </si>
  <si>
    <t>546208</t>
  </si>
  <si>
    <t>O8HOVV39</t>
  </si>
  <si>
    <t>Hoogeveense Vaart Echtenseweg</t>
  </si>
  <si>
    <t>224155</t>
  </si>
  <si>
    <t>524975</t>
  </si>
  <si>
    <t>O8HOVV49</t>
  </si>
  <si>
    <t>Hoogeveense Vaart Willem Moesweg</t>
  </si>
  <si>
    <t>221888</t>
  </si>
  <si>
    <t>522576</t>
  </si>
  <si>
    <t>O8HUZA50</t>
  </si>
  <si>
    <t>Ven Hullenzand</t>
  </si>
  <si>
    <t>235503</t>
  </si>
  <si>
    <t>533224</t>
  </si>
  <si>
    <t>O8IBE55</t>
  </si>
  <si>
    <t>Berkum de Maatgraven</t>
  </si>
  <si>
    <t>206452</t>
  </si>
  <si>
    <t>504215</t>
  </si>
  <si>
    <t>O8IBG56</t>
  </si>
  <si>
    <t>Buitengracht traject 5</t>
  </si>
  <si>
    <t>202975</t>
  </si>
  <si>
    <t>511780</t>
  </si>
  <si>
    <t>O8IDO08</t>
  </si>
  <si>
    <t>Vijver de Dobbe Zwarte Waterallee Zwolle</t>
  </si>
  <si>
    <t>203380</t>
  </si>
  <si>
    <t>504620</t>
  </si>
  <si>
    <t>O8IDR10</t>
  </si>
  <si>
    <t>Wg Z v Noordelijke Ruitenweg thv IBA uitmonding</t>
  </si>
  <si>
    <t>209430</t>
  </si>
  <si>
    <t>510900</t>
  </si>
  <si>
    <t>O8IGM03</t>
  </si>
  <si>
    <t>Gracht Genemuiden Grutto</t>
  </si>
  <si>
    <t>199870</t>
  </si>
  <si>
    <t>515300</t>
  </si>
  <si>
    <t>O8IMW01</t>
  </si>
  <si>
    <t>Marswetering Koepelallee</t>
  </si>
  <si>
    <t>211000</t>
  </si>
  <si>
    <t>503200</t>
  </si>
  <si>
    <t>O8IOM32</t>
  </si>
  <si>
    <t>Kolk Oostermaat meest westelijke deel</t>
  </si>
  <si>
    <t>503360</t>
  </si>
  <si>
    <t>O8IPG09</t>
  </si>
  <si>
    <t>Petgat links tegenover parkeerplaats</t>
  </si>
  <si>
    <t>203900</t>
  </si>
  <si>
    <t>514850</t>
  </si>
  <si>
    <t>O8IPG10</t>
  </si>
  <si>
    <t>Nieuw petgat bij Ebromo</t>
  </si>
  <si>
    <t>205260</t>
  </si>
  <si>
    <t>511340</t>
  </si>
  <si>
    <t>O8IRW65</t>
  </si>
  <si>
    <t>Wg langs Ruitenborghweg Z v Ankemer Esch</t>
  </si>
  <si>
    <t>503380</t>
  </si>
  <si>
    <t>O8ISL106</t>
  </si>
  <si>
    <t>Stadswegsloot bij stuw Klaas Kloosterweg</t>
  </si>
  <si>
    <t>207330</t>
  </si>
  <si>
    <t>513950</t>
  </si>
  <si>
    <t>O8ISL120</t>
  </si>
  <si>
    <t>Sloot Veerslootslanden bij peilschaal Reservaat</t>
  </si>
  <si>
    <t>205774</t>
  </si>
  <si>
    <t>514855</t>
  </si>
  <si>
    <t>O8ISL13</t>
  </si>
  <si>
    <t>DwarsSlt Stadsgaten natuurreservaat Hass</t>
  </si>
  <si>
    <t>206180</t>
  </si>
  <si>
    <t>511140</t>
  </si>
  <si>
    <t>O8ISL64</t>
  </si>
  <si>
    <t>Oude Matensloot bij proef petgaten (Staphorsterveld)</t>
  </si>
  <si>
    <t>204500</t>
  </si>
  <si>
    <t>514880</t>
  </si>
  <si>
    <t>O8ISL95</t>
  </si>
  <si>
    <t>Kwelsloot langs Steenwetering thv eenden</t>
  </si>
  <si>
    <t>208840</t>
  </si>
  <si>
    <t>506960</t>
  </si>
  <si>
    <t>O8IST40</t>
  </si>
  <si>
    <t>Oostelijke plas Stouwe</t>
  </si>
  <si>
    <t>206780</t>
  </si>
  <si>
    <t>521140</t>
  </si>
  <si>
    <t>O8ITG72</t>
  </si>
  <si>
    <t>Tolgracht Grashekke</t>
  </si>
  <si>
    <t>210970</t>
  </si>
  <si>
    <t>507390</t>
  </si>
  <si>
    <t>O8IWG17</t>
  </si>
  <si>
    <t>Stadswijk bij Dekkersland</t>
  </si>
  <si>
    <t>203630</t>
  </si>
  <si>
    <t>518850</t>
  </si>
  <si>
    <t>O8IWG24</t>
  </si>
  <si>
    <t>Wg Dalfsen 3.1 bij splitsing Wg 3.0</t>
  </si>
  <si>
    <t>211500</t>
  </si>
  <si>
    <t>503930</t>
  </si>
  <si>
    <t>O8IWG25</t>
  </si>
  <si>
    <t>Wg Hessenpoort Steinfurterstraat</t>
  </si>
  <si>
    <t>208598</t>
  </si>
  <si>
    <t>505500</t>
  </si>
  <si>
    <t>O8IWG45</t>
  </si>
  <si>
    <t>Vijver Koesteeg</t>
  </si>
  <si>
    <t>214300</t>
  </si>
  <si>
    <t>503250</t>
  </si>
  <si>
    <t>O8IWG55</t>
  </si>
  <si>
    <t>Wg Hessenpoort Lingestraat</t>
  </si>
  <si>
    <t>207905</t>
  </si>
  <si>
    <t>505365</t>
  </si>
  <si>
    <t>O8IWG56</t>
  </si>
  <si>
    <t>Wg Hessenpoort Nieuwleusenerdijk/Ravenburgstraat</t>
  </si>
  <si>
    <t>208420</t>
  </si>
  <si>
    <t>505941</t>
  </si>
  <si>
    <t>O8IWG57</t>
  </si>
  <si>
    <t>Wg Hessenpoort Pemmerenstraat/Ravenburgstraat/Markteweg</t>
  </si>
  <si>
    <t>208192</t>
  </si>
  <si>
    <t>506395</t>
  </si>
  <si>
    <t>O8IWH17</t>
  </si>
  <si>
    <t>De Vrolijkheid</t>
  </si>
  <si>
    <t>205023</t>
  </si>
  <si>
    <t>504473</t>
  </si>
  <si>
    <t>O8IWO01</t>
  </si>
  <si>
    <t>Westoevers bij windmolen</t>
  </si>
  <si>
    <t>205062</t>
  </si>
  <si>
    <t>520282</t>
  </si>
  <si>
    <t>O8IZG02</t>
  </si>
  <si>
    <t>Zandgat ten oosten van A28(E232)</t>
  </si>
  <si>
    <t>208400</t>
  </si>
  <si>
    <t>O8JOS26</t>
  </si>
  <si>
    <t>Oude Spartelvijver boswachterij Staphorst</t>
  </si>
  <si>
    <t>215160</t>
  </si>
  <si>
    <t>515660</t>
  </si>
  <si>
    <t>O8JZV01</t>
  </si>
  <si>
    <t>Zwarte Venen</t>
  </si>
  <si>
    <t>214260</t>
  </si>
  <si>
    <t>518530</t>
  </si>
  <si>
    <t>O8KLIP50</t>
  </si>
  <si>
    <t>Kliplo</t>
  </si>
  <si>
    <t>O8KOOL50</t>
  </si>
  <si>
    <t>Koolhaar, boswachterij Staphorst, o.plas</t>
  </si>
  <si>
    <t>519400</t>
  </si>
  <si>
    <t>O8KOOV50</t>
  </si>
  <si>
    <t>Koopmansveentje, boswachterij Appelscha</t>
  </si>
  <si>
    <t>215059</t>
  </si>
  <si>
    <t>548859</t>
  </si>
  <si>
    <t>O8KRAK10</t>
  </si>
  <si>
    <t>Hoogeveen, Krakeel, Zenithlaan nabij HV</t>
  </si>
  <si>
    <t>231130</t>
  </si>
  <si>
    <t>527170</t>
  </si>
  <si>
    <t>O8KSL77</t>
  </si>
  <si>
    <t>Vijsvijver Balkbrug Coevorderweg</t>
  </si>
  <si>
    <t>223530</t>
  </si>
  <si>
    <t>513120</t>
  </si>
  <si>
    <t>O8KSL80</t>
  </si>
  <si>
    <t>Wg N v Oostermenneweg (DV.5.100)</t>
  </si>
  <si>
    <t>211619</t>
  </si>
  <si>
    <t>511761</t>
  </si>
  <si>
    <t>O8KVS30</t>
  </si>
  <si>
    <t>Vijver staphorst weth. Buitenhuisstraat, Staphorst</t>
  </si>
  <si>
    <t>210461</t>
  </si>
  <si>
    <t>516279</t>
  </si>
  <si>
    <t>O8KVV17</t>
  </si>
  <si>
    <t>Visvijver Noordelijkste Zandgat</t>
  </si>
  <si>
    <t>219060</t>
  </si>
  <si>
    <t>511560</t>
  </si>
  <si>
    <t>O8KWB02</t>
  </si>
  <si>
    <t>Wg Westerbouwlanden na overstort</t>
  </si>
  <si>
    <t>215290</t>
  </si>
  <si>
    <t>510430</t>
  </si>
  <si>
    <t>O8KWE40</t>
  </si>
  <si>
    <t>De Esch, watergang Weth. Buitenhuisstraat</t>
  </si>
  <si>
    <t>516037</t>
  </si>
  <si>
    <t>O8LANV50</t>
  </si>
  <si>
    <t>Lange Veen, Boswachterij Dwingeloo</t>
  </si>
  <si>
    <t>225200</t>
  </si>
  <si>
    <t>537100</t>
  </si>
  <si>
    <t>O8LOH78</t>
  </si>
  <si>
    <t>Onderhaarse Leide Oude Woestendijk</t>
  </si>
  <si>
    <t>221680</t>
  </si>
  <si>
    <t>507120</t>
  </si>
  <si>
    <t>O8LVV01</t>
  </si>
  <si>
    <t>Oostelijk vennetje bij Vilsteren</t>
  </si>
  <si>
    <t>221300</t>
  </si>
  <si>
    <t>502500</t>
  </si>
  <si>
    <t>O8LVV02</t>
  </si>
  <si>
    <t>O8LVV03</t>
  </si>
  <si>
    <t>Ven Varsenerveld noord</t>
  </si>
  <si>
    <t>221480</t>
  </si>
  <si>
    <t>507230</t>
  </si>
  <si>
    <t>O8LVV05</t>
  </si>
  <si>
    <t>Ven Varsenerveld oost</t>
  </si>
  <si>
    <t>221780</t>
  </si>
  <si>
    <t>O8MOLW50</t>
  </si>
  <si>
    <t>Bruggetje bij Molenweg Tiendeveen</t>
  </si>
  <si>
    <t>233116</t>
  </si>
  <si>
    <t>529020</t>
  </si>
  <si>
    <t>O8MOLW95</t>
  </si>
  <si>
    <t>Molenwijk Smilde Elzenlaan</t>
  </si>
  <si>
    <t>225833</t>
  </si>
  <si>
    <t>551241</t>
  </si>
  <si>
    <t>O8NMVIJ10</t>
  </si>
  <si>
    <t>Nat. Monum. Vijver Ruinen 1</t>
  </si>
  <si>
    <t>221498</t>
  </si>
  <si>
    <t>533151</t>
  </si>
  <si>
    <t>O8NWW28</t>
  </si>
  <si>
    <t>polder De Deukten</t>
  </si>
  <si>
    <t>201654</t>
  </si>
  <si>
    <t>527422</t>
  </si>
  <si>
    <t>O8NWW30</t>
  </si>
  <si>
    <t>polder Veldweg</t>
  </si>
  <si>
    <t>203543</t>
  </si>
  <si>
    <t>523309</t>
  </si>
  <si>
    <t>O8OBW50</t>
  </si>
  <si>
    <t>Binnenwetering Dompeweg</t>
  </si>
  <si>
    <t>191500</t>
  </si>
  <si>
    <t>501700</t>
  </si>
  <si>
    <t>O8OCB58</t>
  </si>
  <si>
    <t>Gracht Cellesbroek Kattendoorn</t>
  </si>
  <si>
    <t>189600</t>
  </si>
  <si>
    <t>506420</t>
  </si>
  <si>
    <t>O8OHZ72</t>
  </si>
  <si>
    <t>Gracht Hagenbroekzd Kampen StNicolaasdij</t>
  </si>
  <si>
    <t>189040</t>
  </si>
  <si>
    <t>507930</t>
  </si>
  <si>
    <t>O8OSG73</t>
  </si>
  <si>
    <t>Stadsgracht Kampen Buitensingel</t>
  </si>
  <si>
    <t>190460</t>
  </si>
  <si>
    <t>507900</t>
  </si>
  <si>
    <t>O8OSL03</t>
  </si>
  <si>
    <t>Sloot Wittensteinse Allee, Binnen weter.</t>
  </si>
  <si>
    <t>192780</t>
  </si>
  <si>
    <t>499560</t>
  </si>
  <si>
    <t>O8OSL17</t>
  </si>
  <si>
    <t>Sl. to omheinde kolk Spijkerboersweg</t>
  </si>
  <si>
    <t>193648</t>
  </si>
  <si>
    <t>500809</t>
  </si>
  <si>
    <t>O8OUME10</t>
  </si>
  <si>
    <t>Oude meander project Engelgaarde</t>
  </si>
  <si>
    <t>211773</t>
  </si>
  <si>
    <t>524295</t>
  </si>
  <si>
    <t>O8PBKO10</t>
  </si>
  <si>
    <t>petgat Bakkerskooi, zuid van Oostelijke Schutsloot</t>
  </si>
  <si>
    <t>203891</t>
  </si>
  <si>
    <t>520989</t>
  </si>
  <si>
    <t>O8PBRM10</t>
  </si>
  <si>
    <t>Petgat de bramen nrd van de bramen west stouwe</t>
  </si>
  <si>
    <t>203506</t>
  </si>
  <si>
    <t>528356</t>
  </si>
  <si>
    <t>O8PDOK10</t>
  </si>
  <si>
    <t>petgat Oude Kerkweg, Dwarsgracht</t>
  </si>
  <si>
    <t>199279</t>
  </si>
  <si>
    <t>526780</t>
  </si>
  <si>
    <t>O8PKGR10</t>
  </si>
  <si>
    <t>petgat Kerkgracht, west van Kerkgracht</t>
  </si>
  <si>
    <t>204179</t>
  </si>
  <si>
    <t>522226</t>
  </si>
  <si>
    <t>O8PLBH10</t>
  </si>
  <si>
    <t>Plas Berghuizen</t>
  </si>
  <si>
    <t>215745</t>
  </si>
  <si>
    <t>525517</t>
  </si>
  <si>
    <t>O8PLDW10</t>
  </si>
  <si>
    <t>Plasje Petgat Dwarsgracht</t>
  </si>
  <si>
    <t>199346</t>
  </si>
  <si>
    <t>526504</t>
  </si>
  <si>
    <t>O8PND20</t>
  </si>
  <si>
    <t>Noorddiep deel2</t>
  </si>
  <si>
    <t>187500</t>
  </si>
  <si>
    <t>512000</t>
  </si>
  <si>
    <t>O8PND30</t>
  </si>
  <si>
    <t>Noordiep 3 (noord)</t>
  </si>
  <si>
    <t>187400</t>
  </si>
  <si>
    <t>512900</t>
  </si>
  <si>
    <t>O8POO250</t>
  </si>
  <si>
    <t>Stobbenkolkje, zuid west Schutsloterwijde</t>
  </si>
  <si>
    <t>201544</t>
  </si>
  <si>
    <t>519519</t>
  </si>
  <si>
    <t>O8PPIV10</t>
  </si>
  <si>
    <t>petgat Pikkersvaart</t>
  </si>
  <si>
    <t>199231</t>
  </si>
  <si>
    <t>520684</t>
  </si>
  <si>
    <t>O8PWOL10</t>
  </si>
  <si>
    <t>petgat Woldweg, petgatensysteem zuid van Venemaat</t>
  </si>
  <si>
    <t>198731</t>
  </si>
  <si>
    <t>519175</t>
  </si>
  <si>
    <t>O8PWZ93</t>
  </si>
  <si>
    <t>Watergang Zalk ten oosten van sportveld</t>
  </si>
  <si>
    <t>197280</t>
  </si>
  <si>
    <t>O8PZNS50</t>
  </si>
  <si>
    <t>Project Zwartsluis watergang naast sportveld</t>
  </si>
  <si>
    <t>201978</t>
  </si>
  <si>
    <t>517926</t>
  </si>
  <si>
    <t>O8QKO01</t>
  </si>
  <si>
    <t>Kolk  Afsched</t>
  </si>
  <si>
    <t>197800</t>
  </si>
  <si>
    <t>512700</t>
  </si>
  <si>
    <t>O8QMO70</t>
  </si>
  <si>
    <t>Molenstreng</t>
  </si>
  <si>
    <t>201680</t>
  </si>
  <si>
    <t>510580</t>
  </si>
  <si>
    <t>O8QMV60</t>
  </si>
  <si>
    <t>Machinevaart Mastenbroek Groene Steeg</t>
  </si>
  <si>
    <t>198380</t>
  </si>
  <si>
    <t>511610</t>
  </si>
  <si>
    <t>O8QOW60</t>
  </si>
  <si>
    <t>Oude Wetering de Boxem</t>
  </si>
  <si>
    <t>199390</t>
  </si>
  <si>
    <t>506860</t>
  </si>
  <si>
    <t>O8QTV25</t>
  </si>
  <si>
    <t>Trekvaart voor Meerzicht IJsselmuiden</t>
  </si>
  <si>
    <t>192300</t>
  </si>
  <si>
    <t>507990</t>
  </si>
  <si>
    <t>O8QWG14</t>
  </si>
  <si>
    <t>Stadshagen watergang bij Veenmos</t>
  </si>
  <si>
    <t>200215</t>
  </si>
  <si>
    <t>505965</t>
  </si>
  <si>
    <t>O8QWZ50</t>
  </si>
  <si>
    <t>Watergang Zwolseweg rond duiker Kraton</t>
  </si>
  <si>
    <t>192140</t>
  </si>
  <si>
    <t>507520</t>
  </si>
  <si>
    <t>O8RAL80</t>
  </si>
  <si>
    <t>Gracht landgoed Den Alerdinck W v duiker</t>
  </si>
  <si>
    <t>210040</t>
  </si>
  <si>
    <t>496260</t>
  </si>
  <si>
    <t>O8RBF01</t>
  </si>
  <si>
    <t>Bergvijver Blankenfoort Heino oude RO</t>
  </si>
  <si>
    <t>495700</t>
  </si>
  <si>
    <t>O8RCH70</t>
  </si>
  <si>
    <t>Gracht Colckhof bij rotonde boerderij</t>
  </si>
  <si>
    <t>496020</t>
  </si>
  <si>
    <t>O8RCL19</t>
  </si>
  <si>
    <t>Vijver Cingel Heino uitstroom</t>
  </si>
  <si>
    <t>212076</t>
  </si>
  <si>
    <t>495273</t>
  </si>
  <si>
    <t>O8RDB30</t>
  </si>
  <si>
    <t>Gracht Den Berg NW van landhuis</t>
  </si>
  <si>
    <t>213640</t>
  </si>
  <si>
    <t>501260</t>
  </si>
  <si>
    <t>O8RDK19</t>
  </si>
  <si>
    <t>Vijver Drostenkamp Raalte</t>
  </si>
  <si>
    <t>214593</t>
  </si>
  <si>
    <t>489418</t>
  </si>
  <si>
    <t>O8REEV50</t>
  </si>
  <si>
    <t>Reeenveen, tegenover biol.station Wijste</t>
  </si>
  <si>
    <t>229450</t>
  </si>
  <si>
    <t>537440</t>
  </si>
  <si>
    <t>O8RKB79</t>
  </si>
  <si>
    <t>Sloot Kiezebos bij RO 2 Heino</t>
  </si>
  <si>
    <t>212000</t>
  </si>
  <si>
    <t>495080</t>
  </si>
  <si>
    <t>O8RNV61</t>
  </si>
  <si>
    <t>Reest</t>
  </si>
  <si>
    <t>219743</t>
  </si>
  <si>
    <t>518611</t>
  </si>
  <si>
    <t>O8RSB80</t>
  </si>
  <si>
    <t>Stobbenbroekswaterleiding Stobbenbroeksweg</t>
  </si>
  <si>
    <t>213225</t>
  </si>
  <si>
    <t>490910</t>
  </si>
  <si>
    <t>O8RSL08</t>
  </si>
  <si>
    <t>Sloot Zuidelijke Vechtdijk</t>
  </si>
  <si>
    <t>211270</t>
  </si>
  <si>
    <t>502910</t>
  </si>
  <si>
    <t>O8RSL14</t>
  </si>
  <si>
    <t>Bossloot Hessumsche Veld noord</t>
  </si>
  <si>
    <t>217420</t>
  </si>
  <si>
    <t>501250</t>
  </si>
  <si>
    <t>O8RSL30</t>
  </si>
  <si>
    <t>Watergang Vechterweerd</t>
  </si>
  <si>
    <t>210540</t>
  </si>
  <si>
    <t>503820</t>
  </si>
  <si>
    <t>O8RSL33</t>
  </si>
  <si>
    <t>Watergang Westerallee bij Vechterweerd</t>
  </si>
  <si>
    <t>210130</t>
  </si>
  <si>
    <t>503620</t>
  </si>
  <si>
    <t>O8RSL36</t>
  </si>
  <si>
    <t>Sloot Raalte Noord</t>
  </si>
  <si>
    <t>216500</t>
  </si>
  <si>
    <t>489610</t>
  </si>
  <si>
    <t>O8RSL37</t>
  </si>
  <si>
    <t>Bossloot Hessumsche Veld in bos</t>
  </si>
  <si>
    <t>217930</t>
  </si>
  <si>
    <t>500820</t>
  </si>
  <si>
    <t>O8SBRA10</t>
  </si>
  <si>
    <t>Sloot reservaat Bramenweg, Kuijersbosch</t>
  </si>
  <si>
    <t>206870</t>
  </si>
  <si>
    <t>530280</t>
  </si>
  <si>
    <t>O8SBS01</t>
  </si>
  <si>
    <t>Oude bokssloot</t>
  </si>
  <si>
    <t>492300</t>
  </si>
  <si>
    <t>O8SELP30</t>
  </si>
  <si>
    <t>Stroetma</t>
  </si>
  <si>
    <t>241937</t>
  </si>
  <si>
    <t>545830</t>
  </si>
  <si>
    <t>O8SELP50</t>
  </si>
  <si>
    <t>Reitma noord</t>
  </si>
  <si>
    <t>240755</t>
  </si>
  <si>
    <t>544295</t>
  </si>
  <si>
    <t>O8SELP70</t>
  </si>
  <si>
    <t>Reitma zuid</t>
  </si>
  <si>
    <t>240452</t>
  </si>
  <si>
    <t>543626</t>
  </si>
  <si>
    <t>O8SELP80</t>
  </si>
  <si>
    <t>240432</t>
  </si>
  <si>
    <t>543600</t>
  </si>
  <si>
    <t>O8SLV28</t>
  </si>
  <si>
    <t>Luttenbergerven Z van Lemelerveld extra</t>
  </si>
  <si>
    <t>220200</t>
  </si>
  <si>
    <t>494510</t>
  </si>
  <si>
    <t>O8SMI250</t>
  </si>
  <si>
    <t>Smitveen 2, Dwingeloosche Heide</t>
  </si>
  <si>
    <t>222280</t>
  </si>
  <si>
    <t>534780</t>
  </si>
  <si>
    <t>O8SOUD10</t>
  </si>
  <si>
    <t>Sloot Oude/Nieuwe landen to Oosterzand</t>
  </si>
  <si>
    <t>216030</t>
  </si>
  <si>
    <t>535860</t>
  </si>
  <si>
    <t>O8SPTK10</t>
  </si>
  <si>
    <t>Sloot polder Ten Kate, langs Wapserv.Aa</t>
  </si>
  <si>
    <t>210312</t>
  </si>
  <si>
    <t>539276</t>
  </si>
  <si>
    <t>O8STOB10</t>
  </si>
  <si>
    <t>Stobbenkolkje, zuid west schutsloterwijde</t>
  </si>
  <si>
    <t>226060</t>
  </si>
  <si>
    <t>538309</t>
  </si>
  <si>
    <t>O8STOK30</t>
  </si>
  <si>
    <t>Stobbenkamp</t>
  </si>
  <si>
    <t>197896</t>
  </si>
  <si>
    <t>524284</t>
  </si>
  <si>
    <t>O8STRNI</t>
  </si>
  <si>
    <t>Waterinlaat Stroink na inlaat</t>
  </si>
  <si>
    <t>194586</t>
  </si>
  <si>
    <t>524216</t>
  </si>
  <si>
    <t>O8STRVI</t>
  </si>
  <si>
    <t>Waterinlaat Stroink voor inlaat</t>
  </si>
  <si>
    <t>194584</t>
  </si>
  <si>
    <t>524219</t>
  </si>
  <si>
    <t>O8STWK40</t>
  </si>
  <si>
    <t>Ramswoerthe, Steenwijk, gracht</t>
  </si>
  <si>
    <t>204313</t>
  </si>
  <si>
    <t>533339</t>
  </si>
  <si>
    <t>O8STWK75</t>
  </si>
  <si>
    <t>Vijver Ramswoerthe Steenwijk</t>
  </si>
  <si>
    <t>203786</t>
  </si>
  <si>
    <t>533443</t>
  </si>
  <si>
    <t>O8SVB70</t>
  </si>
  <si>
    <t>Vennenbergerwl Witte wieven Dalmsholterw</t>
  </si>
  <si>
    <t>217200</t>
  </si>
  <si>
    <t>498800</t>
  </si>
  <si>
    <t>O8SVD99</t>
  </si>
  <si>
    <t>Dalmsholterwaterleiding</t>
  </si>
  <si>
    <t>219953</t>
  </si>
  <si>
    <t>497772</t>
  </si>
  <si>
    <t>O8SVL20</t>
  </si>
  <si>
    <t>Vlierwaterleiding Koolhaarseweg</t>
  </si>
  <si>
    <t>222100</t>
  </si>
  <si>
    <t>500020</t>
  </si>
  <si>
    <t>O8SWG01</t>
  </si>
  <si>
    <t>watergang broek</t>
  </si>
  <si>
    <t>224270</t>
  </si>
  <si>
    <t>488960</t>
  </si>
  <si>
    <t>O8TBL71</t>
  </si>
  <si>
    <t>Borgerlerleide</t>
  </si>
  <si>
    <t>209419</t>
  </si>
  <si>
    <t>477261</t>
  </si>
  <si>
    <t>O8TGM45</t>
  </si>
  <si>
    <t>Gooiermars wkw wsn</t>
  </si>
  <si>
    <t>213260</t>
  </si>
  <si>
    <t>474780</t>
  </si>
  <si>
    <t>O8TKP01</t>
  </si>
  <si>
    <t>Kleiputten Herxen de meest noordelijke</t>
  </si>
  <si>
    <t>205190</t>
  </si>
  <si>
    <t>495060</t>
  </si>
  <si>
    <t>O8TKT13</t>
  </si>
  <si>
    <t>Vijver Kortrick Olst Vijverhof</t>
  </si>
  <si>
    <t>203800</t>
  </si>
  <si>
    <t>483080</t>
  </si>
  <si>
    <t>O8TOV30</t>
  </si>
  <si>
    <t>Tweede vijver Keizersl Pasteurstraat</t>
  </si>
  <si>
    <t>208700</t>
  </si>
  <si>
    <t>O8TRK10</t>
  </si>
  <si>
    <t>Wg langs Reutekolk bij Kletterstraat</t>
  </si>
  <si>
    <t>204140</t>
  </si>
  <si>
    <t>480760</t>
  </si>
  <si>
    <t>O8TRS04</t>
  </si>
  <si>
    <t>Watergang Rijksstraatweg bij RWZI Olst</t>
  </si>
  <si>
    <t>204230</t>
  </si>
  <si>
    <t>484910</t>
  </si>
  <si>
    <t>O8TSL12</t>
  </si>
  <si>
    <t>Bovenloop Zandwetering</t>
  </si>
  <si>
    <t>206900</t>
  </si>
  <si>
    <t>479840</t>
  </si>
  <si>
    <t>O8TSL17</t>
  </si>
  <si>
    <t>Watergang 70.92 Noord van Spoorlijn</t>
  </si>
  <si>
    <t>213310</t>
  </si>
  <si>
    <t>474090</t>
  </si>
  <si>
    <t>O8TSL40</t>
  </si>
  <si>
    <t>Wg Molenpolder (tus.Windesh en Soestw)</t>
  </si>
  <si>
    <t>206360</t>
  </si>
  <si>
    <t>495270</t>
  </si>
  <si>
    <t>O8TSL48</t>
  </si>
  <si>
    <t>Poel Diepenveen langs Lange Dijk</t>
  </si>
  <si>
    <t>207030</t>
  </si>
  <si>
    <t>480680</t>
  </si>
  <si>
    <t>O8TSL56</t>
  </si>
  <si>
    <t>Bermsloot W v Raalterweg zijsloot v Bor</t>
  </si>
  <si>
    <t>209120</t>
  </si>
  <si>
    <t>477250</t>
  </si>
  <si>
    <t>O8TWEE50</t>
  </si>
  <si>
    <t>Tweelingen, grootste plas, Boswachterij</t>
  </si>
  <si>
    <t>243561</t>
  </si>
  <si>
    <t>545119</t>
  </si>
  <si>
    <t>O8TWW08</t>
  </si>
  <si>
    <t>KW Windesheim sloot achter dijk (dijkz)</t>
  </si>
  <si>
    <t>204350</t>
  </si>
  <si>
    <t>495330</t>
  </si>
  <si>
    <t>O8TWW12</t>
  </si>
  <si>
    <t>KW Windesheim wingat broekbos noord</t>
  </si>
  <si>
    <t>204490</t>
  </si>
  <si>
    <t>496080</t>
  </si>
  <si>
    <t>O8TZZ12</t>
  </si>
  <si>
    <t>Zijtak Zandwetering Hengforden Molenweg</t>
  </si>
  <si>
    <t>206720</t>
  </si>
  <si>
    <t>481160</t>
  </si>
  <si>
    <t>O8TZZ50</t>
  </si>
  <si>
    <t>Zijtak Zandwetering Hengforden</t>
  </si>
  <si>
    <t>206036</t>
  </si>
  <si>
    <t>481262</t>
  </si>
  <si>
    <t>O8UFW62</t>
  </si>
  <si>
    <t>Oost van Frieswijkerweg</t>
  </si>
  <si>
    <t>210665</t>
  </si>
  <si>
    <t>478147</t>
  </si>
  <si>
    <t>O8UML72</t>
  </si>
  <si>
    <t>Bovenloop Soestwetering</t>
  </si>
  <si>
    <t>209330</t>
  </si>
  <si>
    <t>479320</t>
  </si>
  <si>
    <t>O8UON10</t>
  </si>
  <si>
    <t>Oude Wetering Noord Bremmelerstraat</t>
  </si>
  <si>
    <t>209690</t>
  </si>
  <si>
    <t>O8USBP90</t>
  </si>
  <si>
    <t>Uitlaat stuw Beulakerpolder</t>
  </si>
  <si>
    <t>200657</t>
  </si>
  <si>
    <t>526032</t>
  </si>
  <si>
    <t>O8USL07</t>
  </si>
  <si>
    <t>Wg langs ecologische verbindingzone Herx</t>
  </si>
  <si>
    <t>208100</t>
  </si>
  <si>
    <t>O8USL08</t>
  </si>
  <si>
    <t>Sloot toekomstig natuurgebied Hoge Broek</t>
  </si>
  <si>
    <t>218200</t>
  </si>
  <si>
    <t>493160</t>
  </si>
  <si>
    <t>O8USL17</t>
  </si>
  <si>
    <t>Sloot Z v Weseperweg</t>
  </si>
  <si>
    <t>214370</t>
  </si>
  <si>
    <t>483580</t>
  </si>
  <si>
    <t>O8USW930MW</t>
  </si>
  <si>
    <t>Soestwetering thv Braunstraat Zwolle</t>
  </si>
  <si>
    <t>O8USW950MW</t>
  </si>
  <si>
    <t>Soestwetering thv Voltastraat Zwolle</t>
  </si>
  <si>
    <t>O8V2SP50</t>
  </si>
  <si>
    <t>Ven 2 Spaarbankbosch</t>
  </si>
  <si>
    <t>222000</t>
  </si>
  <si>
    <t>534740</t>
  </si>
  <si>
    <t>O8V4BO50</t>
  </si>
  <si>
    <t>Ven Vier Bergen-oost</t>
  </si>
  <si>
    <t>215716</t>
  </si>
  <si>
    <t>516243</t>
  </si>
  <si>
    <t>O8VAC00</t>
  </si>
  <si>
    <t>Fazantenweide</t>
  </si>
  <si>
    <t>483400</t>
  </si>
  <si>
    <t>O8VAC01</t>
  </si>
  <si>
    <t>Bron op de Lemelerberg</t>
  </si>
  <si>
    <t>223540</t>
  </si>
  <si>
    <t>496650</t>
  </si>
  <si>
    <t>O8VAMK40</t>
  </si>
  <si>
    <t>Vamkanaal ten oosten van Drijberseweg</t>
  </si>
  <si>
    <t>232216</t>
  </si>
  <si>
    <t>535120</t>
  </si>
  <si>
    <t>O8VAMK50</t>
  </si>
  <si>
    <t>Vamkanaal</t>
  </si>
  <si>
    <t>231924</t>
  </si>
  <si>
    <t>534907</t>
  </si>
  <si>
    <t>O8VAMO95</t>
  </si>
  <si>
    <t>Wg Omg VAM-kanaal einde van Mera-sloot</t>
  </si>
  <si>
    <t>231835</t>
  </si>
  <si>
    <t>534945</t>
  </si>
  <si>
    <t>O8VAMY10</t>
  </si>
  <si>
    <t>meetpunt Y brug Dieverseweg</t>
  </si>
  <si>
    <t>213711</t>
  </si>
  <si>
    <t>544658</t>
  </si>
  <si>
    <t>O8VBD03</t>
  </si>
  <si>
    <t>Bveld mpt 3 heideven</t>
  </si>
  <si>
    <t>219460</t>
  </si>
  <si>
    <t>486420</t>
  </si>
  <si>
    <t>O8VBD04</t>
  </si>
  <si>
    <t>Bveld mpt 4 plas eendenkooi</t>
  </si>
  <si>
    <t>219720</t>
  </si>
  <si>
    <t>486250</t>
  </si>
  <si>
    <t>O8VDK30</t>
  </si>
  <si>
    <t>Douwelerkolk</t>
  </si>
  <si>
    <t>210500</t>
  </si>
  <si>
    <t>474500</t>
  </si>
  <si>
    <t>O8VECH50</t>
  </si>
  <si>
    <t>Ven Echtenerzand</t>
  </si>
  <si>
    <t>222700</t>
  </si>
  <si>
    <t>526600</t>
  </si>
  <si>
    <t>O8VEHE50</t>
  </si>
  <si>
    <t>Ven Heideveld</t>
  </si>
  <si>
    <t>202540</t>
  </si>
  <si>
    <t>537290</t>
  </si>
  <si>
    <t>O8VEKH50</t>
  </si>
  <si>
    <t>Ven Kievitshaar (IJhorsterzandweg)</t>
  </si>
  <si>
    <t>216830</t>
  </si>
  <si>
    <t>515700</t>
  </si>
  <si>
    <t>O8VEP31</t>
  </si>
  <si>
    <t>Eendenplas</t>
  </si>
  <si>
    <t>222640</t>
  </si>
  <si>
    <t>483380</t>
  </si>
  <si>
    <t>O8VEWO50</t>
  </si>
  <si>
    <t>Ven Woldberg</t>
  </si>
  <si>
    <t>203850</t>
  </si>
  <si>
    <t>535600</t>
  </si>
  <si>
    <t>O8VEYH50</t>
  </si>
  <si>
    <t>Veenplas IJhorst</t>
  </si>
  <si>
    <t>215420</t>
  </si>
  <si>
    <t>519590</t>
  </si>
  <si>
    <t>O8VGS40</t>
  </si>
  <si>
    <t>wg de gr schaersberg op pad schaersw</t>
  </si>
  <si>
    <t>218160</t>
  </si>
  <si>
    <t>480360</t>
  </si>
  <si>
    <t>O8VHA40</t>
  </si>
  <si>
    <t>Watergang Haarle Bathemerweg to boerd13</t>
  </si>
  <si>
    <t>222160</t>
  </si>
  <si>
    <t>484800</t>
  </si>
  <si>
    <t>O8VHE70</t>
  </si>
  <si>
    <t>Wg door Heeter Enk Schoonhetenseweg</t>
  </si>
  <si>
    <t>216740</t>
  </si>
  <si>
    <t>484160</t>
  </si>
  <si>
    <t>O8VHIJK50</t>
  </si>
  <si>
    <t>Ven Hijkerveld</t>
  </si>
  <si>
    <t>228000</t>
  </si>
  <si>
    <t>548100</t>
  </si>
  <si>
    <t>O8VKO00</t>
  </si>
  <si>
    <t>Koordeswaterleiding Koordesweg</t>
  </si>
  <si>
    <t>223710</t>
  </si>
  <si>
    <t>478860</t>
  </si>
  <si>
    <t>O8VKW01</t>
  </si>
  <si>
    <t>Koeweidewaterleiding Koeweide</t>
  </si>
  <si>
    <t>223300</t>
  </si>
  <si>
    <t>480250</t>
  </si>
  <si>
    <t>O8VKW40</t>
  </si>
  <si>
    <t>Koeweidewaterleiding</t>
  </si>
  <si>
    <t>221960</t>
  </si>
  <si>
    <t>479590</t>
  </si>
  <si>
    <t>O8VLL77</t>
  </si>
  <si>
    <t>Lettelerleide</t>
  </si>
  <si>
    <t>216143</t>
  </si>
  <si>
    <t>476730</t>
  </si>
  <si>
    <t>O8VLV00</t>
  </si>
  <si>
    <t>Vijver Luttenberg</t>
  </si>
  <si>
    <t>220850</t>
  </si>
  <si>
    <t>O8VSBM10</t>
  </si>
  <si>
    <t>Veensloot de Bramen nrd van de Bramen, West stouwe</t>
  </si>
  <si>
    <t>203588</t>
  </si>
  <si>
    <t>528113</t>
  </si>
  <si>
    <t>O8VSZ02</t>
  </si>
  <si>
    <t>Soestwetering zijtak Schoomheten</t>
  </si>
  <si>
    <t>485040</t>
  </si>
  <si>
    <t>O8VTRF50</t>
  </si>
  <si>
    <t>Ven Turfpad Vledderveen</t>
  </si>
  <si>
    <t>209800</t>
  </si>
  <si>
    <t>543400</t>
  </si>
  <si>
    <t>O8WSBB10</t>
  </si>
  <si>
    <t>Beentjesgraven-Buldersleiding 14</t>
  </si>
  <si>
    <t>218825</t>
  </si>
  <si>
    <t>512083</t>
  </si>
  <si>
    <t>O8WSBB20</t>
  </si>
  <si>
    <t>Beentjesgraven-Buldersleiding 15</t>
  </si>
  <si>
    <t>219098</t>
  </si>
  <si>
    <t>509993</t>
  </si>
  <si>
    <t>O8WSBB30</t>
  </si>
  <si>
    <t>Beentjesgraven-Buldersleiding 17</t>
  </si>
  <si>
    <t>214704</t>
  </si>
  <si>
    <t>510923</t>
  </si>
  <si>
    <t>O8WSBL10</t>
  </si>
  <si>
    <t>oostelijk Ten Havesweg</t>
  </si>
  <si>
    <t>217713</t>
  </si>
  <si>
    <t>479155</t>
  </si>
  <si>
    <t>O8WSDH20</t>
  </si>
  <si>
    <t>Dalmsholterwaterleiding 2</t>
  </si>
  <si>
    <t>217798</t>
  </si>
  <si>
    <t>491124</t>
  </si>
  <si>
    <t>O8WSDH30</t>
  </si>
  <si>
    <t>Dalmsholterwaterleiding 3</t>
  </si>
  <si>
    <t>218839</t>
  </si>
  <si>
    <t>498510</t>
  </si>
  <si>
    <t>O8WSDV10</t>
  </si>
  <si>
    <t>Dedemsvaart 18</t>
  </si>
  <si>
    <t>212340</t>
  </si>
  <si>
    <t>510265</t>
  </si>
  <si>
    <t>O8WSDV20</t>
  </si>
  <si>
    <t>Dedemsvaart 19</t>
  </si>
  <si>
    <t>210182</t>
  </si>
  <si>
    <t>512502</t>
  </si>
  <si>
    <t>O8WSDW10</t>
  </si>
  <si>
    <t>Dalfserveldwetering 11a</t>
  </si>
  <si>
    <t>211685</t>
  </si>
  <si>
    <t>503946</t>
  </si>
  <si>
    <t>O8WSDW20</t>
  </si>
  <si>
    <t>Dalfserveldwetering 13</t>
  </si>
  <si>
    <t>219525</t>
  </si>
  <si>
    <t>505847</t>
  </si>
  <si>
    <t>O8WSET10</t>
  </si>
  <si>
    <t>Emmertochtsloot 1</t>
  </si>
  <si>
    <t>212033</t>
  </si>
  <si>
    <t>500679</t>
  </si>
  <si>
    <t>O8WSET20</t>
  </si>
  <si>
    <t>Emmertochtsloot 2</t>
  </si>
  <si>
    <t>207621</t>
  </si>
  <si>
    <t>499786</t>
  </si>
  <si>
    <t>O8WSGV10</t>
  </si>
  <si>
    <t>Weseperweg</t>
  </si>
  <si>
    <t>212156</t>
  </si>
  <si>
    <t>481399</t>
  </si>
  <si>
    <t>O8WSGV20</t>
  </si>
  <si>
    <t>Velsdijk</t>
  </si>
  <si>
    <t>210347</t>
  </si>
  <si>
    <t>484135</t>
  </si>
  <si>
    <t>O8WSKW10</t>
  </si>
  <si>
    <t>Kolkwetering</t>
  </si>
  <si>
    <t>214740</t>
  </si>
  <si>
    <t>495293</t>
  </si>
  <si>
    <t>O8WSLL10</t>
  </si>
  <si>
    <t>zuid van Boetelerveldweg</t>
  </si>
  <si>
    <t>217623</t>
  </si>
  <si>
    <t>487529</t>
  </si>
  <si>
    <t>O8WSLL20</t>
  </si>
  <si>
    <t>zuid van Bisschopsweg</t>
  </si>
  <si>
    <t>221266</t>
  </si>
  <si>
    <t>484270</t>
  </si>
  <si>
    <t>O8WSMW10</t>
  </si>
  <si>
    <t>Marswetering 1</t>
  </si>
  <si>
    <t>221515</t>
  </si>
  <si>
    <t>502191</t>
  </si>
  <si>
    <t>O8WSNW10</t>
  </si>
  <si>
    <t>Nieuwe wetering benedenloop 1</t>
  </si>
  <si>
    <t>210954</t>
  </si>
  <si>
    <t>495321</t>
  </si>
  <si>
    <t>O8WSNW20</t>
  </si>
  <si>
    <t>Nieuwe wetering benedenloop 2</t>
  </si>
  <si>
    <t>211113</t>
  </si>
  <si>
    <t>491125</t>
  </si>
  <si>
    <t>O8WSNW30</t>
  </si>
  <si>
    <t>West Langerhorstweg</t>
  </si>
  <si>
    <t>210325</t>
  </si>
  <si>
    <t>485952</t>
  </si>
  <si>
    <t>O8WSNZ10</t>
  </si>
  <si>
    <t>kruispunt Steemhaarsweg/Ossenkampweg</t>
  </si>
  <si>
    <t>224667</t>
  </si>
  <si>
    <t>492520</t>
  </si>
  <si>
    <t>O8WSOW20</t>
  </si>
  <si>
    <t>Hellendoornseweg</t>
  </si>
  <si>
    <t>222336</t>
  </si>
  <si>
    <t>486613</t>
  </si>
  <si>
    <t>O8WSRW20</t>
  </si>
  <si>
    <t>ten noorden brug Pruimersallee</t>
  </si>
  <si>
    <t>213319</t>
  </si>
  <si>
    <t>491607</t>
  </si>
  <si>
    <t>O8WSSL10</t>
  </si>
  <si>
    <t>Gr Grift Steenwetering</t>
  </si>
  <si>
    <t>208842</t>
  </si>
  <si>
    <t>506920</t>
  </si>
  <si>
    <t>O8WSSW10</t>
  </si>
  <si>
    <t>Dijkerhoekseweg</t>
  </si>
  <si>
    <t>220713</t>
  </si>
  <si>
    <t>478361</t>
  </si>
  <si>
    <t>O8WSWL10</t>
  </si>
  <si>
    <t>noord van Okkenbroekstraat</t>
  </si>
  <si>
    <t>219593</t>
  </si>
  <si>
    <t>480744</t>
  </si>
  <si>
    <t>O8WSWV10</t>
  </si>
  <si>
    <t>De Broeken</t>
  </si>
  <si>
    <t>215901</t>
  </si>
  <si>
    <t>538274</t>
  </si>
  <si>
    <t>O8WSWV20</t>
  </si>
  <si>
    <t>Zuid van Noorderveldweg</t>
  </si>
  <si>
    <t>212863</t>
  </si>
  <si>
    <t>541655</t>
  </si>
  <si>
    <t>O8WSWV30</t>
  </si>
  <si>
    <t>NO van Naamen van Eemnesslaan</t>
  </si>
  <si>
    <t>206271</t>
  </si>
  <si>
    <t>542483</t>
  </si>
  <si>
    <t>O8WSZW10</t>
  </si>
  <si>
    <t>Noord van Holstweg (Wijheseweg)</t>
  </si>
  <si>
    <t>205427</t>
  </si>
  <si>
    <t>485872</t>
  </si>
  <si>
    <t>O8WVAM50</t>
  </si>
  <si>
    <t>Watergang ten westen van VAMterrein</t>
  </si>
  <si>
    <t>230371</t>
  </si>
  <si>
    <t>534377</t>
  </si>
  <si>
    <t>O8YKD03</t>
  </si>
  <si>
    <t>Lookerskolk Deeventer</t>
  </si>
  <si>
    <t>476150</t>
  </si>
  <si>
    <t>O8YRW25</t>
  </si>
  <si>
    <t>Rivierenwijk Douwelerwetering/Maasstraat</t>
  </si>
  <si>
    <t>209609</t>
  </si>
  <si>
    <t>474293</t>
  </si>
  <si>
    <t>O8YRW55</t>
  </si>
  <si>
    <t>Rivierenwijk kindcentrum</t>
  </si>
  <si>
    <t>209246</t>
  </si>
  <si>
    <t>474316</t>
  </si>
  <si>
    <t>O8YVB01</t>
  </si>
  <si>
    <t>Bergweidekolk achter Noorwegenstraat</t>
  </si>
  <si>
    <t>209600</t>
  </si>
  <si>
    <t>472900</t>
  </si>
  <si>
    <t>O8YVG20</t>
  </si>
  <si>
    <t>Vijver bij Gildenberg bij NU Deventer</t>
  </si>
  <si>
    <t>211230</t>
  </si>
  <si>
    <t>474170</t>
  </si>
  <si>
    <t>O8YWC17</t>
  </si>
  <si>
    <t>Wg Colmschate Aletta Jacobastr Deventer</t>
  </si>
  <si>
    <t>212250</t>
  </si>
  <si>
    <t>473140</t>
  </si>
  <si>
    <t>O8YWC58</t>
  </si>
  <si>
    <t>Wg Colmschate Hamburgweg/Danzigweg</t>
  </si>
  <si>
    <t>210800</t>
  </si>
  <si>
    <t>472790</t>
  </si>
  <si>
    <t>O8YZO60</t>
  </si>
  <si>
    <t>Zijtak Overijsselsk ZO hoek Snipperld/Hanzew</t>
  </si>
  <si>
    <t>209040</t>
  </si>
  <si>
    <t>474220</t>
  </si>
  <si>
    <t>O8ZANV50</t>
  </si>
  <si>
    <t>Zandveen, Boswachterij Dwingeloo</t>
  </si>
  <si>
    <t>O8ZAPA90</t>
  </si>
  <si>
    <t>Zandwinput Panjerd</t>
  </si>
  <si>
    <t>220635</t>
  </si>
  <si>
    <t>521848</t>
  </si>
  <si>
    <t>O8ZEES10</t>
  </si>
  <si>
    <t>Zandwinplas Eeserwold</t>
  </si>
  <si>
    <t>206000</t>
  </si>
  <si>
    <t>535200</t>
  </si>
  <si>
    <t>O8ZKAL50</t>
  </si>
  <si>
    <t>Zandwinplas Kalterbroeken, twv Diever</t>
  </si>
  <si>
    <t>216390</t>
  </si>
  <si>
    <t>541830</t>
  </si>
  <si>
    <t>O8ZML200MW</t>
  </si>
  <si>
    <t>Wg Marslanden D thv Kanaalweg</t>
  </si>
  <si>
    <t>O8ZML250MW</t>
  </si>
  <si>
    <t>Wg Marslanden D thv Popovstraat</t>
  </si>
  <si>
    <t>O8ZPIN50</t>
  </si>
  <si>
    <t>Plas industrieterrein Noord Meppel</t>
  </si>
  <si>
    <t>209691</t>
  </si>
  <si>
    <t>525718</t>
  </si>
  <si>
    <t>O8ZROA10</t>
  </si>
  <si>
    <t>Project Reestdal zijtak Reest Oud Avereest</t>
  </si>
  <si>
    <t>221525</t>
  </si>
  <si>
    <t>515140</t>
  </si>
  <si>
    <t>O8ZSL06</t>
  </si>
  <si>
    <t>Sl Marslanden l. Ittersumallee (Praxis)</t>
  </si>
  <si>
    <t>204920</t>
  </si>
  <si>
    <t>501110</t>
  </si>
  <si>
    <t>O8ZWZ02</t>
  </si>
  <si>
    <t>Steenwetering Oldeneelpad Zwolle Zuid</t>
  </si>
  <si>
    <t>203660</t>
  </si>
  <si>
    <t>499590</t>
  </si>
  <si>
    <t>O8ZZS48</t>
  </si>
  <si>
    <t>Stadsgracht Zwolle Sassenpoort</t>
  </si>
  <si>
    <t>203100</t>
  </si>
  <si>
    <t>502600</t>
  </si>
  <si>
    <t>O9411TN37A-E</t>
  </si>
  <si>
    <t>Reinds, Holthe 37a, effluent</t>
  </si>
  <si>
    <t>234159</t>
  </si>
  <si>
    <t>538643</t>
  </si>
  <si>
    <t>O9411TN37A-I</t>
  </si>
  <si>
    <t>Reinds, Holthe 37a, influent</t>
  </si>
  <si>
    <t>O9411TN37C-E</t>
  </si>
  <si>
    <t>Kamp, Holthe 37c, effluent</t>
  </si>
  <si>
    <t>234746</t>
  </si>
  <si>
    <t>538749</t>
  </si>
  <si>
    <t>O9411TN37C-I</t>
  </si>
  <si>
    <t>Kamp, Holthe 37c, influent</t>
  </si>
  <si>
    <t>O9414TA3A-E</t>
  </si>
  <si>
    <t>Vos, Asserweg 3a, effluent</t>
  </si>
  <si>
    <t>232854</t>
  </si>
  <si>
    <t>550161</t>
  </si>
  <si>
    <t>O9414TA3A-I</t>
  </si>
  <si>
    <t>Vos, Asserweg 3a, influent</t>
  </si>
  <si>
    <t>O9414TD8-E</t>
  </si>
  <si>
    <t>Werkhoven, Geelbroekerweg 8, effluent</t>
  </si>
  <si>
    <t>233921</t>
  </si>
  <si>
    <t>551534</t>
  </si>
  <si>
    <t>O9414TD8-I</t>
  </si>
  <si>
    <t>Werkhoven, Geelbroekerweg 8, influent</t>
  </si>
  <si>
    <t>O9421VB52-E</t>
  </si>
  <si>
    <t>Vos, Witterweg 52, effluent</t>
  </si>
  <si>
    <t>229090</t>
  </si>
  <si>
    <t>553694</t>
  </si>
  <si>
    <t>O9421VB52-I</t>
  </si>
  <si>
    <t>Vos, Witterweg 52, influent</t>
  </si>
  <si>
    <t>O9431BP1-E</t>
  </si>
  <si>
    <t>Koerts-Graafstra, Tilma 1, effluent</t>
  </si>
  <si>
    <t>238654</t>
  </si>
  <si>
    <t>541966</t>
  </si>
  <si>
    <t>O9431BP1-I</t>
  </si>
  <si>
    <t>Koerts-Graafstra, Tilma 1, influent</t>
  </si>
  <si>
    <t>OB1BEIS30</t>
  </si>
  <si>
    <t>Beilerstroom (312)</t>
  </si>
  <si>
    <t>OB1BEIV20</t>
  </si>
  <si>
    <t>OB1BRUN70</t>
  </si>
  <si>
    <t>Brunstingerleek zuid van kolk straat Brunsting</t>
  </si>
  <si>
    <t>OB1CALD50</t>
  </si>
  <si>
    <t>OB1ELPS10</t>
  </si>
  <si>
    <t>OB1HELW70</t>
  </si>
  <si>
    <t>Hellingwijk achter Boerenlaan</t>
  </si>
  <si>
    <t>OB1KATM80</t>
  </si>
  <si>
    <t>Sloot Kattemade bij Koematenweg</t>
  </si>
  <si>
    <t>OB1LEIS10</t>
  </si>
  <si>
    <t>Leisloot, haaks op Gierenplas</t>
  </si>
  <si>
    <t>OB1LIHK50</t>
  </si>
  <si>
    <t>OB1LIHK60</t>
  </si>
  <si>
    <t>Linthorst Homankanaal, westoever toekomstige natuurvriendelijke oever</t>
  </si>
  <si>
    <t>OB1LIHK70</t>
  </si>
  <si>
    <t>Linthorst Homankanaal, oostoever referentiepunt</t>
  </si>
  <si>
    <t>OB1MEPD40</t>
  </si>
  <si>
    <t>Meppelerdiep, Doosje</t>
  </si>
  <si>
    <t>OB1ORAK70</t>
  </si>
  <si>
    <t>OB1ORAK80</t>
  </si>
  <si>
    <t>Oranjekanaal, Hijken</t>
  </si>
  <si>
    <t>OB1OUDD10</t>
  </si>
  <si>
    <t>Oude Diep, Kruising Linthorst Homankanaal</t>
  </si>
  <si>
    <t>OB1OUDD25</t>
  </si>
  <si>
    <t>Rode Brand nw van de Brink 20-40 voor 2e duiker</t>
  </si>
  <si>
    <t>OB1OUDD30</t>
  </si>
  <si>
    <t>Oude Diep, nieuwe meander Drijber</t>
  </si>
  <si>
    <t>OB1OUDD90</t>
  </si>
  <si>
    <t>Oude Diep, Echten</t>
  </si>
  <si>
    <t>OB1OUDV60</t>
  </si>
  <si>
    <t>Oude Vaart (Hoogestukken)</t>
  </si>
  <si>
    <t>OB1OUDV90</t>
  </si>
  <si>
    <t>Oude Vaart bij de A32, 100 meter bovenstrooms stuw</t>
  </si>
  <si>
    <t>OB1PROV01</t>
  </si>
  <si>
    <t>Sl. Noord van Klateringweg</t>
  </si>
  <si>
    <t>OB1PROV02</t>
  </si>
  <si>
    <t>Sl. Noord Beilerstr./N856</t>
  </si>
  <si>
    <t>OB1REEL20</t>
  </si>
  <si>
    <t>OB1REES30</t>
  </si>
  <si>
    <t>Reest De Stenen Pijp Ommerweg</t>
  </si>
  <si>
    <t>OB1REES70</t>
  </si>
  <si>
    <t>Reest (De Wijk IJhorst 329 jre66)</t>
  </si>
  <si>
    <t>OB1REES80</t>
  </si>
  <si>
    <t>Reest (Reest Stouwe)</t>
  </si>
  <si>
    <t>OB1RKOR01</t>
  </si>
  <si>
    <t>Rietkragen oranjekanaal</t>
  </si>
  <si>
    <t>OB1RKOR02</t>
  </si>
  <si>
    <t>OB1RUIA30</t>
  </si>
  <si>
    <t>Ruiner Aa, Kraloerweg</t>
  </si>
  <si>
    <t>OB1RUIA50</t>
  </si>
  <si>
    <t>Ruiner Aa, Munnikenweg</t>
  </si>
  <si>
    <t>OB1RUST30</t>
  </si>
  <si>
    <t>OB1TILG30</t>
  </si>
  <si>
    <t>Samenloop tilgrup vledder aa</t>
  </si>
  <si>
    <t>OB1TILG80</t>
  </si>
  <si>
    <t>Tilgrup, Fietspad Dieverveld</t>
  </si>
  <si>
    <t>OB1VGWL20</t>
  </si>
  <si>
    <t>Vogelszangsche wijk,</t>
  </si>
  <si>
    <t>OB1VGWL80</t>
  </si>
  <si>
    <t>Vogelszangsche wijk, ten zuiden van de Oosterveldweg</t>
  </si>
  <si>
    <t>OB1VLEA10</t>
  </si>
  <si>
    <t>Bovenloop</t>
  </si>
  <si>
    <t>OB1VLEA70</t>
  </si>
  <si>
    <t>Vledder Aa (brug in weg Diever/Vledder (510)</t>
  </si>
  <si>
    <t>OB1WAPA20</t>
  </si>
  <si>
    <t>Wapserveense Aa, Kwelsloot, zijtak Wapserveense Aa</t>
  </si>
  <si>
    <t>OB1WAPA30</t>
  </si>
  <si>
    <t>Wapserveense Aa (Wapse/Wapserveen 511)</t>
  </si>
  <si>
    <t>OB1WAPA60</t>
  </si>
  <si>
    <t>Wapserveense Aa (Havelte/Frederiksoord 104)</t>
  </si>
  <si>
    <t>OB1WESS01</t>
  </si>
  <si>
    <t>OB1WESS15</t>
  </si>
  <si>
    <t>Westerborkerstroom west van open verbinding</t>
  </si>
  <si>
    <t>OB1WESS17</t>
  </si>
  <si>
    <t>Westerborkerstroom west van stuw Timmerholt</t>
  </si>
  <si>
    <t>OB1WOLA80</t>
  </si>
  <si>
    <t>OB1WOLA85</t>
  </si>
  <si>
    <t>OB1ZUIW45</t>
  </si>
  <si>
    <t>Zuidwoldigerwaterlossing, ten oosten van weg Alteveer</t>
  </si>
  <si>
    <t>OB1ZUIW70</t>
  </si>
  <si>
    <t>Zuidwolder waterlossing, brug in weg Ten Arlo/Zui</t>
  </si>
  <si>
    <t>OB2BEUW50</t>
  </si>
  <si>
    <t>Beulakerwijde middenin  bij ton 9 ( fbu54 )</t>
  </si>
  <si>
    <t>OB2BEWO10</t>
  </si>
  <si>
    <t>Belterwijde Oost, bij Blauwe hand ( fbe04/fbe37 )</t>
  </si>
  <si>
    <t>OB2BOSW50</t>
  </si>
  <si>
    <t>Boschwijde St. Jansklooster</t>
  </si>
  <si>
    <t>OB2BOVW10</t>
  </si>
  <si>
    <t>Bovenwijde, Giethoorn</t>
  </si>
  <si>
    <t>OB2DUIM50</t>
  </si>
  <si>
    <t>Duinigermeer ( fdu38 ), Middenin</t>
  </si>
  <si>
    <t>OB2GIEM50</t>
  </si>
  <si>
    <t>Giethoornse meer</t>
  </si>
  <si>
    <t>OB2GPLE50</t>
  </si>
  <si>
    <t>Plas te zuiden Ettenlandskanaal (fpe37)</t>
  </si>
  <si>
    <t>OB2KIEW40</t>
  </si>
  <si>
    <t>OB2KLBE50</t>
  </si>
  <si>
    <t>OB2KPLE50</t>
  </si>
  <si>
    <t>Kl plas Leeuwterveld (fle01), tussen grote pl &amp; pg</t>
  </si>
  <si>
    <t>OB2PBOL50</t>
  </si>
  <si>
    <t>Petgat Bollemaat</t>
  </si>
  <si>
    <t>OB2PHGR30</t>
  </si>
  <si>
    <t>Petgat Hamsgracht</t>
  </si>
  <si>
    <t>OB2PHOG10</t>
  </si>
  <si>
    <t>OB2PLOK10</t>
  </si>
  <si>
    <t>OB2PLOK15</t>
  </si>
  <si>
    <t>OB2PMEE10</t>
  </si>
  <si>
    <t>OB2PNED10</t>
  </si>
  <si>
    <t>Petgat Nederland (fpg07)</t>
  </si>
  <si>
    <t>OB2PSCG10</t>
  </si>
  <si>
    <t>Petgat Schut en Grafkampen (fpg02)</t>
  </si>
  <si>
    <t>OB2PTOP10</t>
  </si>
  <si>
    <t>Veenplas Toppenkolkje</t>
  </si>
  <si>
    <t>OB2PVEB10</t>
  </si>
  <si>
    <t>OB2PVEN40</t>
  </si>
  <si>
    <t>Venemate west</t>
  </si>
  <si>
    <t>OB2PWIE10</t>
  </si>
  <si>
    <t>OB2SCHW40</t>
  </si>
  <si>
    <t>Schutsloterwijde ( fsw37 ), middenin</t>
  </si>
  <si>
    <t>OB2VOSS50</t>
  </si>
  <si>
    <t>Vossebelt middenin</t>
  </si>
  <si>
    <t>OB2ZUID50</t>
  </si>
  <si>
    <t>OB3BOMH50</t>
  </si>
  <si>
    <t>Zandwinplas Bomhofsplas</t>
  </si>
  <si>
    <t>OB3IDW05</t>
  </si>
  <si>
    <t>Dalfserveldwetering O van Veldweg</t>
  </si>
  <si>
    <t>OB3IDW90</t>
  </si>
  <si>
    <t>Dalfserveldwetering de Brandt</t>
  </si>
  <si>
    <t>OB3IGB05</t>
  </si>
  <si>
    <t>Groote Grift o van Hemelenweg</t>
  </si>
  <si>
    <t>OB3IGB64</t>
  </si>
  <si>
    <t>Groote Grift Klinkerweg</t>
  </si>
  <si>
    <t>OB3IKL85</t>
  </si>
  <si>
    <t>Kloosterzielstreng Wijkweg SBB schuur</t>
  </si>
  <si>
    <t>OB3IKS53</t>
  </si>
  <si>
    <t>Conradkanaal oost Rechterensweg weilandzijde</t>
  </si>
  <si>
    <t>OB3IKS90</t>
  </si>
  <si>
    <t>Kostverlorenstreng bij parkeerplaats</t>
  </si>
  <si>
    <t>OB3ISW63</t>
  </si>
  <si>
    <t>Steenwetering De Olde Stouwe</t>
  </si>
  <si>
    <t>OB3ISW98</t>
  </si>
  <si>
    <t>Steenwetering Streukelerzijl Zijlweg</t>
  </si>
  <si>
    <t>OB3IWA03</t>
  </si>
  <si>
    <t>OB3IWA61</t>
  </si>
  <si>
    <t>OB3IWA86</t>
  </si>
  <si>
    <t>Westerveldse Aa</t>
  </si>
  <si>
    <t>OB3KBG40</t>
  </si>
  <si>
    <t>Beentjesgraven Nieuwe Dijk</t>
  </si>
  <si>
    <t>OB3KBL64</t>
  </si>
  <si>
    <t>Buldersleiding N van Middeldijk</t>
  </si>
  <si>
    <t>OB3KBL95</t>
  </si>
  <si>
    <t>Buldersleiding noord van Zandspeur</t>
  </si>
  <si>
    <t>OB3KDV40</t>
  </si>
  <si>
    <t>Dedemsvaart Lichtmis Koezenkooiweg</t>
  </si>
  <si>
    <t>OB3LHS12</t>
  </si>
  <si>
    <t>OB3LKO01</t>
  </si>
  <si>
    <t>OB3LLD65</t>
  </si>
  <si>
    <t>De Leiding Engelandsweg (17-0)</t>
  </si>
  <si>
    <t>OB3LLD80</t>
  </si>
  <si>
    <t>De Leiding bij camping Calluna</t>
  </si>
  <si>
    <t>OB3LVE85V</t>
  </si>
  <si>
    <t>Vecht stuw Vechterweerd in vistrap</t>
  </si>
  <si>
    <t>OB3OAK50</t>
  </si>
  <si>
    <t>Uitwateringskanaal Roggebot W v Buitendijk</t>
  </si>
  <si>
    <t>OB3OBW87</t>
  </si>
  <si>
    <t>Binnenwetering Zuid van Naaldeweg</t>
  </si>
  <si>
    <t>OB3QGA40</t>
  </si>
  <si>
    <t>Ganzendiep Grafhorst</t>
  </si>
  <si>
    <t>OB3QGO70</t>
  </si>
  <si>
    <t>OB3QKW25</t>
  </si>
  <si>
    <t>Kerkwetering 200m West van Mastenbroek</t>
  </si>
  <si>
    <t>OB3RET20</t>
  </si>
  <si>
    <t>OB3RET83</t>
  </si>
  <si>
    <t>Emmertochtsloot noord  N van Kroesenalle</t>
  </si>
  <si>
    <t>OB3RET90</t>
  </si>
  <si>
    <t>Emmertochtsloot noord N van Eendenkooi</t>
  </si>
  <si>
    <t>OB3RKMB01</t>
  </si>
  <si>
    <t>Rietkragen mastenbroek</t>
  </si>
  <si>
    <t>OB3RKMB02</t>
  </si>
  <si>
    <t>OB3RKMW01</t>
  </si>
  <si>
    <t>Rietkragen marswetering</t>
  </si>
  <si>
    <t>OB3RKMW02</t>
  </si>
  <si>
    <t>OB3RKOV01</t>
  </si>
  <si>
    <t>Rietkragen overijsselskanaal zwolle</t>
  </si>
  <si>
    <t>OB3RKOV02</t>
  </si>
  <si>
    <t>OB3RKOV03</t>
  </si>
  <si>
    <t>OB3RKOV04</t>
  </si>
  <si>
    <t>OB3RKOV05</t>
  </si>
  <si>
    <t>OB3RKOV06</t>
  </si>
  <si>
    <t>OB3RKW20</t>
  </si>
  <si>
    <t>Kolkwetering Dalfserweg</t>
  </si>
  <si>
    <t>OB3RKW75</t>
  </si>
  <si>
    <t>OB3RMW20</t>
  </si>
  <si>
    <t>OB3RMW40</t>
  </si>
  <si>
    <t>Marswetering Dalmsholterweg</t>
  </si>
  <si>
    <t>OB3RMW90</t>
  </si>
  <si>
    <t>Marswetering Zwolseweg</t>
  </si>
  <si>
    <t>OB3RNW02</t>
  </si>
  <si>
    <t>Nieuwe Wetering Pruimersallee</t>
  </si>
  <si>
    <t>OB3RNW10</t>
  </si>
  <si>
    <t>Nieuwe wetering Nijentapsbrug</t>
  </si>
  <si>
    <t>OB3RNW32</t>
  </si>
  <si>
    <t>Nieuwe Wetering t Kleine Lint</t>
  </si>
  <si>
    <t>OB3RNW48</t>
  </si>
  <si>
    <t>Nieuwe Wetering Laag Zuthem</t>
  </si>
  <si>
    <t>OB3RNW74</t>
  </si>
  <si>
    <t>Nieuwe Wetering Hoevenbrug</t>
  </si>
  <si>
    <t>OB3RRW30</t>
  </si>
  <si>
    <t>Raalterwetering bovenstrooms</t>
  </si>
  <si>
    <t>OB3RRW45</t>
  </si>
  <si>
    <t>OB3RRW46A</t>
  </si>
  <si>
    <t>Raalterwetering oost van spoorbrug</t>
  </si>
  <si>
    <t>OB3RRW58</t>
  </si>
  <si>
    <t>Nieuwe Raalterwetering west van Velnerweg</t>
  </si>
  <si>
    <t>OB3RRW65</t>
  </si>
  <si>
    <t>OB3RRW81</t>
  </si>
  <si>
    <t>Koppelleiding bij Oude wetering oost van de weg</t>
  </si>
  <si>
    <t>OB3SDW20</t>
  </si>
  <si>
    <t>Dalmsholterwaterleiding W v Vilstersedij</t>
  </si>
  <si>
    <t>OB3SDW55</t>
  </si>
  <si>
    <t>Dalmsholterwl Laarhoeve Dalmsholterweg</t>
  </si>
  <si>
    <t>OB3SDW72</t>
  </si>
  <si>
    <t>Dalmsholterwaterleiding noord van Langsweg 41</t>
  </si>
  <si>
    <t>OB3SZV83</t>
  </si>
  <si>
    <t>Overijssels kanaal Zw-Vr Hagenweg</t>
  </si>
  <si>
    <t>OB3TZW07</t>
  </si>
  <si>
    <t>Zandwetering Oude Molen</t>
  </si>
  <si>
    <t>OB3TZW65</t>
  </si>
  <si>
    <t>OB3TZW69</t>
  </si>
  <si>
    <t>Zandwetering voor de Gelder Wijhe</t>
  </si>
  <si>
    <t>OB3TZW92</t>
  </si>
  <si>
    <t>OB3UAL14</t>
  </si>
  <si>
    <t>Averlosche leide west oost van Wesselinksdijk</t>
  </si>
  <si>
    <t>OB3UAL74</t>
  </si>
  <si>
    <t>Averlosche Leide ten oosten van de  Raalterweg</t>
  </si>
  <si>
    <t>OB3UGV36</t>
  </si>
  <si>
    <t>Groote Vloedgraven Spekhoek</t>
  </si>
  <si>
    <t>OB3UGV70</t>
  </si>
  <si>
    <t>Groote Vloedgraven oost van Zonnenbergerweg</t>
  </si>
  <si>
    <t>OB3UGV80</t>
  </si>
  <si>
    <t>Groote Vloedgraven O v Raalterweg</t>
  </si>
  <si>
    <t>OB3UGV95</t>
  </si>
  <si>
    <t>Groote Vloedgraven Rozenvoorderdijk</t>
  </si>
  <si>
    <t>OB3URA88</t>
  </si>
  <si>
    <t>Ramelerleiding De Horst</t>
  </si>
  <si>
    <t>OB3URL60</t>
  </si>
  <si>
    <t>Rechterschotseleiding n v Reuveldsweg</t>
  </si>
  <si>
    <t>OB3USW11</t>
  </si>
  <si>
    <t>Soestwetering Spanjaardsdijk</t>
  </si>
  <si>
    <t>OB3USW40</t>
  </si>
  <si>
    <t>Soestwetering Boxbergerweg</t>
  </si>
  <si>
    <t>OB3USW52</t>
  </si>
  <si>
    <t>Soestwetering bij Wengelvelde</t>
  </si>
  <si>
    <t>OB3USW89</t>
  </si>
  <si>
    <t>OB3USW95</t>
  </si>
  <si>
    <t>Soestwetering Zuidbroeklaan</t>
  </si>
  <si>
    <t>OB3VDR82</t>
  </si>
  <si>
    <t>Overijsselskanaal Deventer Raalte Hoge B</t>
  </si>
  <si>
    <t>OB3VMH50</t>
  </si>
  <si>
    <t>OB3VMH85</t>
  </si>
  <si>
    <t>Linderterleide brug straat de Steege</t>
  </si>
  <si>
    <t>OB3VOB50</t>
  </si>
  <si>
    <t>Oosterbroekswaterleiding Hottenvoort</t>
  </si>
  <si>
    <t>OB3VOB95</t>
  </si>
  <si>
    <t>Oosterbroekswaterleiding bij N48</t>
  </si>
  <si>
    <t>OB3VSW85</t>
  </si>
  <si>
    <t>Soestwetering Schooldijk</t>
  </si>
  <si>
    <t>OB3VWW82</t>
  </si>
  <si>
    <t>Witteveensleiding Spanjaardsdijk</t>
  </si>
  <si>
    <t>OB8ACHT50</t>
  </si>
  <si>
    <t>OB8AMSH50</t>
  </si>
  <si>
    <t>OB8BORE10</t>
  </si>
  <si>
    <t>Bovenloop Reest</t>
  </si>
  <si>
    <t>OB8DIEP50</t>
  </si>
  <si>
    <t>Diepveen, Boswachterij Dwingeloo</t>
  </si>
  <si>
    <t>OB8GANP50</t>
  </si>
  <si>
    <t>Ven Ganzenplas, boswachterij Staphorst</t>
  </si>
  <si>
    <t>OB8GOUP50</t>
  </si>
  <si>
    <t>Goudenploeg (1302)</t>
  </si>
  <si>
    <t>OB8GREN50</t>
  </si>
  <si>
    <t>OB8HUZA50</t>
  </si>
  <si>
    <t>OB8IPG09</t>
  </si>
  <si>
    <t>Petgat t.o.Parkeerplaats(proefproj links</t>
  </si>
  <si>
    <t>OB8IPG10</t>
  </si>
  <si>
    <t>OB8ISL106</t>
  </si>
  <si>
    <t>OB8ISL129</t>
  </si>
  <si>
    <t>Sloot N van noordelijke Ruitenweg (Ref RGO)</t>
  </si>
  <si>
    <t>OB8ISL64</t>
  </si>
  <si>
    <t>Oude Matensloot bij proef petgaten</t>
  </si>
  <si>
    <t>OB8IST40</t>
  </si>
  <si>
    <t>Oostelijke plas bij Stouwe</t>
  </si>
  <si>
    <t>OB8IWG24</t>
  </si>
  <si>
    <t>Wg Dalfsen 3.1 bij splitsing wg 3.0</t>
  </si>
  <si>
    <t>OB8IWO01</t>
  </si>
  <si>
    <t>Wg Westoevers bij windmolen</t>
  </si>
  <si>
    <t>OB8JOS26</t>
  </si>
  <si>
    <t>OB8KOOL50</t>
  </si>
  <si>
    <t>Koolhaar Boswachterij Staphorst</t>
  </si>
  <si>
    <t>OB8KVB80</t>
  </si>
  <si>
    <t>Beentjesgraven zuid van Dedemweg</t>
  </si>
  <si>
    <t>OB8LVV03</t>
  </si>
  <si>
    <t>OB8LVV05</t>
  </si>
  <si>
    <t>OB8OSL03</t>
  </si>
  <si>
    <t>Sloot Wittensteins Allee Binnen Weterin</t>
  </si>
  <si>
    <t>OB8OSL17</t>
  </si>
  <si>
    <t>Sloot to omheinde kolk Spijkerboersweg</t>
  </si>
  <si>
    <t>OB8PBKO10</t>
  </si>
  <si>
    <t>OB8PBRM10</t>
  </si>
  <si>
    <t>Petgat de Bramen nrd van de Bramen, west Stouwe</t>
  </si>
  <si>
    <t>OB8PDOK10</t>
  </si>
  <si>
    <t>OB8PKGR10</t>
  </si>
  <si>
    <t>OB8PLDW10</t>
  </si>
  <si>
    <t>OB8PND20</t>
  </si>
  <si>
    <t>Noorddiep deel 2</t>
  </si>
  <si>
    <t>OB8PND30</t>
  </si>
  <si>
    <t>Noorddiep deel 3</t>
  </si>
  <si>
    <t>OB8POO250</t>
  </si>
  <si>
    <t>Poort II, Boswachterij Dwingeloo</t>
  </si>
  <si>
    <t>OB8PPIV10</t>
  </si>
  <si>
    <t>OB8PWOL10</t>
  </si>
  <si>
    <t>petgat Woldweg,petgatensysteem zuid van Venemaat</t>
  </si>
  <si>
    <t>OB8QKO01</t>
  </si>
  <si>
    <t>Kolk Afsched</t>
  </si>
  <si>
    <t>OB8QMO70</t>
  </si>
  <si>
    <t>OB8QMV60</t>
  </si>
  <si>
    <t>OB8RBH320</t>
  </si>
  <si>
    <t>Reest verondieping 3</t>
  </si>
  <si>
    <t>OB8RBH420</t>
  </si>
  <si>
    <t>Reest verondieping 4</t>
  </si>
  <si>
    <t>OB8REEV50</t>
  </si>
  <si>
    <t>Reeenveen tegenover Biologisch station Wijster</t>
  </si>
  <si>
    <t>OB8RNV610</t>
  </si>
  <si>
    <t>Reest, nieuwe voorde nr 6, benedenstrooms</t>
  </si>
  <si>
    <t>OB8SBS01</t>
  </si>
  <si>
    <t>Boksloot (oude) in bos</t>
  </si>
  <si>
    <t>OB8SLV18</t>
  </si>
  <si>
    <t>Luttenbergerven Z van Lemelerveld</t>
  </si>
  <si>
    <t>OB8SPTK10</t>
  </si>
  <si>
    <t>Sloot Polder Ten Kate, Langs Wapserveense Aa</t>
  </si>
  <si>
    <t>OB8STHO40</t>
  </si>
  <si>
    <t>Stadsrandontwikkeling Hoogeveen middenin</t>
  </si>
  <si>
    <t>OB8STOB10</t>
  </si>
  <si>
    <t>OB8STRV55</t>
  </si>
  <si>
    <t>Streitervaart (8STRV55)</t>
  </si>
  <si>
    <t>OB8SVB70</t>
  </si>
  <si>
    <t>OB8SWG01</t>
  </si>
  <si>
    <t>Watergang Broek</t>
  </si>
  <si>
    <t>OB8TGM45</t>
  </si>
  <si>
    <t>Watergang Gooiermars na splitsing</t>
  </si>
  <si>
    <t>OB8TKP01</t>
  </si>
  <si>
    <t>OB8TWEE50</t>
  </si>
  <si>
    <t>Ven Tweelingen, gr plas</t>
  </si>
  <si>
    <t>OB8UOB90</t>
  </si>
  <si>
    <t>Oosterbroekswaterleiding Oost van Hagweg</t>
  </si>
  <si>
    <t>OB8URA40</t>
  </si>
  <si>
    <t>Ramelerleiding nw van Anytiem Snack&amp;Dine</t>
  </si>
  <si>
    <t>OB8V4BO50</t>
  </si>
  <si>
    <t>OB8VAC00</t>
  </si>
  <si>
    <t>OB8VAC01</t>
  </si>
  <si>
    <t>OB8VBB80</t>
  </si>
  <si>
    <t>Breebroeksleiding west van Spanjaardsdij</t>
  </si>
  <si>
    <t>OB8VBD03</t>
  </si>
  <si>
    <t>Boetelerveld mpt 3 heideven</t>
  </si>
  <si>
    <t>OB8VBD04</t>
  </si>
  <si>
    <t>Boetelerveld mpt 4 plas eendenkooi</t>
  </si>
  <si>
    <t>OB8VECH50</t>
  </si>
  <si>
    <t>Ven Echtenerzand, Echten</t>
  </si>
  <si>
    <t>OB8VEHE50</t>
  </si>
  <si>
    <t>OB8VEP31</t>
  </si>
  <si>
    <t>Eendeplas</t>
  </si>
  <si>
    <t>OB8VEWO50</t>
  </si>
  <si>
    <t>OB8VEYH50</t>
  </si>
  <si>
    <t>OB8VGS40</t>
  </si>
  <si>
    <t>wg de Gr Schaersberg op pad Schaersweg</t>
  </si>
  <si>
    <t>OB8VHIJK50</t>
  </si>
  <si>
    <t>OB8VSBM10</t>
  </si>
  <si>
    <t>Veensloot de Bramen nrd van de Bramen, west Stouwe</t>
  </si>
  <si>
    <t>OB8VTRF50</t>
  </si>
  <si>
    <t>OB8WSBB10</t>
  </si>
  <si>
    <t>OB8WSBB20</t>
  </si>
  <si>
    <t>OB8WSBB30</t>
  </si>
  <si>
    <t>OB8WSDH20</t>
  </si>
  <si>
    <t>OB8WSDV10</t>
  </si>
  <si>
    <t>OB8WSDV20</t>
  </si>
  <si>
    <t>OB8WSDW10</t>
  </si>
  <si>
    <t>OB8WSDW20</t>
  </si>
  <si>
    <t>OB8WSET10</t>
  </si>
  <si>
    <t>OB8WSET20</t>
  </si>
  <si>
    <t>OB8WSKW10</t>
  </si>
  <si>
    <t>OB8WSMW10</t>
  </si>
  <si>
    <t>OB8WSNW20</t>
  </si>
  <si>
    <t>OB8WSNZ10</t>
  </si>
  <si>
    <t>kruispunt Steenhaarweg/Ossenkampweg</t>
  </si>
  <si>
    <t>OB8WSRL10</t>
  </si>
  <si>
    <t>zijwatergang west van hoofdwatergang</t>
  </si>
  <si>
    <t>OB8WSRW10</t>
  </si>
  <si>
    <t>vanaf  brug zuid Bendijksweg</t>
  </si>
  <si>
    <t>OB8WSRW30</t>
  </si>
  <si>
    <t>Hogebroeksweg zuid van stuw</t>
  </si>
  <si>
    <t>OB8WSSL20</t>
  </si>
  <si>
    <t>Gr Grift Steenwetering 21</t>
  </si>
  <si>
    <t>OB8WSSL30</t>
  </si>
  <si>
    <t>Gr Grift Steenwetering 20</t>
  </si>
  <si>
    <t>OB8WSWV10</t>
  </si>
  <si>
    <t>de Broeken</t>
  </si>
  <si>
    <t>OB8WSWV20</t>
  </si>
  <si>
    <t>zuid v Noorderveldweg</t>
  </si>
  <si>
    <t>OB8WSWV30</t>
  </si>
  <si>
    <t>NO van Naamen van Eemneslaan</t>
  </si>
  <si>
    <t>OB8WSZV10</t>
  </si>
  <si>
    <t>Overijsselskanaal Zwolle 1</t>
  </si>
  <si>
    <t>OB8ZANV50</t>
  </si>
  <si>
    <t>OGNM120823</t>
  </si>
  <si>
    <t>Calamiteit</t>
  </si>
  <si>
    <t>OOP-DIOXAAN-005</t>
  </si>
  <si>
    <t>Zijtak Almelo - t.h.v. watergang van Kolb t.h.v. Rijksweg 16 Ambt-Delden</t>
  </si>
  <si>
    <t>241182</t>
  </si>
  <si>
    <t>474396</t>
  </si>
  <si>
    <t>OOP-DIOXAAN-006</t>
  </si>
  <si>
    <t>Zijtak Almelo - ergens t.z.v. Almelo t.h.v. Entersestraat 15 Bornebroek</t>
  </si>
  <si>
    <t>239982</t>
  </si>
  <si>
    <t>480920</t>
  </si>
  <si>
    <t>OOP-DIOXAAN-007</t>
  </si>
  <si>
    <t>Zijtak Almelo - voor sluis Aa-dorp t.h.v. Sluisweg 7 Almelo</t>
  </si>
  <si>
    <t>239921</t>
  </si>
  <si>
    <t>487882</t>
  </si>
  <si>
    <t>OOP-DIOXAAN-008</t>
  </si>
  <si>
    <t>Kanaal Almelo - De Haandrik, t.h.v. Gerhard Nijlandstraat 26 Daarlerveen</t>
  </si>
  <si>
    <t>236206</t>
  </si>
  <si>
    <t>OOP-DIOXAAN-012</t>
  </si>
  <si>
    <t>Vecht - Vechterweerd, mp 3LVE85 stuw Vechterweerd</t>
  </si>
  <si>
    <t>OOP-DIOXAAN-014</t>
  </si>
  <si>
    <t>Vecht - stuw Junne, Junnerweg 9 Stegeren</t>
  </si>
  <si>
    <t>230449</t>
  </si>
  <si>
    <t>505047</t>
  </si>
  <si>
    <t>OOP-DIOXAAN-015</t>
  </si>
  <si>
    <t>Kanaal Almelo-De Haandrik Geerdijkbrug, Noorderweg 85 Vroomshoop</t>
  </si>
  <si>
    <t>235439</t>
  </si>
  <si>
    <t>499428</t>
  </si>
  <si>
    <t>ORGKOEK</t>
  </si>
  <si>
    <t>Rioolgemaal Koekange</t>
  </si>
  <si>
    <t>218134</t>
  </si>
  <si>
    <t>523585</t>
  </si>
  <si>
    <t>ORGZUID</t>
  </si>
  <si>
    <t>Rioolgemaal Zuidwolde</t>
  </si>
  <si>
    <t>224234</t>
  </si>
  <si>
    <t>521249</t>
  </si>
  <si>
    <t>OTS57-LEGIO-SLH</t>
  </si>
  <si>
    <t>Legionella onderzoek RWZI Zwolle, uitvoering Streeklab Haarlem.</t>
  </si>
  <si>
    <t>S01-003</t>
  </si>
  <si>
    <t>Hammerwetering, Janmansweg, kleine brug, Den Ham</t>
  </si>
  <si>
    <t>228728</t>
  </si>
  <si>
    <t>498898</t>
  </si>
  <si>
    <t>S01-009</t>
  </si>
  <si>
    <t>Oude Reggemeander Het Onderland, Wolfskuil, zomerhuis De Ark</t>
  </si>
  <si>
    <t>224050</t>
  </si>
  <si>
    <t>502469</t>
  </si>
  <si>
    <t>S01-035</t>
  </si>
  <si>
    <t>Beneden Regge, Grefeldijk, Hellendoorn</t>
  </si>
  <si>
    <t>226770</t>
  </si>
  <si>
    <t>496566</t>
  </si>
  <si>
    <t>S01-037</t>
  </si>
  <si>
    <t>Beneden Regge, benedenstrooms van Hammerwetering, Archem</t>
  </si>
  <si>
    <t>227161</t>
  </si>
  <si>
    <t>499395</t>
  </si>
  <si>
    <t>S01-102</t>
  </si>
  <si>
    <t>Besthmenerven, verlengde Junnerdijk, Ommen</t>
  </si>
  <si>
    <t>226832</t>
  </si>
  <si>
    <t>501283</t>
  </si>
  <si>
    <t>S01-103</t>
  </si>
  <si>
    <t>Zeesserven, Ommen</t>
  </si>
  <si>
    <t>227240</t>
  </si>
  <si>
    <t>501624</t>
  </si>
  <si>
    <t>S01-300</t>
  </si>
  <si>
    <t>Beneden Regge, Laarbrug, Vilsterseweg, Ommen</t>
  </si>
  <si>
    <t>223155</t>
  </si>
  <si>
    <t>503100</t>
  </si>
  <si>
    <t>S010BLUE</t>
  </si>
  <si>
    <t>Blue Elephant Almelo-V</t>
  </si>
  <si>
    <t>241093</t>
  </si>
  <si>
    <t>487228</t>
  </si>
  <si>
    <t>S010ES-001</t>
  </si>
  <si>
    <t>Almelo-V effluent</t>
  </si>
  <si>
    <t>240964</t>
  </si>
  <si>
    <t>487309</t>
  </si>
  <si>
    <t>S010GW-001</t>
  </si>
  <si>
    <t>RWZI Vissendijk peilbuis 01</t>
  </si>
  <si>
    <t>241054</t>
  </si>
  <si>
    <t>487286</t>
  </si>
  <si>
    <t>S010GW-002</t>
  </si>
  <si>
    <t>RWZI Vissendijk peilbuis 02</t>
  </si>
  <si>
    <t>241055</t>
  </si>
  <si>
    <t>487287</t>
  </si>
  <si>
    <t>S010GW-003</t>
  </si>
  <si>
    <t>Almelo Vissedijk Grondwaterpeilbuis 3</t>
  </si>
  <si>
    <t>241046</t>
  </si>
  <si>
    <t>487263</t>
  </si>
  <si>
    <t>S010GW-004</t>
  </si>
  <si>
    <t>Almelo Vissedijk Grondwaterpeilbuis 4</t>
  </si>
  <si>
    <t>241067</t>
  </si>
  <si>
    <t>487241</t>
  </si>
  <si>
    <t>S010GW-005</t>
  </si>
  <si>
    <t>RWZI Vissendijk peilbuis 05</t>
  </si>
  <si>
    <t>241056</t>
  </si>
  <si>
    <t>487288</t>
  </si>
  <si>
    <t>S010GW-006</t>
  </si>
  <si>
    <t>RWZI Vissendijk peilbuis 06</t>
  </si>
  <si>
    <t>241057</t>
  </si>
  <si>
    <t>487289</t>
  </si>
  <si>
    <t>S010GW-007</t>
  </si>
  <si>
    <t>RWZI Vissendijk peilbuis 07</t>
  </si>
  <si>
    <t>241058</t>
  </si>
  <si>
    <t>487290</t>
  </si>
  <si>
    <t>S010GW-008</t>
  </si>
  <si>
    <t>Almelo Vissedijk Grondwaterpeilbuis 8</t>
  </si>
  <si>
    <t>241061</t>
  </si>
  <si>
    <t>487219</t>
  </si>
  <si>
    <t>S010GW-0R1</t>
  </si>
  <si>
    <t>RWZI Vissendijk peilbuis r1 referentie</t>
  </si>
  <si>
    <t>241059</t>
  </si>
  <si>
    <t>487291</t>
  </si>
  <si>
    <t>S010GW-0R2</t>
  </si>
  <si>
    <t>Almelo Vissedijk Referentiepeilbuis 2</t>
  </si>
  <si>
    <t>241096</t>
  </si>
  <si>
    <t>487142</t>
  </si>
  <si>
    <t>S010IK-001</t>
  </si>
  <si>
    <t>Almelo-V influent</t>
  </si>
  <si>
    <t>S010SOT001</t>
  </si>
  <si>
    <t>Almelo-V afgevoerd slib</t>
  </si>
  <si>
    <t>S02-004</t>
  </si>
  <si>
    <t>Hooge Laarsleiding benedenloop, Mr.Werkmanstr., Hellendoorn</t>
  </si>
  <si>
    <t>229748</t>
  </si>
  <si>
    <t>492275</t>
  </si>
  <si>
    <t>S02-027</t>
  </si>
  <si>
    <t>Entergraven, Leijerweerdsdijk, Rectum</t>
  </si>
  <si>
    <t>235188</t>
  </si>
  <si>
    <t>481373</t>
  </si>
  <si>
    <t>S02-039</t>
  </si>
  <si>
    <t>Midden Regge, Benedenstrooms stuw Overwater, Hellendoorn</t>
  </si>
  <si>
    <t>228742</t>
  </si>
  <si>
    <t>490246</t>
  </si>
  <si>
    <t>S02-041</t>
  </si>
  <si>
    <t>Midden Regge, Benedenstrooms van Maatgraven, Rijssen</t>
  </si>
  <si>
    <t>232793</t>
  </si>
  <si>
    <t>482685</t>
  </si>
  <si>
    <t>S02-058</t>
  </si>
  <si>
    <t>Bovenberg campingplas, Bovenbergweg 14, Markelo</t>
  </si>
  <si>
    <t>232381</t>
  </si>
  <si>
    <t>475911</t>
  </si>
  <si>
    <t>S02-062</t>
  </si>
  <si>
    <t>Tolplas Noord West, Hexelseweg 80, Hoge Hexel</t>
  </si>
  <si>
    <t>234713</t>
  </si>
  <si>
    <t>492576</t>
  </si>
  <si>
    <t>S02-202</t>
  </si>
  <si>
    <t>Elsenerbeek Benedenloop, Smalendijk, Nijverdal</t>
  </si>
  <si>
    <t>230379</t>
  </si>
  <si>
    <t>483708</t>
  </si>
  <si>
    <t>S02-203</t>
  </si>
  <si>
    <t>Midden Regge, Provinciale weg, Rijssen</t>
  </si>
  <si>
    <t>233951</t>
  </si>
  <si>
    <t>481789</t>
  </si>
  <si>
    <t>S02-302</t>
  </si>
  <si>
    <t>Elsgraven, Witmoesdijk, Enter</t>
  </si>
  <si>
    <t>235095</t>
  </si>
  <si>
    <t>480399</t>
  </si>
  <si>
    <t>S02-407</t>
  </si>
  <si>
    <t>Bungalowpark Hoge Hexel zwemvijver, Hoge Hexel</t>
  </si>
  <si>
    <t>234534</t>
  </si>
  <si>
    <t>489174</t>
  </si>
  <si>
    <t>S03-001</t>
  </si>
  <si>
    <t>Boven Regge, Ypeloweg, Ypelo</t>
  </si>
  <si>
    <t>236735</t>
  </si>
  <si>
    <t>480559</t>
  </si>
  <si>
    <t>S03-003</t>
  </si>
  <si>
    <t>Twickelervaart, Langevoortsweg, Enter</t>
  </si>
  <si>
    <t>237871</t>
  </si>
  <si>
    <t>479634</t>
  </si>
  <si>
    <t>S03-004</t>
  </si>
  <si>
    <t>Boven Regge, Enterse straat, Goor</t>
  </si>
  <si>
    <t>237125</t>
  </si>
  <si>
    <t>474728</t>
  </si>
  <si>
    <t>S03-022</t>
  </si>
  <si>
    <t>Boven Regge, Meenweg, Goor</t>
  </si>
  <si>
    <t>235470</t>
  </si>
  <si>
    <t>471168</t>
  </si>
  <si>
    <t>S03-029</t>
  </si>
  <si>
    <t>Kroeze Danne Zuid, Kappelhofsweg 14, Delden</t>
  </si>
  <si>
    <t>242121</t>
  </si>
  <si>
    <t>475722</t>
  </si>
  <si>
    <t>S030ES-001</t>
  </si>
  <si>
    <t>Vriezenveen effluent</t>
  </si>
  <si>
    <t>S030ES-ADEZ</t>
  </si>
  <si>
    <t>S030GW-003</t>
  </si>
  <si>
    <t>RWZI Vriezenveen, peilbuis 3</t>
  </si>
  <si>
    <t>239741</t>
  </si>
  <si>
    <t>491870</t>
  </si>
  <si>
    <t>S030GW-004</t>
  </si>
  <si>
    <t>RWZI Vriezenveen, peilbuis 4</t>
  </si>
  <si>
    <t>239755</t>
  </si>
  <si>
    <t>491848</t>
  </si>
  <si>
    <t>S030GW-005</t>
  </si>
  <si>
    <t>RWZI Vriezenveen, peilbuis 5</t>
  </si>
  <si>
    <t>239776</t>
  </si>
  <si>
    <t>491826</t>
  </si>
  <si>
    <t>S030GW-006</t>
  </si>
  <si>
    <t>RWZI Vriezenveen, peilbuis 6</t>
  </si>
  <si>
    <t>239783</t>
  </si>
  <si>
    <t>491815</t>
  </si>
  <si>
    <t>S030GW-0R1</t>
  </si>
  <si>
    <t>RWZI Vriezenveen, Referentie 1</t>
  </si>
  <si>
    <t>239694</t>
  </si>
  <si>
    <t>491825</t>
  </si>
  <si>
    <t>S030GW-0R2</t>
  </si>
  <si>
    <t>RWZI Vriezenveen peilbuis r2 referentie</t>
  </si>
  <si>
    <t>239798</t>
  </si>
  <si>
    <t>491722</t>
  </si>
  <si>
    <t>S030IK-001</t>
  </si>
  <si>
    <t>Vriezenveen influent</t>
  </si>
  <si>
    <t>239709</t>
  </si>
  <si>
    <t>491828</t>
  </si>
  <si>
    <t>S030IK-ADEZ</t>
  </si>
  <si>
    <t>S030SOT001</t>
  </si>
  <si>
    <t>Vriezenveen afgevoerd slib</t>
  </si>
  <si>
    <t>S050ES-001</t>
  </si>
  <si>
    <t>tubbergen effluent</t>
  </si>
  <si>
    <t>S050GW-001</t>
  </si>
  <si>
    <t>tubbergen grondwaterpeilbuis 01</t>
  </si>
  <si>
    <t>248854</t>
  </si>
  <si>
    <t>492235</t>
  </si>
  <si>
    <t>S050GW-002</t>
  </si>
  <si>
    <t>tubbergen grondwaterpeilbuis 02</t>
  </si>
  <si>
    <t>248826</t>
  </si>
  <si>
    <t>492279</t>
  </si>
  <si>
    <t>S050GW-003</t>
  </si>
  <si>
    <t>tubbergen grondwaterpeilbuis 03</t>
  </si>
  <si>
    <t>248766</t>
  </si>
  <si>
    <t>492245</t>
  </si>
  <si>
    <t>S050GW-0R1</t>
  </si>
  <si>
    <t>tubbergen grondwaterpeilbuis R1</t>
  </si>
  <si>
    <t>248841</t>
  </si>
  <si>
    <t>492191</t>
  </si>
  <si>
    <t>S050GW-0R2</t>
  </si>
  <si>
    <t>tubbergen grondwaterpeilbuis R2</t>
  </si>
  <si>
    <t>248895</t>
  </si>
  <si>
    <t>492236</t>
  </si>
  <si>
    <t>S050IK-001</t>
  </si>
  <si>
    <t>Tubbergen influent</t>
  </si>
  <si>
    <t>248790</t>
  </si>
  <si>
    <t>492218</t>
  </si>
  <si>
    <t>S050IK-002</t>
  </si>
  <si>
    <t>Tubbergen persleiding totaal</t>
  </si>
  <si>
    <t>248848</t>
  </si>
  <si>
    <t>492219</t>
  </si>
  <si>
    <t>S050IK-MENG</t>
  </si>
  <si>
    <t>Tubbergen, mengmonster influent</t>
  </si>
  <si>
    <t>248794</t>
  </si>
  <si>
    <t>492158</t>
  </si>
  <si>
    <t>S050SOT001</t>
  </si>
  <si>
    <t>tubbergen afgevoerd slib</t>
  </si>
  <si>
    <t>S06-003</t>
  </si>
  <si>
    <t>Geesterse Molenbeek, Vermolenweg, Geesteren</t>
  </si>
  <si>
    <t>245472</t>
  </si>
  <si>
    <t>494722</t>
  </si>
  <si>
    <t>S06-005</t>
  </si>
  <si>
    <t>Broekbeek, zijzandweg Broekbeekweg, Geesteren</t>
  </si>
  <si>
    <t>244901</t>
  </si>
  <si>
    <t>495049</t>
  </si>
  <si>
    <t>S06-006</t>
  </si>
  <si>
    <t>Itterbeek, Vermolenweg, Geesteren</t>
  </si>
  <si>
    <t>244629</t>
  </si>
  <si>
    <t>495360</t>
  </si>
  <si>
    <t>S06-011</t>
  </si>
  <si>
    <t>Geesterstroomkanaal, Bavesbeekweg, De Pollen</t>
  </si>
  <si>
    <t>241543</t>
  </si>
  <si>
    <t>495746</t>
  </si>
  <si>
    <t>S06-018</t>
  </si>
  <si>
    <t>Eendenbeek, Vasserdijk, Manderveen</t>
  </si>
  <si>
    <t>247672</t>
  </si>
  <si>
    <t>497243</t>
  </si>
  <si>
    <t>S06-020</t>
  </si>
  <si>
    <t>Itterbeek bovenloop, Vasserdijk, Langeveen</t>
  </si>
  <si>
    <t>246448</t>
  </si>
  <si>
    <t>497700</t>
  </si>
  <si>
    <t>S06-024</t>
  </si>
  <si>
    <t>Broekbeek, Hardenbergerweg, Manderveen</t>
  </si>
  <si>
    <t>247325</t>
  </si>
  <si>
    <t>496416</t>
  </si>
  <si>
    <t>S06-030</t>
  </si>
  <si>
    <t>Engbertsdijksveen Hoogveenkern, Kloosterhaar</t>
  </si>
  <si>
    <t>241964</t>
  </si>
  <si>
    <t>499753</t>
  </si>
  <si>
    <t>S06-031</t>
  </si>
  <si>
    <t>Berkenven Zuid, Oude Hoevenweg 146, Geesteren</t>
  </si>
  <si>
    <t>243143</t>
  </si>
  <si>
    <t>495836</t>
  </si>
  <si>
    <t>S06-203</t>
  </si>
  <si>
    <t>Mosbeek, Maatmansweg, Hezingen</t>
  </si>
  <si>
    <t>255284</t>
  </si>
  <si>
    <t>496339</t>
  </si>
  <si>
    <t>S06-204</t>
  </si>
  <si>
    <t>Mosbeek, Wennerkamp, Mander</t>
  </si>
  <si>
    <t>251390</t>
  </si>
  <si>
    <t>495871</t>
  </si>
  <si>
    <t>S06-212</t>
  </si>
  <si>
    <t>Hazelbeek, verlengde Boakenkampsweg, Vasse</t>
  </si>
  <si>
    <t>253639</t>
  </si>
  <si>
    <t>493961</t>
  </si>
  <si>
    <t>S06-222</t>
  </si>
  <si>
    <t>Mosbron Blauwgrasland NoordWest-zijde, Hezingen</t>
  </si>
  <si>
    <t>255732</t>
  </si>
  <si>
    <t>496420</t>
  </si>
  <si>
    <t>S06-224</t>
  </si>
  <si>
    <t>Hazelhof Bron Noord, Slenkeweg, Nutter</t>
  </si>
  <si>
    <t>255638</t>
  </si>
  <si>
    <t>494107</t>
  </si>
  <si>
    <t>S06-237</t>
  </si>
  <si>
    <t>Haarsloot, Vasserdijk, Langeveen</t>
  </si>
  <si>
    <t>246785</t>
  </si>
  <si>
    <t>497508</t>
  </si>
  <si>
    <t>S07-001</t>
  </si>
  <si>
    <t>Linderbeek, Slenke, Den Ham</t>
  </si>
  <si>
    <t>227730</t>
  </si>
  <si>
    <t>498233</t>
  </si>
  <si>
    <t>S07-301</t>
  </si>
  <si>
    <t>Linderbeek, Marlerweg, Den Ham</t>
  </si>
  <si>
    <t>229701</t>
  </si>
  <si>
    <t>496814</t>
  </si>
  <si>
    <t>S08-001</t>
  </si>
  <si>
    <t>Veeneleiding, Groeneweg, Daarlerveen</t>
  </si>
  <si>
    <t>235243</t>
  </si>
  <si>
    <t>495093</t>
  </si>
  <si>
    <t>S08-005</t>
  </si>
  <si>
    <t>Westerbouwlandleiding, Veeneindeweg, Vriezenveen</t>
  </si>
  <si>
    <t>237488</t>
  </si>
  <si>
    <t>493698</t>
  </si>
  <si>
    <t>S08-011</t>
  </si>
  <si>
    <t>Verbindingsleiding, Stouweweg, Daarlerveen</t>
  </si>
  <si>
    <t>236218</t>
  </si>
  <si>
    <t>493701</t>
  </si>
  <si>
    <t>S080ADHOC-PUNT2</t>
  </si>
  <si>
    <t>Monster punt 2</t>
  </si>
  <si>
    <t>249559</t>
  </si>
  <si>
    <t>477552</t>
  </si>
  <si>
    <t>S080ADHOC-PUNT3</t>
  </si>
  <si>
    <t>Monster punt 3</t>
  </si>
  <si>
    <t>S080ADHOC-PUNT4</t>
  </si>
  <si>
    <t>Monster punt 4</t>
  </si>
  <si>
    <t>S080ADHOC-PUNT5</t>
  </si>
  <si>
    <t>Monster punt 5</t>
  </si>
  <si>
    <t>S080ADHOC-PUNT6</t>
  </si>
  <si>
    <t>Monster punt 6</t>
  </si>
  <si>
    <t>S080DS-IN</t>
  </si>
  <si>
    <t>RWZI Hengelo, deelstroom ingaand</t>
  </si>
  <si>
    <t>S080DS-UIT</t>
  </si>
  <si>
    <t>RWZI Hengelo, deelstroom uitgaand</t>
  </si>
  <si>
    <t>S080ES-001</t>
  </si>
  <si>
    <t>Hengelo effluent</t>
  </si>
  <si>
    <t>249382</t>
  </si>
  <si>
    <t>477847</t>
  </si>
  <si>
    <t>S080ES-001-NF</t>
  </si>
  <si>
    <t>Hengelo effluent - na filtratie</t>
  </si>
  <si>
    <t>S080GT-001ON</t>
  </si>
  <si>
    <t>RWZI Hengelo Slibgisting 1, onder</t>
  </si>
  <si>
    <t>S080GT-002ON</t>
  </si>
  <si>
    <t>RWZI Hengelo Slibgisting 2, onder</t>
  </si>
  <si>
    <t>S080GT-003ON</t>
  </si>
  <si>
    <t>RWZI Hengelo Slibgisting 3, onder</t>
  </si>
  <si>
    <t>S080GW-003</t>
  </si>
  <si>
    <t>Hengelo grondwaterpeilbuis 3</t>
  </si>
  <si>
    <t>249476</t>
  </si>
  <si>
    <t>477490</t>
  </si>
  <si>
    <t>S080GW-004</t>
  </si>
  <si>
    <t>Hengelo grondwaterpeilbuis 4</t>
  </si>
  <si>
    <t>249503</t>
  </si>
  <si>
    <t>477524</t>
  </si>
  <si>
    <t>S080GW-005</t>
  </si>
  <si>
    <t>Hengelo grondwaterpeilbuis 5</t>
  </si>
  <si>
    <t>249496</t>
  </si>
  <si>
    <t>477557</t>
  </si>
  <si>
    <t>S080GW-006</t>
  </si>
  <si>
    <t>Hengelo grondwaterpeilbuis 6</t>
  </si>
  <si>
    <t>249530</t>
  </si>
  <si>
    <t>477536</t>
  </si>
  <si>
    <t>S080GW-007</t>
  </si>
  <si>
    <t>Hengelo grondwaterpeilbuis 7</t>
  </si>
  <si>
    <t>249550</t>
  </si>
  <si>
    <t>477558</t>
  </si>
  <si>
    <t>S080GW-008</t>
  </si>
  <si>
    <t>Hengelo grondwaterpeilbuis 8</t>
  </si>
  <si>
    <t>249570</t>
  </si>
  <si>
    <t>477603</t>
  </si>
  <si>
    <t>S080GW-009</t>
  </si>
  <si>
    <t>Hengelo grondwaterpeilbuis 9</t>
  </si>
  <si>
    <t>249536</t>
  </si>
  <si>
    <t>477580</t>
  </si>
  <si>
    <t>S080GW-010</t>
  </si>
  <si>
    <t>Hengelo grondwaterpeilbuis 10</t>
  </si>
  <si>
    <t>249555</t>
  </si>
  <si>
    <t>477670</t>
  </si>
  <si>
    <t>S080GW-011</t>
  </si>
  <si>
    <t>Hengelo grondwaterpeilbuis 11</t>
  </si>
  <si>
    <t>249569</t>
  </si>
  <si>
    <t>477648</t>
  </si>
  <si>
    <t>S080GW-012</t>
  </si>
  <si>
    <t>Hengelo grondwaterpeilbuis 12</t>
  </si>
  <si>
    <t>249521</t>
  </si>
  <si>
    <t>477658</t>
  </si>
  <si>
    <t>S080GW-013</t>
  </si>
  <si>
    <t>Hengelo grondwaterpeilbuis 13</t>
  </si>
  <si>
    <t>249542</t>
  </si>
  <si>
    <t>477625</t>
  </si>
  <si>
    <t>S080GW-014</t>
  </si>
  <si>
    <t>Hengelo grondwaterpeilbuis 14</t>
  </si>
  <si>
    <t>249467</t>
  </si>
  <si>
    <t>477624</t>
  </si>
  <si>
    <t>S080GW-015</t>
  </si>
  <si>
    <t>Hengelo grondwaterpeilbuis 15</t>
  </si>
  <si>
    <t>249482</t>
  </si>
  <si>
    <t>477579</t>
  </si>
  <si>
    <t>S080GW-016</t>
  </si>
  <si>
    <t>Hengelo grondwaterpeilbuis 16</t>
  </si>
  <si>
    <t>249540</t>
  </si>
  <si>
    <t>477747</t>
  </si>
  <si>
    <t>S080GW-017</t>
  </si>
  <si>
    <t>Hengelo grondwaterpeilbuis 17</t>
  </si>
  <si>
    <t>249361</t>
  </si>
  <si>
    <t>477833</t>
  </si>
  <si>
    <t>S080GW-018</t>
  </si>
  <si>
    <t>Hengelo grondwaterpeilbuis 18</t>
  </si>
  <si>
    <t>249314</t>
  </si>
  <si>
    <t>477799</t>
  </si>
  <si>
    <t>S080GW-019</t>
  </si>
  <si>
    <t>Hengelo grondwaterpeilbuis 19</t>
  </si>
  <si>
    <t>249333</t>
  </si>
  <si>
    <t>477877</t>
  </si>
  <si>
    <t>S080GW-020</t>
  </si>
  <si>
    <t>Hengelo grondwaterpeilbuis 20</t>
  </si>
  <si>
    <t>249319</t>
  </si>
  <si>
    <t>477866</t>
  </si>
  <si>
    <t>S080GW-021</t>
  </si>
  <si>
    <t>Hengelo grondwaterpeilbuis 21</t>
  </si>
  <si>
    <t>249299</t>
  </si>
  <si>
    <t>477854</t>
  </si>
  <si>
    <t>S080GW-022</t>
  </si>
  <si>
    <t>Hengelo grondwaterpeilbuis 22</t>
  </si>
  <si>
    <t>249380</t>
  </si>
  <si>
    <t>477889</t>
  </si>
  <si>
    <t>S080GW-023</t>
  </si>
  <si>
    <t>Hengelo grondwaterpeilbuis 23</t>
  </si>
  <si>
    <t>249366</t>
  </si>
  <si>
    <t>477911</t>
  </si>
  <si>
    <t>S080GW-024</t>
  </si>
  <si>
    <t>Hengelo grondwaterpeilbuis 24</t>
  </si>
  <si>
    <t>249225</t>
  </si>
  <si>
    <t>477797</t>
  </si>
  <si>
    <t>S080GW-025</t>
  </si>
  <si>
    <t>Hengelo grondwaterpeilbuis 25</t>
  </si>
  <si>
    <t>249232</t>
  </si>
  <si>
    <t>477786</t>
  </si>
  <si>
    <t>S080GW-026</t>
  </si>
  <si>
    <t>Hengelo grondwaterpeilbuis 26</t>
  </si>
  <si>
    <t>249246</t>
  </si>
  <si>
    <t>477775</t>
  </si>
  <si>
    <t>S080GW-0R1</t>
  </si>
  <si>
    <t>Hengelo grondwaterpeilbuis R1</t>
  </si>
  <si>
    <t>249585</t>
  </si>
  <si>
    <t>477515</t>
  </si>
  <si>
    <t>S080GW-0R2</t>
  </si>
  <si>
    <t>RWZI Hengelo, grondwaterpeilbuis R2 (referentie)</t>
  </si>
  <si>
    <t>249617</t>
  </si>
  <si>
    <t>477615</t>
  </si>
  <si>
    <t>S080IK-001</t>
  </si>
  <si>
    <t>Hengelo influent</t>
  </si>
  <si>
    <t>S080IK-002</t>
  </si>
  <si>
    <t>Hengelo Persleiding totaal</t>
  </si>
  <si>
    <t>249558</t>
  </si>
  <si>
    <t>477554</t>
  </si>
  <si>
    <t>S080IK-MENG</t>
  </si>
  <si>
    <t>Hengelo, mengmonster influent</t>
  </si>
  <si>
    <t>249645</t>
  </si>
  <si>
    <t>S080IPSEXTERN</t>
  </si>
  <si>
    <t>Primair slib buffer</t>
  </si>
  <si>
    <t>S080IPSMSI-AF</t>
  </si>
  <si>
    <t>Mechanisch ingedikt primair slib</t>
  </si>
  <si>
    <t>S080IPSMSI2AF</t>
  </si>
  <si>
    <t>Mechanisch ingedikt primair slib 2</t>
  </si>
  <si>
    <t>S080ISL001ON</t>
  </si>
  <si>
    <t>Hengelo surplusslib indikker, onder</t>
  </si>
  <si>
    <t>S080MOI-AF-BRENN</t>
  </si>
  <si>
    <t>Slibkoek monsters tbv ontwateringstest brenntag</t>
  </si>
  <si>
    <t>S080MOI-AF-D</t>
  </si>
  <si>
    <t>Hengelo ontwaterd slib dag</t>
  </si>
  <si>
    <t>S080MOI-AF-KEM</t>
  </si>
  <si>
    <t>Slibkoek monsters tbv ontwateringstest KEMIRA</t>
  </si>
  <si>
    <t>S080MOI-AF-M</t>
  </si>
  <si>
    <t>Hengelo ontwaterd slib SNB</t>
  </si>
  <si>
    <t>S080MOI-AF-SAF</t>
  </si>
  <si>
    <t>slibkoek monsters tbv ontwateringstest safic alcan</t>
  </si>
  <si>
    <t>S080MOI-AF-SNF</t>
  </si>
  <si>
    <t>slibkoek monsters tbv ontwateringstest snf</t>
  </si>
  <si>
    <t>S080MOI-AF-VTA</t>
  </si>
  <si>
    <t>slibkoek monsters tbv ontwateringstest VTA</t>
  </si>
  <si>
    <t>S080MOI-AF-W</t>
  </si>
  <si>
    <t>Hengelo ontwaterd slib week</t>
  </si>
  <si>
    <t>S080MOI002AF</t>
  </si>
  <si>
    <t>Hengelo centraat Soi</t>
  </si>
  <si>
    <t>S080MOI002AF-NF</t>
  </si>
  <si>
    <t>Hengelo centraat SOI na filtratie</t>
  </si>
  <si>
    <t>S080MOI003-BRENN</t>
  </si>
  <si>
    <t>Natslib monsters tbv ontwateringstest brenntag</t>
  </si>
  <si>
    <t>S080MOI003-KEM</t>
  </si>
  <si>
    <t>Natslib monsters tbv ontwateringstest kemira</t>
  </si>
  <si>
    <t>S080MOI003-SAF</t>
  </si>
  <si>
    <t>natslib monsters tbv ontwateringstest safic alcan</t>
  </si>
  <si>
    <t>S080MOI003-SNF</t>
  </si>
  <si>
    <t>natslib monsters tbv ontwateringstest snf</t>
  </si>
  <si>
    <t>S080MOI003TV</t>
  </si>
  <si>
    <t>Hengelo toevoer SOI</t>
  </si>
  <si>
    <t>S080MOI003TV-VTA</t>
  </si>
  <si>
    <t>ntslib monsters tbv ontwateringstest VTA</t>
  </si>
  <si>
    <t>S080PS-INTERN</t>
  </si>
  <si>
    <t>Primair slib rwzi Hengelo</t>
  </si>
  <si>
    <t>S080PSBYPASS1</t>
  </si>
  <si>
    <t>Primairslib rechtstreeks lijn 1</t>
  </si>
  <si>
    <t>S080PSBYPASS2</t>
  </si>
  <si>
    <t>Primairslib rechtstreeks lijn 2</t>
  </si>
  <si>
    <t>S080RG-GEM01</t>
  </si>
  <si>
    <t>Gemaal Zeggersweg</t>
  </si>
  <si>
    <t>S080TRL001</t>
  </si>
  <si>
    <t>Hengelo rejectiewater totaal</t>
  </si>
  <si>
    <t>249324</t>
  </si>
  <si>
    <t>477773</t>
  </si>
  <si>
    <t>S080VBT-VBT-TOTAAL-AD-RW</t>
  </si>
  <si>
    <t>Afloop voorbezinktank totaal</t>
  </si>
  <si>
    <t>S080VBT000</t>
  </si>
  <si>
    <t>Hengelo afloop voorbezinktank</t>
  </si>
  <si>
    <t>S080VBT2-VBT2-AD-RW</t>
  </si>
  <si>
    <t>Afloop voorbezinktank 2</t>
  </si>
  <si>
    <t>S080VBT6-VBT6-AD-RW</t>
  </si>
  <si>
    <t>Afloop voorbezinktank 6</t>
  </si>
  <si>
    <t>S080VOA01TDH</t>
  </si>
  <si>
    <t>Hengelo afvoer voorontwatering</t>
  </si>
  <si>
    <t>S080VOA01TDH-KEM-SLIB</t>
  </si>
  <si>
    <t>Natslibmonsters t.b.v. indiktest KEMIRA</t>
  </si>
  <si>
    <t>S080VOA01TDH-KERN</t>
  </si>
  <si>
    <t>Monsters t.b.v. indiktest KEMIRA</t>
  </si>
  <si>
    <t>S080VOI001AF</t>
  </si>
  <si>
    <t>Centraat voorontwatering Hengelo</t>
  </si>
  <si>
    <t>477794</t>
  </si>
  <si>
    <t>S080VOT01TDH</t>
  </si>
  <si>
    <t>Hengelo toevoer voorontwatering</t>
  </si>
  <si>
    <t>S080WW-001</t>
  </si>
  <si>
    <t>RWZI Hengelo warmtewisselaar 1</t>
  </si>
  <si>
    <t>S080WW-002</t>
  </si>
  <si>
    <t>RWZI Hengelo warmtewisselaar 2</t>
  </si>
  <si>
    <t>S080WW-003</t>
  </si>
  <si>
    <t>RWZI Hengelo warmtewisselaar 3</t>
  </si>
  <si>
    <t>S09-002</t>
  </si>
  <si>
    <t>Markgraven, Ootmarsumse weg, Mariaparochie</t>
  </si>
  <si>
    <t>245293</t>
  </si>
  <si>
    <t>488417</t>
  </si>
  <si>
    <t>S09-015</t>
  </si>
  <si>
    <t>Markgraven, Hamveldsweg, Tubbergen</t>
  </si>
  <si>
    <t>247358</t>
  </si>
  <si>
    <t>S09-100</t>
  </si>
  <si>
    <t>Hondenven, Vikkersweg, Tubbergen</t>
  </si>
  <si>
    <t>248098</t>
  </si>
  <si>
    <t>491282</t>
  </si>
  <si>
    <t>S10-002</t>
  </si>
  <si>
    <t>Doorbraak, Ypeloweg, Wierden</t>
  </si>
  <si>
    <t>237478</t>
  </si>
  <si>
    <t>482239</t>
  </si>
  <si>
    <t>S10-023</t>
  </si>
  <si>
    <t>Exosche Aa, benedenloop Het Exo, Enter</t>
  </si>
  <si>
    <t>236179</t>
  </si>
  <si>
    <t>481836</t>
  </si>
  <si>
    <t>S10-701</t>
  </si>
  <si>
    <t>Het Grasbroek, Grasbroekweg, Bornerbroek</t>
  </si>
  <si>
    <t>241139</t>
  </si>
  <si>
    <t>479696</t>
  </si>
  <si>
    <t>S10002</t>
  </si>
  <si>
    <t>237510</t>
  </si>
  <si>
    <t>482215</t>
  </si>
  <si>
    <t>S10023</t>
  </si>
  <si>
    <t>236288</t>
  </si>
  <si>
    <t>481981</t>
  </si>
  <si>
    <t>S10026</t>
  </si>
  <si>
    <t>Doorbraak, Tusveld, Tusveld</t>
  </si>
  <si>
    <t>243607</t>
  </si>
  <si>
    <t>482694</t>
  </si>
  <si>
    <t>S100ES-001</t>
  </si>
  <si>
    <t>Oldenzaal Effluent</t>
  </si>
  <si>
    <t>257618</t>
  </si>
  <si>
    <t>481172</t>
  </si>
  <si>
    <t>S100GW-001</t>
  </si>
  <si>
    <t>Oldenzaal grondwaterpeilbuis 01</t>
  </si>
  <si>
    <t>257768</t>
  </si>
  <si>
    <t>481206</t>
  </si>
  <si>
    <t>S100GW-002</t>
  </si>
  <si>
    <t>Oldenzaal grondwaterpeilbuis 02</t>
  </si>
  <si>
    <t>257762</t>
  </si>
  <si>
    <t>S100GW-003</t>
  </si>
  <si>
    <t>Oldenzaal grondwaterpeilbuis 03</t>
  </si>
  <si>
    <t>257748</t>
  </si>
  <si>
    <t>481194</t>
  </si>
  <si>
    <t>S100GW-004</t>
  </si>
  <si>
    <t>Oldenzaal grondwaterpeilbuis 04</t>
  </si>
  <si>
    <t>257722</t>
  </si>
  <si>
    <t>S100GW-005</t>
  </si>
  <si>
    <t>Oldenzaal grondwaterpeilbuis 05</t>
  </si>
  <si>
    <t>257714</t>
  </si>
  <si>
    <t>S100GW-006</t>
  </si>
  <si>
    <t>Oldenzaal grondwaterpeilbuis 06</t>
  </si>
  <si>
    <t>257713</t>
  </si>
  <si>
    <t>481227</t>
  </si>
  <si>
    <t>S100GW-007</t>
  </si>
  <si>
    <t>Oldenzaal grondwaterpeilbuis 07</t>
  </si>
  <si>
    <t>257727</t>
  </si>
  <si>
    <t>481250</t>
  </si>
  <si>
    <t>S100GW-008</t>
  </si>
  <si>
    <t>Oldenzaal grondwaterpeilbuis 08</t>
  </si>
  <si>
    <t>257754</t>
  </si>
  <si>
    <t>S100GW-009</t>
  </si>
  <si>
    <t>Oldenzaal grondwaterpeilbuis 09</t>
  </si>
  <si>
    <t>257766</t>
  </si>
  <si>
    <t>481306</t>
  </si>
  <si>
    <t>S100GW-010</t>
  </si>
  <si>
    <t>Oldenzaal grondwaterpeilbuis 10</t>
  </si>
  <si>
    <t>257701</t>
  </si>
  <si>
    <t>481171</t>
  </si>
  <si>
    <t>S100GW-011</t>
  </si>
  <si>
    <t>Oldenzaal grondwaterpeilbuis 11</t>
  </si>
  <si>
    <t>257673</t>
  </si>
  <si>
    <t>481215</t>
  </si>
  <si>
    <t>S100GW-0R1</t>
  </si>
  <si>
    <t>Oldenzaal grondwaterpeilbuis R1</t>
  </si>
  <si>
    <t>257822</t>
  </si>
  <si>
    <t>481240</t>
  </si>
  <si>
    <t>S100GW-0R2</t>
  </si>
  <si>
    <t>Oldenzaal grondwaterpeilbuis R2</t>
  </si>
  <si>
    <t>257807</t>
  </si>
  <si>
    <t>481318</t>
  </si>
  <si>
    <t>S100IK-001</t>
  </si>
  <si>
    <t>Oldenzaal influent, kern</t>
  </si>
  <si>
    <t>257795</t>
  </si>
  <si>
    <t>481196</t>
  </si>
  <si>
    <t>S100IK-002</t>
  </si>
  <si>
    <t>Oldenzaal influent, persleiding</t>
  </si>
  <si>
    <t>257775</t>
  </si>
  <si>
    <t>481197</t>
  </si>
  <si>
    <t>S100IK-MENG</t>
  </si>
  <si>
    <t>Oldenzaal influent, mengmonster</t>
  </si>
  <si>
    <t>257776</t>
  </si>
  <si>
    <t>481198</t>
  </si>
  <si>
    <t>S100SOT001</t>
  </si>
  <si>
    <t>oldenzaal afgevoerd slib</t>
  </si>
  <si>
    <t>S100SOT002</t>
  </si>
  <si>
    <t>oldenzaal afgevoerd vers slib</t>
  </si>
  <si>
    <t>S100VBT002</t>
  </si>
  <si>
    <t>Oldenzaal aflaat voorbezinktank 2</t>
  </si>
  <si>
    <t>S10701</t>
  </si>
  <si>
    <t>Camping 'T Grasbroek</t>
  </si>
  <si>
    <t>241131</t>
  </si>
  <si>
    <t>479680</t>
  </si>
  <si>
    <t>S12007</t>
  </si>
  <si>
    <t>Weezebeek, Bornsestraat, Almelo</t>
  </si>
  <si>
    <t>244199</t>
  </si>
  <si>
    <t>484276</t>
  </si>
  <si>
    <t>S13-300</t>
  </si>
  <si>
    <t>Oude Veeneleiding, Waertbrug, Nieuwe Wierdense weg, Aadorp</t>
  </si>
  <si>
    <t>237331</t>
  </si>
  <si>
    <t>489472</t>
  </si>
  <si>
    <t>S13-701</t>
  </si>
  <si>
    <t>Het Lage Veld NoordOost, Beheercentr, Vr'veenseweg, Wierden</t>
  </si>
  <si>
    <t>236870</t>
  </si>
  <si>
    <t>488800</t>
  </si>
  <si>
    <t>S13-702</t>
  </si>
  <si>
    <t>Het Lage Veld NoordWest, Kleutervijver,Vr'veenseweg, Wierden</t>
  </si>
  <si>
    <t>236790</t>
  </si>
  <si>
    <t>488910</t>
  </si>
  <si>
    <t>S130ADHOC-IVSAK</t>
  </si>
  <si>
    <t>Afgevoerd primair slib</t>
  </si>
  <si>
    <t>S130ES-001</t>
  </si>
  <si>
    <t>Enschede-W effluent straat 1</t>
  </si>
  <si>
    <t>254285</t>
  </si>
  <si>
    <t>472635</t>
  </si>
  <si>
    <t>S130ES-002</t>
  </si>
  <si>
    <t>Enschede-W effluent straat 2</t>
  </si>
  <si>
    <t>254444</t>
  </si>
  <si>
    <t>472672</t>
  </si>
  <si>
    <t>S130ES-003</t>
  </si>
  <si>
    <t>Enschede-W effluent straat 3</t>
  </si>
  <si>
    <t>254158</t>
  </si>
  <si>
    <t>472812</t>
  </si>
  <si>
    <t>S130GW-001</t>
  </si>
  <si>
    <t>Enschede grondwaterpeilbuis 01</t>
  </si>
  <si>
    <t>254420</t>
  </si>
  <si>
    <t>472668</t>
  </si>
  <si>
    <t>S130GW-002</t>
  </si>
  <si>
    <t>Enschede grondwaterpeilbuis 02</t>
  </si>
  <si>
    <t>254406</t>
  </si>
  <si>
    <t>472679</t>
  </si>
  <si>
    <t>S130GW-003</t>
  </si>
  <si>
    <t>Enschede grondwaterpeilbuis 03</t>
  </si>
  <si>
    <t>254392</t>
  </si>
  <si>
    <t>472712</t>
  </si>
  <si>
    <t>S130GW-004</t>
  </si>
  <si>
    <t>Enschede grondwaterpeilbuis 04</t>
  </si>
  <si>
    <t>472723</t>
  </si>
  <si>
    <t>S130GW-005</t>
  </si>
  <si>
    <t>Enschede grondwaterpeilbuis 05</t>
  </si>
  <si>
    <t>254425</t>
  </si>
  <si>
    <t>472746</t>
  </si>
  <si>
    <t>S130GW-006</t>
  </si>
  <si>
    <t>Enschede grondwaterpeilbuis 06</t>
  </si>
  <si>
    <t>254459</t>
  </si>
  <si>
    <t>472780</t>
  </si>
  <si>
    <t>S130GW-007</t>
  </si>
  <si>
    <t>Enschede grondwaterpeilbuis 07</t>
  </si>
  <si>
    <t>472813</t>
  </si>
  <si>
    <t>S130GW-008</t>
  </si>
  <si>
    <t>Enschede grondwaterpeilbuis 08</t>
  </si>
  <si>
    <t>254403</t>
  </si>
  <si>
    <t>472846</t>
  </si>
  <si>
    <t>S130GW-009</t>
  </si>
  <si>
    <t>Enschede grondwaterpeilbuis 09</t>
  </si>
  <si>
    <t>254375</t>
  </si>
  <si>
    <t>472879</t>
  </si>
  <si>
    <t>S130GW-010</t>
  </si>
  <si>
    <t>Enschede grondwaterpeilbuis 10</t>
  </si>
  <si>
    <t>254354</t>
  </si>
  <si>
    <t>S130GW-011</t>
  </si>
  <si>
    <t>Enschede grondwaterpeilbuis 11</t>
  </si>
  <si>
    <t>254312</t>
  </si>
  <si>
    <t>472933</t>
  </si>
  <si>
    <t>S130GW-012</t>
  </si>
  <si>
    <t>Enschede grondwaterpeilbuis 12</t>
  </si>
  <si>
    <t>254291</t>
  </si>
  <si>
    <t>472966</t>
  </si>
  <si>
    <t>S130GW-013</t>
  </si>
  <si>
    <t>Enschede grondwaterpeilbuis 13</t>
  </si>
  <si>
    <t>254370</t>
  </si>
  <si>
    <t>472767</t>
  </si>
  <si>
    <t>S130GW-018</t>
  </si>
  <si>
    <t>Enschede grondwaterpeilbuis 18</t>
  </si>
  <si>
    <t>254294</t>
  </si>
  <si>
    <t>472799</t>
  </si>
  <si>
    <t>S130GW-019</t>
  </si>
  <si>
    <t>Enschede grondwaterpeilbuis 19</t>
  </si>
  <si>
    <t>254321</t>
  </si>
  <si>
    <t>472822</t>
  </si>
  <si>
    <t>S130GW-020</t>
  </si>
  <si>
    <t>Enschede grondwaterpeilbuis 20</t>
  </si>
  <si>
    <t>254286</t>
  </si>
  <si>
    <t>472855</t>
  </si>
  <si>
    <t>S130GW-021</t>
  </si>
  <si>
    <t>Enschede grondwaterpeilbuis 21</t>
  </si>
  <si>
    <t>254279</t>
  </si>
  <si>
    <t>472888</t>
  </si>
  <si>
    <t>S130GW-022</t>
  </si>
  <si>
    <t>Enschede grondwaterpeilbuis 22</t>
  </si>
  <si>
    <t>254264</t>
  </si>
  <si>
    <t>472932</t>
  </si>
  <si>
    <t>S130GW-023</t>
  </si>
  <si>
    <t>Enschede grondwaterpeilbuis 23</t>
  </si>
  <si>
    <t>254236</t>
  </si>
  <si>
    <t>472965</t>
  </si>
  <si>
    <t>S130GW-024</t>
  </si>
  <si>
    <t>Enschede grondwaterpeilbuis 24</t>
  </si>
  <si>
    <t>254259</t>
  </si>
  <si>
    <t>472854</t>
  </si>
  <si>
    <t>S130GW-025</t>
  </si>
  <si>
    <t>Enschede grondwaterpeilbuis 25</t>
  </si>
  <si>
    <t>254225</t>
  </si>
  <si>
    <t>472831</t>
  </si>
  <si>
    <t>S130GW-026</t>
  </si>
  <si>
    <t>Enschede grondwaterpeilbuis 26</t>
  </si>
  <si>
    <t>254212</t>
  </si>
  <si>
    <t>472809</t>
  </si>
  <si>
    <t>S130GW-027</t>
  </si>
  <si>
    <t>Enschede grondwaterpeilbuis 27</t>
  </si>
  <si>
    <t>254206</t>
  </si>
  <si>
    <t>472775</t>
  </si>
  <si>
    <t>S130GW-028</t>
  </si>
  <si>
    <t>Enschede grondwaterpeilbuis 28</t>
  </si>
  <si>
    <t>472785</t>
  </si>
  <si>
    <t>S130GW-029</t>
  </si>
  <si>
    <t>Enschede grondwaterpeilbuis 29</t>
  </si>
  <si>
    <t>254144</t>
  </si>
  <si>
    <t>472818</t>
  </si>
  <si>
    <t>S130GW-030</t>
  </si>
  <si>
    <t>Enschede grondwaterpeilbuis 30</t>
  </si>
  <si>
    <t>254116</t>
  </si>
  <si>
    <t>472840</t>
  </si>
  <si>
    <t>S130GW-031</t>
  </si>
  <si>
    <t>Enschede grondwaterpeilbuis 31</t>
  </si>
  <si>
    <t>254102</t>
  </si>
  <si>
    <t>472873</t>
  </si>
  <si>
    <t>S130GW-034</t>
  </si>
  <si>
    <t>Enschede grondwaterpeilbuis 34</t>
  </si>
  <si>
    <t>254229</t>
  </si>
  <si>
    <t>472998</t>
  </si>
  <si>
    <t>S130GW-035</t>
  </si>
  <si>
    <t>Enschede grondwaterpeilbuis 35</t>
  </si>
  <si>
    <t>254169</t>
  </si>
  <si>
    <t>472941</t>
  </si>
  <si>
    <t>S130GW-040</t>
  </si>
  <si>
    <t>Enschede grondwaterpeilbuis 40</t>
  </si>
  <si>
    <t>254421</t>
  </si>
  <si>
    <t>472623</t>
  </si>
  <si>
    <t>S130GW-041</t>
  </si>
  <si>
    <t>Enschede grondwaterpeilbuis 41</t>
  </si>
  <si>
    <t>254445</t>
  </si>
  <si>
    <t>S130GW-042</t>
  </si>
  <si>
    <t>Enschede grondwaterpeilbuis 42</t>
  </si>
  <si>
    <t>254280</t>
  </si>
  <si>
    <t>472976</t>
  </si>
  <si>
    <t>S130GW-043</t>
  </si>
  <si>
    <t>Enschede grondwaterpeilbuis 43</t>
  </si>
  <si>
    <t>254266</t>
  </si>
  <si>
    <t>472628</t>
  </si>
  <si>
    <t>S130GW-044</t>
  </si>
  <si>
    <t>Enschede grondwaterpeilbuis 44</t>
  </si>
  <si>
    <t>254106</t>
  </si>
  <si>
    <t>S130GW-048</t>
  </si>
  <si>
    <t>Enschede grondwaterpeilbuis 48</t>
  </si>
  <si>
    <t>S130GW-0R1</t>
  </si>
  <si>
    <t>Enschede grondwaterpeilbuis R1 Referentie</t>
  </si>
  <si>
    <t>254471</t>
  </si>
  <si>
    <t>472774</t>
  </si>
  <si>
    <t>S130GW-0R2</t>
  </si>
  <si>
    <t>Enschede grondwaterpeilbuis R2 Referentie</t>
  </si>
  <si>
    <t>S130IK-001</t>
  </si>
  <si>
    <t>S130IK-003</t>
  </si>
  <si>
    <t>254424</t>
  </si>
  <si>
    <t>472665</t>
  </si>
  <si>
    <t>S130IK-004</t>
  </si>
  <si>
    <t>254423</t>
  </si>
  <si>
    <t>S130IK-005</t>
  </si>
  <si>
    <t>S130IK-MENG</t>
  </si>
  <si>
    <t>S130SOT001</t>
  </si>
  <si>
    <t>Enschede-W afgevoerd slib</t>
  </si>
  <si>
    <t>S130SOT002</t>
  </si>
  <si>
    <t>Enschede afgevoerd vers slib</t>
  </si>
  <si>
    <t>S130SSL001</t>
  </si>
  <si>
    <t>Enschede-W surplusslib 1</t>
  </si>
  <si>
    <t>S130SSL002</t>
  </si>
  <si>
    <t>Enschede-W surplusslib 2</t>
  </si>
  <si>
    <t>S130SSL003</t>
  </si>
  <si>
    <t>Enschede-W surplusslib 3</t>
  </si>
  <si>
    <t>S130VBT001</t>
  </si>
  <si>
    <t>Enschede-W aflaat voorbezinktank 1</t>
  </si>
  <si>
    <t>S130VBT002</t>
  </si>
  <si>
    <t>Enschede-W aflaat voorbezinktank 2</t>
  </si>
  <si>
    <t>S130VBT003</t>
  </si>
  <si>
    <t>Enschede-W aflaat voorbezinktank 3</t>
  </si>
  <si>
    <t>S13300</t>
  </si>
  <si>
    <t>237360</t>
  </si>
  <si>
    <t>489403</t>
  </si>
  <si>
    <t>S13701</t>
  </si>
  <si>
    <t>Het Lageveld; Zwemvijver</t>
  </si>
  <si>
    <t>236991</t>
  </si>
  <si>
    <t>488858</t>
  </si>
  <si>
    <t>S13702</t>
  </si>
  <si>
    <t>Het Lageveld; Kleutervijver</t>
  </si>
  <si>
    <t>236789</t>
  </si>
  <si>
    <t>488895</t>
  </si>
  <si>
    <t>S14-002</t>
  </si>
  <si>
    <t>Loolee, Zenderenseweg, Albergen</t>
  </si>
  <si>
    <t>247917</t>
  </si>
  <si>
    <t>484925</t>
  </si>
  <si>
    <t>S14-003</t>
  </si>
  <si>
    <t>Middensloot, Westerikweg, Weerselo</t>
  </si>
  <si>
    <t>251211</t>
  </si>
  <si>
    <t>486360</t>
  </si>
  <si>
    <t>S14-004</t>
  </si>
  <si>
    <t>Fleringermolenbeek, Rikkerspoelweg, Albergen</t>
  </si>
  <si>
    <t>250804</t>
  </si>
  <si>
    <t>484664</t>
  </si>
  <si>
    <t>S14-019</t>
  </si>
  <si>
    <t>Lemselerbeek, Voortsweg, Weerselo</t>
  </si>
  <si>
    <t>254358</t>
  </si>
  <si>
    <t>483755</t>
  </si>
  <si>
    <t>S14-028</t>
  </si>
  <si>
    <t>Strootmansbeek, Noordmorsweg, Weerselo</t>
  </si>
  <si>
    <t>252021</t>
  </si>
  <si>
    <t>485535</t>
  </si>
  <si>
    <t>S14-203</t>
  </si>
  <si>
    <t>Tankenberg Oost Bron, Alleeweg, De Lutte</t>
  </si>
  <si>
    <t>261788</t>
  </si>
  <si>
    <t>482966</t>
  </si>
  <si>
    <t>S14-209</t>
  </si>
  <si>
    <t>Tankenberg-West Bronbeek, Tankenbergweg, De Lutte</t>
  </si>
  <si>
    <t>261518</t>
  </si>
  <si>
    <t>482928</t>
  </si>
  <si>
    <t>S14-222</t>
  </si>
  <si>
    <t>Spikkersbeek, Dulderbroekweg, Saasveld</t>
  </si>
  <si>
    <t>249141</t>
  </si>
  <si>
    <t>484704</t>
  </si>
  <si>
    <t>S14-404</t>
  </si>
  <si>
    <t>Baasdammerbeek, Hekkertsweg, Tubbergen</t>
  </si>
  <si>
    <t>490676</t>
  </si>
  <si>
    <t>S14002</t>
  </si>
  <si>
    <t>247984</t>
  </si>
  <si>
    <t>484889</t>
  </si>
  <si>
    <t>S14003</t>
  </si>
  <si>
    <t>251276</t>
  </si>
  <si>
    <t>486374</t>
  </si>
  <si>
    <t>S14004</t>
  </si>
  <si>
    <t>250781</t>
  </si>
  <si>
    <t>486913</t>
  </si>
  <si>
    <t>S14006</t>
  </si>
  <si>
    <t>Lemselerbeek, Zomerdijk, Saasveld</t>
  </si>
  <si>
    <t>253278</t>
  </si>
  <si>
    <t>483671</t>
  </si>
  <si>
    <t>S14028</t>
  </si>
  <si>
    <t>252023</t>
  </si>
  <si>
    <t>485518</t>
  </si>
  <si>
    <t>S14060103H1</t>
  </si>
  <si>
    <t>( Meetpunt waterloop 14-6-1-3 Bovenstrooms )</t>
  </si>
  <si>
    <t>S14060103H2</t>
  </si>
  <si>
    <t>Meetpunt benedenstrooms</t>
  </si>
  <si>
    <t>251935</t>
  </si>
  <si>
    <t>488138</t>
  </si>
  <si>
    <t>S140ES-001</t>
  </si>
  <si>
    <t>Glanerbrug effluent</t>
  </si>
  <si>
    <t>263812</t>
  </si>
  <si>
    <t>471253</t>
  </si>
  <si>
    <t>S140GW-001</t>
  </si>
  <si>
    <t>Glanerbrug grondwaterpeilbuis 01</t>
  </si>
  <si>
    <t>263649</t>
  </si>
  <si>
    <t>471248</t>
  </si>
  <si>
    <t>S140GW-002</t>
  </si>
  <si>
    <t>Glanerbrug grondwaterpeilbuis 02</t>
  </si>
  <si>
    <t>263677</t>
  </si>
  <si>
    <t>471238</t>
  </si>
  <si>
    <t>S140GW-003</t>
  </si>
  <si>
    <t>Glanerbrug grondwaterpeilbuis 03</t>
  </si>
  <si>
    <t>263669</t>
  </si>
  <si>
    <t>471260</t>
  </si>
  <si>
    <t>S140GW-004</t>
  </si>
  <si>
    <t>Glanerbrug grondwaterpeilbuis 04</t>
  </si>
  <si>
    <t>263683</t>
  </si>
  <si>
    <t>S140GW-005</t>
  </si>
  <si>
    <t>RWZI Glanerbrug peilbuis 05</t>
  </si>
  <si>
    <t>263631</t>
  </si>
  <si>
    <t>471249</t>
  </si>
  <si>
    <t>S140GW-0R1</t>
  </si>
  <si>
    <t>Glanerbrug grondwaterpeilbuis R1</t>
  </si>
  <si>
    <t>263663</t>
  </si>
  <si>
    <t>S140GW-0R2</t>
  </si>
  <si>
    <t>Glanerbrug grondwaterpeilbuis R2</t>
  </si>
  <si>
    <t>471271</t>
  </si>
  <si>
    <t>S140IK-001</t>
  </si>
  <si>
    <t>S140SOT001</t>
  </si>
  <si>
    <t>Glanerbrug afgevoerd slib</t>
  </si>
  <si>
    <t>S14203</t>
  </si>
  <si>
    <t>261793</t>
  </si>
  <si>
    <t>482969</t>
  </si>
  <si>
    <t>S14209</t>
  </si>
  <si>
    <t>261525</t>
  </si>
  <si>
    <t>482909</t>
  </si>
  <si>
    <t>S14214</t>
  </si>
  <si>
    <t>Fleringermolenbeek, Molenbeekweg, Saasveld</t>
  </si>
  <si>
    <t>249782</t>
  </si>
  <si>
    <t>485593</t>
  </si>
  <si>
    <t>S14222</t>
  </si>
  <si>
    <t>249165</t>
  </si>
  <si>
    <t>484682</t>
  </si>
  <si>
    <t>S14230</t>
  </si>
  <si>
    <t>Loolee, benedenstrooms Loodijk, Saasveld</t>
  </si>
  <si>
    <t>248855</t>
  </si>
  <si>
    <t>484876</t>
  </si>
  <si>
    <t>S15-012</t>
  </si>
  <si>
    <t>Azelerbeek, Esweg, Borne</t>
  </si>
  <si>
    <t>245824</t>
  </si>
  <si>
    <t>480657</t>
  </si>
  <si>
    <t>S15-014</t>
  </si>
  <si>
    <t>Vossenbeek, Brittannielaan, Hengelo</t>
  </si>
  <si>
    <t>249819</t>
  </si>
  <si>
    <t>479406</t>
  </si>
  <si>
    <t>S15-017</t>
  </si>
  <si>
    <t>Oude Drienerbeek, stad Hengelo, Weemenstaat</t>
  </si>
  <si>
    <t>251124</t>
  </si>
  <si>
    <t>476406</t>
  </si>
  <si>
    <t>S15-023</t>
  </si>
  <si>
    <t>Oelerbeek, Nijenhuisbinnenweg, Oele</t>
  </si>
  <si>
    <t>247939</t>
  </si>
  <si>
    <t>474357</t>
  </si>
  <si>
    <t>S15-026</t>
  </si>
  <si>
    <t>Bornsche Beek, Het Naatje, Amerikalaan, Hengelo</t>
  </si>
  <si>
    <t>248882</t>
  </si>
  <si>
    <t>478712</t>
  </si>
  <si>
    <t>S15-099</t>
  </si>
  <si>
    <t>Bornsche Beek, Albergerweg, Zenderen</t>
  </si>
  <si>
    <t>246420</t>
  </si>
  <si>
    <t>483461</t>
  </si>
  <si>
    <t>S15-701</t>
  </si>
  <si>
    <t>Tuindorpbad, Vijverlaan, Hengelo</t>
  </si>
  <si>
    <t>249979</t>
  </si>
  <si>
    <t>475075</t>
  </si>
  <si>
    <t>S15012</t>
  </si>
  <si>
    <t>245772</t>
  </si>
  <si>
    <t>480733</t>
  </si>
  <si>
    <t>S15014</t>
  </si>
  <si>
    <t>249764</t>
  </si>
  <si>
    <t>479423</t>
  </si>
  <si>
    <t>S15017</t>
  </si>
  <si>
    <t>251122</t>
  </si>
  <si>
    <t>476405</t>
  </si>
  <si>
    <t>S15023</t>
  </si>
  <si>
    <t>247936</t>
  </si>
  <si>
    <t>474340</t>
  </si>
  <si>
    <t>S15026</t>
  </si>
  <si>
    <t>Bornse Beek, Het Naatje, Amerikalaan, Hengelo</t>
  </si>
  <si>
    <t>248911</t>
  </si>
  <si>
    <t>478753</t>
  </si>
  <si>
    <t>S15049</t>
  </si>
  <si>
    <t>Kleine Doorbraak Azelerbeek, benedenstrooms Tusveld, Tusveld</t>
  </si>
  <si>
    <t>244120</t>
  </si>
  <si>
    <t>481948</t>
  </si>
  <si>
    <t>S15099</t>
  </si>
  <si>
    <t>Bornse Beek, Albergerweg, Zenderen</t>
  </si>
  <si>
    <t>246465</t>
  </si>
  <si>
    <t>483437</t>
  </si>
  <si>
    <t>S150ES-001</t>
  </si>
  <si>
    <t>Goor effluent</t>
  </si>
  <si>
    <t>S150GW-001</t>
  </si>
  <si>
    <t>Goor grondwaterpeilbuis 1</t>
  </si>
  <si>
    <t>235864</t>
  </si>
  <si>
    <t>473810</t>
  </si>
  <si>
    <t>S150GW-002</t>
  </si>
  <si>
    <t>Goor grondwaterpeilbuis 2</t>
  </si>
  <si>
    <t>235885</t>
  </si>
  <si>
    <t>473800</t>
  </si>
  <si>
    <t>S150GW-003</t>
  </si>
  <si>
    <t>Goor grondwaterpeilbuis 3</t>
  </si>
  <si>
    <t>235892</t>
  </si>
  <si>
    <t>473811</t>
  </si>
  <si>
    <t>S150GW-004</t>
  </si>
  <si>
    <t>Goor grondwaterpeilbuis 4</t>
  </si>
  <si>
    <t>235891</t>
  </si>
  <si>
    <t>473844</t>
  </si>
  <si>
    <t>S150GW-005</t>
  </si>
  <si>
    <t>Goor grondwaterpeilbuis 5</t>
  </si>
  <si>
    <t>235925</t>
  </si>
  <si>
    <t>473867</t>
  </si>
  <si>
    <t>S150GW-006</t>
  </si>
  <si>
    <t>Goor grondwaterpeilbuis 6</t>
  </si>
  <si>
    <t>235904</t>
  </si>
  <si>
    <t>473878</t>
  </si>
  <si>
    <t>S150GW-007</t>
  </si>
  <si>
    <t>Goor grondwaterpeilbuis 7</t>
  </si>
  <si>
    <t>235911</t>
  </si>
  <si>
    <t>473900</t>
  </si>
  <si>
    <t>S150GW-008</t>
  </si>
  <si>
    <t>Goor grondwaterpeilbuis 8</t>
  </si>
  <si>
    <t>235981</t>
  </si>
  <si>
    <t>473801</t>
  </si>
  <si>
    <t>S150GW-009</t>
  </si>
  <si>
    <t>Goor grondwaterpeilbuis 9</t>
  </si>
  <si>
    <t>236001</t>
  </si>
  <si>
    <t>473790</t>
  </si>
  <si>
    <t>S150GW-010</t>
  </si>
  <si>
    <t>Goor grondwaterpeilbuis 10</t>
  </si>
  <si>
    <t>236014</t>
  </si>
  <si>
    <t>473813</t>
  </si>
  <si>
    <t>S150GW-011</t>
  </si>
  <si>
    <t>Goor grondwaterpeilbuis 11</t>
  </si>
  <si>
    <t>236007</t>
  </si>
  <si>
    <t>473824</t>
  </si>
  <si>
    <t>S150GW-012</t>
  </si>
  <si>
    <t>Goor grondwaterpeilbuis 12</t>
  </si>
  <si>
    <t>235987</t>
  </si>
  <si>
    <t>473835</t>
  </si>
  <si>
    <t>S150GW-013</t>
  </si>
  <si>
    <t>Goor grondwaterpeilbuis 13</t>
  </si>
  <si>
    <t>235966</t>
  </si>
  <si>
    <t>473857</t>
  </si>
  <si>
    <t>S150GW-014</t>
  </si>
  <si>
    <t>Goor grondwaterpeilbuis 14</t>
  </si>
  <si>
    <t>236055</t>
  </si>
  <si>
    <t>473858</t>
  </si>
  <si>
    <t>S150GW-0R1</t>
  </si>
  <si>
    <t>Goor grondwaterpeilbuis R1</t>
  </si>
  <si>
    <t>235844</t>
  </si>
  <si>
    <t>473766</t>
  </si>
  <si>
    <t>S150GW-0R2</t>
  </si>
  <si>
    <t>Goor grondwaterpeilbuis R2</t>
  </si>
  <si>
    <t>235934</t>
  </si>
  <si>
    <t>473700</t>
  </si>
  <si>
    <t>S150IK-001</t>
  </si>
  <si>
    <t>Goor influent</t>
  </si>
  <si>
    <t>236052</t>
  </si>
  <si>
    <t>473837</t>
  </si>
  <si>
    <t>S150IK-002</t>
  </si>
  <si>
    <t>Goor persleiding totaal</t>
  </si>
  <si>
    <t>236048</t>
  </si>
  <si>
    <t>473828</t>
  </si>
  <si>
    <t>S150IK-MENG</t>
  </si>
  <si>
    <t>Goor, mengmonster influent</t>
  </si>
  <si>
    <t>236010</t>
  </si>
  <si>
    <t>473945</t>
  </si>
  <si>
    <t>S150SOT001</t>
  </si>
  <si>
    <t>Goor afgevoerd slib</t>
  </si>
  <si>
    <t>S150VBT002</t>
  </si>
  <si>
    <t>Goor aflaat voorbezinktank 2</t>
  </si>
  <si>
    <t>S15701</t>
  </si>
  <si>
    <t>Tuindorpbad</t>
  </si>
  <si>
    <t>250056</t>
  </si>
  <si>
    <t>475099</t>
  </si>
  <si>
    <t>S16-001</t>
  </si>
  <si>
    <t>Oude Bornschebeek, Zenderense weg, Albergen</t>
  </si>
  <si>
    <t>246851</t>
  </si>
  <si>
    <t>484183</t>
  </si>
  <si>
    <t>S16-003</t>
  </si>
  <si>
    <t>Gammelkerbeek, Bosvenweg, Saasveld</t>
  </si>
  <si>
    <t>250579</t>
  </si>
  <si>
    <t>482090</t>
  </si>
  <si>
    <t>S16-011</t>
  </si>
  <si>
    <t>Gammelkerbeek,Oude Almeloseweg, Oldenzaal</t>
  </si>
  <si>
    <t>257105</t>
  </si>
  <si>
    <t>481113</t>
  </si>
  <si>
    <t>S16-019</t>
  </si>
  <si>
    <t>Deurningerbeek, zandweg Withagsmeden, Deurningen</t>
  </si>
  <si>
    <t>251895</t>
  </si>
  <si>
    <t>481402</t>
  </si>
  <si>
    <t>S16-022</t>
  </si>
  <si>
    <t>Wl 16-1-1, Schipleidelaan, Oldenzaal</t>
  </si>
  <si>
    <t>257707</t>
  </si>
  <si>
    <t>481745</t>
  </si>
  <si>
    <t>S16-403</t>
  </si>
  <si>
    <t>Oude Bornsche beek, Bothorsterweg, Zenderen</t>
  </si>
  <si>
    <t>247582</t>
  </si>
  <si>
    <t>483488</t>
  </si>
  <si>
    <t>S16-701</t>
  </si>
  <si>
    <t>Het Hulsbeek NoordOost, Strand 1, OudeAlmeloseweg, Oldenzaal</t>
  </si>
  <si>
    <t>257632</t>
  </si>
  <si>
    <t>480928</t>
  </si>
  <si>
    <t>S16-702</t>
  </si>
  <si>
    <t>Het Hulsbeek Mid Noord, Strand 2, OudeAlmeloseweg, Oldenzaal</t>
  </si>
  <si>
    <t>257328</t>
  </si>
  <si>
    <t>480910</t>
  </si>
  <si>
    <t>S16-703</t>
  </si>
  <si>
    <t>Het Hulsbeek NoordWest, Strand 3, OudeAlmeloseweg, Oldenzaal</t>
  </si>
  <si>
    <t>257180</t>
  </si>
  <si>
    <t>480724</t>
  </si>
  <si>
    <t>S16001</t>
  </si>
  <si>
    <t>246837</t>
  </si>
  <si>
    <t>484223</t>
  </si>
  <si>
    <t>S16003</t>
  </si>
  <si>
    <t>250623</t>
  </si>
  <si>
    <t>S16011</t>
  </si>
  <si>
    <t>257104</t>
  </si>
  <si>
    <t>481126</t>
  </si>
  <si>
    <t>S16019</t>
  </si>
  <si>
    <t>251927</t>
  </si>
  <si>
    <t>481405</t>
  </si>
  <si>
    <t>S16022</t>
  </si>
  <si>
    <t>481717</t>
  </si>
  <si>
    <t>S160ES-001</t>
  </si>
  <si>
    <t>losser effluent</t>
  </si>
  <si>
    <t>S160GW-001</t>
  </si>
  <si>
    <t>RWZI Losser, peilbuis 1</t>
  </si>
  <si>
    <t>266056</t>
  </si>
  <si>
    <t>476087</t>
  </si>
  <si>
    <t>S160GW-002</t>
  </si>
  <si>
    <t>RWZI Losser, peilbuis 2</t>
  </si>
  <si>
    <t>266077</t>
  </si>
  <si>
    <t>S160GW-003</t>
  </si>
  <si>
    <t>RWZI Losser, peilbuis 3</t>
  </si>
  <si>
    <t>266083</t>
  </si>
  <si>
    <t>S160GW-0R1</t>
  </si>
  <si>
    <t>RWZI Losser, peilbuis Referentie 1</t>
  </si>
  <si>
    <t>266015</t>
  </si>
  <si>
    <t>476086</t>
  </si>
  <si>
    <t>S160GW-0R2</t>
  </si>
  <si>
    <t>RWZI Losser, peilbuis Referentie 2</t>
  </si>
  <si>
    <t>266023</t>
  </si>
  <si>
    <t>476064</t>
  </si>
  <si>
    <t>S160IK-001</t>
  </si>
  <si>
    <t>losser influent</t>
  </si>
  <si>
    <t>266059</t>
  </si>
  <si>
    <t>476082</t>
  </si>
  <si>
    <t>S160SOT001</t>
  </si>
  <si>
    <t>losser afgevoerd slib</t>
  </si>
  <si>
    <t>S16209</t>
  </si>
  <si>
    <t>Gammelkerbeek, weg Borne-Hertme, Hertme</t>
  </si>
  <si>
    <t>248702</t>
  </si>
  <si>
    <t>482033</t>
  </si>
  <si>
    <t>S16401</t>
  </si>
  <si>
    <t>Deurningerbeek, Hedeveldsweg, Hertme</t>
  </si>
  <si>
    <t>248130</t>
  </si>
  <si>
    <t>482293</t>
  </si>
  <si>
    <t>S16701</t>
  </si>
  <si>
    <t>Hulsbeek; Strand 1</t>
  </si>
  <si>
    <t>257658</t>
  </si>
  <si>
    <t>480873</t>
  </si>
  <si>
    <t>S16702</t>
  </si>
  <si>
    <t>Hulsbeek; Strand 2</t>
  </si>
  <si>
    <t>257327</t>
  </si>
  <si>
    <t>480868</t>
  </si>
  <si>
    <t>S16703</t>
  </si>
  <si>
    <t>Hulsbeek; Strand 3</t>
  </si>
  <si>
    <t>257195</t>
  </si>
  <si>
    <t>480691</t>
  </si>
  <si>
    <t>S170-DECSOT</t>
  </si>
  <si>
    <t>decanteerwater van de SOT</t>
  </si>
  <si>
    <t>267047</t>
  </si>
  <si>
    <t>489787</t>
  </si>
  <si>
    <t>S170-OVGRAV</t>
  </si>
  <si>
    <t>overloopwater van de gravitairindikker</t>
  </si>
  <si>
    <t>S170-SURPL</t>
  </si>
  <si>
    <t>Overloopwater van de surplusindikker</t>
  </si>
  <si>
    <t>S170ES-001</t>
  </si>
  <si>
    <t>Denekamp effluent</t>
  </si>
  <si>
    <t>S170GW-001</t>
  </si>
  <si>
    <t>Denekamp grondwaterpeilbuis 01</t>
  </si>
  <si>
    <t>267009</t>
  </si>
  <si>
    <t>489743</t>
  </si>
  <si>
    <t>S170GW-002</t>
  </si>
  <si>
    <t>Denekamp grondwaterpeilbuis 02</t>
  </si>
  <si>
    <t>267036</t>
  </si>
  <si>
    <t>489755</t>
  </si>
  <si>
    <t>S170GW-003</t>
  </si>
  <si>
    <t>Denekamp grondwaterpeilbuis 03</t>
  </si>
  <si>
    <t>267070</t>
  </si>
  <si>
    <t>489756</t>
  </si>
  <si>
    <t>S170GW-004</t>
  </si>
  <si>
    <t>Denekamp grondwaterpeilbuis 04</t>
  </si>
  <si>
    <t>267056</t>
  </si>
  <si>
    <t>489800</t>
  </si>
  <si>
    <t>S170GW-005</t>
  </si>
  <si>
    <t>Denekamp grondwaterpeilbuis 05</t>
  </si>
  <si>
    <t>267035</t>
  </si>
  <si>
    <t>489799</t>
  </si>
  <si>
    <t>S170GW-006</t>
  </si>
  <si>
    <t>Denekamp grondwaterpeilbuis 06</t>
  </si>
  <si>
    <t>267042</t>
  </si>
  <si>
    <t>489811</t>
  </si>
  <si>
    <t>S170GW-007</t>
  </si>
  <si>
    <t>Denekamp grondwaterpeilbuis 07</t>
  </si>
  <si>
    <t>267076</t>
  </si>
  <si>
    <t>489789</t>
  </si>
  <si>
    <t>S170GW-0R1</t>
  </si>
  <si>
    <t>Denekamp grondwaterpeilbuis R1</t>
  </si>
  <si>
    <t>267145</t>
  </si>
  <si>
    <t>489769</t>
  </si>
  <si>
    <t>S170GW-0R2</t>
  </si>
  <si>
    <t>Denekamp grondwaterpeilbuis R2</t>
  </si>
  <si>
    <t>267077</t>
  </si>
  <si>
    <t>S170IK-001</t>
  </si>
  <si>
    <t>Denekamp, influent</t>
  </si>
  <si>
    <t>S170SOT001</t>
  </si>
  <si>
    <t>Denekamp afgevoerd slib</t>
  </si>
  <si>
    <t>S180AHONBT</t>
  </si>
  <si>
    <t>rwzi Ootmarsum oude nbt</t>
  </si>
  <si>
    <t>S180ES-001</t>
  </si>
  <si>
    <t>ootmarsum effluent totaal</t>
  </si>
  <si>
    <t>S180GW-001</t>
  </si>
  <si>
    <t>ootmarsum grondwaterpeilbuis 01</t>
  </si>
  <si>
    <t>260014</t>
  </si>
  <si>
    <t>492683</t>
  </si>
  <si>
    <t>S180GW-002</t>
  </si>
  <si>
    <t>ootmarsum grondwaterpeilbuis 02</t>
  </si>
  <si>
    <t>259979</t>
  </si>
  <si>
    <t>492738</t>
  </si>
  <si>
    <t>S180GW-003</t>
  </si>
  <si>
    <t>ootmarsum grondwaterpeilbuis 03</t>
  </si>
  <si>
    <t>S180GW-004</t>
  </si>
  <si>
    <t>ootmarsum grondwaterpeilbuis 04</t>
  </si>
  <si>
    <t>259952</t>
  </si>
  <si>
    <t>492726</t>
  </si>
  <si>
    <t>S180GW-005</t>
  </si>
  <si>
    <t>ootmarsum grondwaterpeilbuis 05</t>
  </si>
  <si>
    <t>259939</t>
  </si>
  <si>
    <t>492693</t>
  </si>
  <si>
    <t>S180GW-006</t>
  </si>
  <si>
    <t>RWZI Ootmarsum peilbuis 06</t>
  </si>
  <si>
    <t>260010</t>
  </si>
  <si>
    <t>492681</t>
  </si>
  <si>
    <t>S180GW-007</t>
  </si>
  <si>
    <t>ootmarsum grondwaterpeilbuis 07</t>
  </si>
  <si>
    <t>259911</t>
  </si>
  <si>
    <t>492715</t>
  </si>
  <si>
    <t>S180GW-008</t>
  </si>
  <si>
    <t>ootmarsum grondwaterpeilbuis 08</t>
  </si>
  <si>
    <t>259898</t>
  </si>
  <si>
    <t>492703</t>
  </si>
  <si>
    <t>S180GW-0R1</t>
  </si>
  <si>
    <t>ootmarsum grondwaterpeilbuis R1</t>
  </si>
  <si>
    <t>260033</t>
  </si>
  <si>
    <t>492739</t>
  </si>
  <si>
    <t>S180GW-0R2</t>
  </si>
  <si>
    <t>ootmarsum grondwaterpeilbuis R2</t>
  </si>
  <si>
    <t>260027</t>
  </si>
  <si>
    <t>492706</t>
  </si>
  <si>
    <t>S180IK-001</t>
  </si>
  <si>
    <t>Ootmarsum influent</t>
  </si>
  <si>
    <t>259966</t>
  </si>
  <si>
    <t>492722</t>
  </si>
  <si>
    <t>S180SOT001</t>
  </si>
  <si>
    <t>ootmarsum afgevoerd slib</t>
  </si>
  <si>
    <t>S190ES-001</t>
  </si>
  <si>
    <t>Vroomshoop effluent</t>
  </si>
  <si>
    <t>S190ES-002</t>
  </si>
  <si>
    <t>Vroomshoop afloop Nereda</t>
  </si>
  <si>
    <t>235070</t>
  </si>
  <si>
    <t>496090</t>
  </si>
  <si>
    <t>S190GW-001</t>
  </si>
  <si>
    <t>RWZI Vroomshoop, peilbuis 1, geplaatst in 2017</t>
  </si>
  <si>
    <t>235098</t>
  </si>
  <si>
    <t>496110</t>
  </si>
  <si>
    <t>S190GW-002</t>
  </si>
  <si>
    <t>RWZI Vroomshoop, peilbuis 2, geplaatst in 2017</t>
  </si>
  <si>
    <t>235105</t>
  </si>
  <si>
    <t>496121</t>
  </si>
  <si>
    <t>S190GW-003</t>
  </si>
  <si>
    <t>RWZI Vroomshoop, peilbuis 3, geplaatst in 2017</t>
  </si>
  <si>
    <t>235085</t>
  </si>
  <si>
    <t>S190GW-004</t>
  </si>
  <si>
    <t>RWZI Vroomshoop, peilbuis 4, geplaatst in 2017</t>
  </si>
  <si>
    <t>496165</t>
  </si>
  <si>
    <t>S190GW-005</t>
  </si>
  <si>
    <t>RWZI Vroomshoop, peilbuis 5, geplaatst in 2017</t>
  </si>
  <si>
    <t>235063</t>
  </si>
  <si>
    <t>496176</t>
  </si>
  <si>
    <t>S190GW-006</t>
  </si>
  <si>
    <t>RWZI Vroomshoop, peilbuis 6, geplaatst in 2017</t>
  </si>
  <si>
    <t>235071</t>
  </si>
  <si>
    <t>S190GW-0R1</t>
  </si>
  <si>
    <t>RWZI Vroomshoop, referentie peilbuis R1, geplaatst in 2017</t>
  </si>
  <si>
    <t>235118</t>
  </si>
  <si>
    <t>496177</t>
  </si>
  <si>
    <t>S190GW-0R2</t>
  </si>
  <si>
    <t>RWZI Vroomshoop, referentie peilbuis R2, geplaatst in 2017</t>
  </si>
  <si>
    <t>235139</t>
  </si>
  <si>
    <t>496133</t>
  </si>
  <si>
    <t>S190IK-001</t>
  </si>
  <si>
    <t>Vroomshoop influent</t>
  </si>
  <si>
    <t>235076</t>
  </si>
  <si>
    <t>496138</t>
  </si>
  <si>
    <t>S190IK-002</t>
  </si>
  <si>
    <t>Vroomshoop toevoer NEREDA</t>
  </si>
  <si>
    <t>235067</t>
  </si>
  <si>
    <t>496150</t>
  </si>
  <si>
    <t>S190NER-ADEZ</t>
  </si>
  <si>
    <t>RWZI Vroomshoop effluent Nereda</t>
  </si>
  <si>
    <t>S190SOT001</t>
  </si>
  <si>
    <t>Vroomshoop afgevoerd slib</t>
  </si>
  <si>
    <t>S20-008</t>
  </si>
  <si>
    <t>Poelsbeek, Poortweg, Het Weldam, Goor</t>
  </si>
  <si>
    <t>237164</t>
  </si>
  <si>
    <t>470782</t>
  </si>
  <si>
    <t>S20-010</t>
  </si>
  <si>
    <t>Hagmolenbeek, Beldsweg, Wiene</t>
  </si>
  <si>
    <t>243073</t>
  </si>
  <si>
    <t>473591</t>
  </si>
  <si>
    <t>S20-037</t>
  </si>
  <si>
    <t>Bolscherbeek, Wiener Bentelerscheidingsweg, Goor</t>
  </si>
  <si>
    <t>239672</t>
  </si>
  <si>
    <t>470751</t>
  </si>
  <si>
    <t>S20-038</t>
  </si>
  <si>
    <t>Elsbeek, Kettingbrugweg, Hengelo</t>
  </si>
  <si>
    <t>252793</t>
  </si>
  <si>
    <t>474074</t>
  </si>
  <si>
    <t>S20-059</t>
  </si>
  <si>
    <t>Teesselinkven Noord, Flipsweg, Neede</t>
  </si>
  <si>
    <t>241311</t>
  </si>
  <si>
    <t>463821</t>
  </si>
  <si>
    <t>S20-080</t>
  </si>
  <si>
    <t>Boven Regge, Oude Goorse weg, Diepenheim</t>
  </si>
  <si>
    <t>234542</t>
  </si>
  <si>
    <t>469414</t>
  </si>
  <si>
    <t>S20-090</t>
  </si>
  <si>
    <t>Boekelerbeek, Boekelerhofweg, Hof te Boekel, Boekelo</t>
  </si>
  <si>
    <t>249765</t>
  </si>
  <si>
    <t>471079</t>
  </si>
  <si>
    <t>S20-102</t>
  </si>
  <si>
    <t>Witteveenplas, Buurse</t>
  </si>
  <si>
    <t>257000</t>
  </si>
  <si>
    <t>463149</t>
  </si>
  <si>
    <t>S20-107</t>
  </si>
  <si>
    <t>Boddebroekven Noord, Grote plas, Drekkersweg, Bentelo</t>
  </si>
  <si>
    <t>244549</t>
  </si>
  <si>
    <t>469473</t>
  </si>
  <si>
    <t>S20-171</t>
  </si>
  <si>
    <t>Stepelerveldven Midden, Stepelerveldweg 50, Haaksbergen</t>
  </si>
  <si>
    <t>248602</t>
  </si>
  <si>
    <t>467487</t>
  </si>
  <si>
    <t>S20-182</t>
  </si>
  <si>
    <t>Wesselerbrinkvijver, Wesselerweg, Enschede</t>
  </si>
  <si>
    <t>256916</t>
  </si>
  <si>
    <t>467884</t>
  </si>
  <si>
    <t>S20-185</t>
  </si>
  <si>
    <t>Waterloop 20-0-1-4, Meenweg, Goor</t>
  </si>
  <si>
    <t>235230</t>
  </si>
  <si>
    <t>471811</t>
  </si>
  <si>
    <t>S20-212</t>
  </si>
  <si>
    <t>Hegebeek, Witteveenweg, Buurse</t>
  </si>
  <si>
    <t>257017</t>
  </si>
  <si>
    <t>464194</t>
  </si>
  <si>
    <t>S20-213</t>
  </si>
  <si>
    <t>Deurningerbeek, Het Holthuis, Deurningen</t>
  </si>
  <si>
    <t>257726</t>
  </si>
  <si>
    <t>478823</t>
  </si>
  <si>
    <t>S20-214</t>
  </si>
  <si>
    <t>Schoolbeek, Baardinksweg, Twekkelo</t>
  </si>
  <si>
    <t>252509</t>
  </si>
  <si>
    <t>473292</t>
  </si>
  <si>
    <t>S20-215</t>
  </si>
  <si>
    <t>Diepenheimse Molenbeek benedenloop, zandpad, Goor</t>
  </si>
  <si>
    <t>235797</t>
  </si>
  <si>
    <t>470913</t>
  </si>
  <si>
    <t>S20-235</t>
  </si>
  <si>
    <t>Drienerbeek benedenloop, Drienerbrakenweg, Hengelo</t>
  </si>
  <si>
    <t>253523</t>
  </si>
  <si>
    <t>474726</t>
  </si>
  <si>
    <t>S20-285</t>
  </si>
  <si>
    <t>Ostana campingplas, Oude Buurserdijk 201, Enschede</t>
  </si>
  <si>
    <t>253488</t>
  </si>
  <si>
    <t>465824</t>
  </si>
  <si>
    <t>S20-701</t>
  </si>
  <si>
    <t>Het Rutbeek Noord, Kiosk, Jacobsrietweg, Enschede</t>
  </si>
  <si>
    <t>254475</t>
  </si>
  <si>
    <t>467075</t>
  </si>
  <si>
    <t>S20-703</t>
  </si>
  <si>
    <t>Het Rutbeek West, Paviljoen, Jacobsrietweg, Enschede</t>
  </si>
  <si>
    <t>253877</t>
  </si>
  <si>
    <t>466794</t>
  </si>
  <si>
    <t>S20-704</t>
  </si>
  <si>
    <t>Het Rutbeek Midden Noord, Infocentr, Jacobsrietweg, Enschede</t>
  </si>
  <si>
    <t>254125</t>
  </si>
  <si>
    <t>466719</t>
  </si>
  <si>
    <t>S20006</t>
  </si>
  <si>
    <t>Twenthekanaal zijtak Almelo, Wierdensestraat, Alme</t>
  </si>
  <si>
    <t>238930</t>
  </si>
  <si>
    <t>486060</t>
  </si>
  <si>
    <t>S20008</t>
  </si>
  <si>
    <t>470809</t>
  </si>
  <si>
    <t>S20010</t>
  </si>
  <si>
    <t>243056</t>
  </si>
  <si>
    <t>473610</t>
  </si>
  <si>
    <t>S20015</t>
  </si>
  <si>
    <t>Teesinkbeek, Keizerweg, Boekelo</t>
  </si>
  <si>
    <t>250728</t>
  </si>
  <si>
    <t>470337</t>
  </si>
  <si>
    <t>S20020</t>
  </si>
  <si>
    <t>Markveldschebeek, Deldensestraat, Hengevelde</t>
  </si>
  <si>
    <t>238750</t>
  </si>
  <si>
    <t>S20022</t>
  </si>
  <si>
    <t>Teesinkbeek, Windmolenweg, Boekelo</t>
  </si>
  <si>
    <t>251618</t>
  </si>
  <si>
    <t>469771</t>
  </si>
  <si>
    <t>S20036</t>
  </si>
  <si>
    <t>Boekelerbeek bovenloop, Keizerweg, Boekelo</t>
  </si>
  <si>
    <t>250323</t>
  </si>
  <si>
    <t>470163</t>
  </si>
  <si>
    <t>S20037</t>
  </si>
  <si>
    <t>239685</t>
  </si>
  <si>
    <t>470737</t>
  </si>
  <si>
    <t>S20038</t>
  </si>
  <si>
    <t>252826</t>
  </si>
  <si>
    <t>474069</t>
  </si>
  <si>
    <t>S20059</t>
  </si>
  <si>
    <t>241300</t>
  </si>
  <si>
    <t>463840</t>
  </si>
  <si>
    <t>S20080</t>
  </si>
  <si>
    <t>234544</t>
  </si>
  <si>
    <t>469391</t>
  </si>
  <si>
    <t>S20090</t>
  </si>
  <si>
    <t>249760</t>
  </si>
  <si>
    <t>471058</t>
  </si>
  <si>
    <t>S20102</t>
  </si>
  <si>
    <t>463150</t>
  </si>
  <si>
    <t>S20107</t>
  </si>
  <si>
    <t>244550</t>
  </si>
  <si>
    <t>469480</t>
  </si>
  <si>
    <t>S20161</t>
  </si>
  <si>
    <t>De Weele-ven oost, Boekelo</t>
  </si>
  <si>
    <t>252051</t>
  </si>
  <si>
    <t>468198</t>
  </si>
  <si>
    <t>S20171</t>
  </si>
  <si>
    <t>Camping 't Stepelerven</t>
  </si>
  <si>
    <t>248620</t>
  </si>
  <si>
    <t>467469</t>
  </si>
  <si>
    <t>S20182</t>
  </si>
  <si>
    <t>256913</t>
  </si>
  <si>
    <t>S20185</t>
  </si>
  <si>
    <t>235245</t>
  </si>
  <si>
    <t>471825</t>
  </si>
  <si>
    <t>S20192</t>
  </si>
  <si>
    <t>Hagmolenbeek, Haaksbergerstraat, Usselo</t>
  </si>
  <si>
    <t>250882</t>
  </si>
  <si>
    <t>466221</t>
  </si>
  <si>
    <t>S20198</t>
  </si>
  <si>
    <t>Teesinkbeek, Usselerrietweg, Usselo</t>
  </si>
  <si>
    <t>253675</t>
  </si>
  <si>
    <t>467944</t>
  </si>
  <si>
    <t>S20208</t>
  </si>
  <si>
    <t>Usselerstroom, Jacobsrietweg, Enschede</t>
  </si>
  <si>
    <t>254754</t>
  </si>
  <si>
    <t>467564</t>
  </si>
  <si>
    <t>S20212</t>
  </si>
  <si>
    <t>257018</t>
  </si>
  <si>
    <t>464195</t>
  </si>
  <si>
    <t>S20213</t>
  </si>
  <si>
    <t>257780</t>
  </si>
  <si>
    <t>478784</t>
  </si>
  <si>
    <t>S20214</t>
  </si>
  <si>
    <t>252543</t>
  </si>
  <si>
    <t>473246</t>
  </si>
  <si>
    <t>S20215</t>
  </si>
  <si>
    <t>235761</t>
  </si>
  <si>
    <t>470926</t>
  </si>
  <si>
    <t>S20219</t>
  </si>
  <si>
    <t>Teesinkbeek, Boekelo</t>
  </si>
  <si>
    <t>252694</t>
  </si>
  <si>
    <t>468587</t>
  </si>
  <si>
    <t>S20235</t>
  </si>
  <si>
    <t>253463</t>
  </si>
  <si>
    <t>474731</t>
  </si>
  <si>
    <t>S20258</t>
  </si>
  <si>
    <t>Bruninksbeek, Buurserstraat, Enschede</t>
  </si>
  <si>
    <t>257708</t>
  </si>
  <si>
    <t>466260</t>
  </si>
  <si>
    <t>S20262</t>
  </si>
  <si>
    <t>Boekelerbeek, bovenstrooms Houwbeek, Wullenweg, Boekelo</t>
  </si>
  <si>
    <t>249634</t>
  </si>
  <si>
    <t>472310</t>
  </si>
  <si>
    <t>S20285</t>
  </si>
  <si>
    <t>Naturistenvereniging Ostana</t>
  </si>
  <si>
    <t>253492</t>
  </si>
  <si>
    <t>S20291</t>
  </si>
  <si>
    <t>Broekheurnerveensloot zandpad ten westen van Arendsweg 120A</t>
  </si>
  <si>
    <t>258347</t>
  </si>
  <si>
    <t>465305</t>
  </si>
  <si>
    <t>S20316</t>
  </si>
  <si>
    <t>Boekelerbeek, Stemlande, Boekelo</t>
  </si>
  <si>
    <t>250673</t>
  </si>
  <si>
    <t>469757</t>
  </si>
  <si>
    <t>S20318</t>
  </si>
  <si>
    <t>Veldbeek, bij manege, Boekelo</t>
  </si>
  <si>
    <t>252306</t>
  </si>
  <si>
    <t>469197</t>
  </si>
  <si>
    <t>S20325</t>
  </si>
  <si>
    <t>Vijver Boekelose Stoomblekerij, Boekelo</t>
  </si>
  <si>
    <t>251832</t>
  </si>
  <si>
    <t>469657</t>
  </si>
  <si>
    <t>S20326</t>
  </si>
  <si>
    <t>Vijver Roelof Blokzijlstraat, Boekelo</t>
  </si>
  <si>
    <t>251926</t>
  </si>
  <si>
    <t>469619</t>
  </si>
  <si>
    <t>S20327</t>
  </si>
  <si>
    <t>Vijver Bernard Roerinkstraat, Boekelo</t>
  </si>
  <si>
    <t>252022</t>
  </si>
  <si>
    <t>469534</t>
  </si>
  <si>
    <t>S20331</t>
  </si>
  <si>
    <t>Hesbeek, Sniedersveldweg voor zij-instroom, Lonneker</t>
  </si>
  <si>
    <t>256544</t>
  </si>
  <si>
    <t>477438</t>
  </si>
  <si>
    <t>S20334</t>
  </si>
  <si>
    <t>WL00623, Jufferbeek, duiker in Knollerveldweg, Deurningen</t>
  </si>
  <si>
    <t>257752</t>
  </si>
  <si>
    <t>478447</t>
  </si>
  <si>
    <t>S20401</t>
  </si>
  <si>
    <t>Boekelerbeek, Beckumerstraat, Boekelo</t>
  </si>
  <si>
    <t>251065</t>
  </si>
  <si>
    <t>469317</t>
  </si>
  <si>
    <t>S20600</t>
  </si>
  <si>
    <t>Twentekanaal, Kettingbrugweg, Enschede</t>
  </si>
  <si>
    <t>252665</t>
  </si>
  <si>
    <t>473903</t>
  </si>
  <si>
    <t>S20601</t>
  </si>
  <si>
    <t>Twentekanaal, Nijhuisbinnenweg, Oele</t>
  </si>
  <si>
    <t>247448</t>
  </si>
  <si>
    <t>474560</t>
  </si>
  <si>
    <t>S20602</t>
  </si>
  <si>
    <t>WL 20-0-4-3, KLK effluentleiding, Molenweg/Meenhuisweg, Delden</t>
  </si>
  <si>
    <t>243102</t>
  </si>
  <si>
    <t>474890</t>
  </si>
  <si>
    <t>S20603</t>
  </si>
  <si>
    <t>Zijtak Twentekanaal, Tankinkbrug, Wiene</t>
  </si>
  <si>
    <t>473401</t>
  </si>
  <si>
    <t>S20604</t>
  </si>
  <si>
    <t>Twentekanaal ter hoogte van Inlaat Oude Bolscherbeek, Kanaaldijk, Goor</t>
  </si>
  <si>
    <t>238775</t>
  </si>
  <si>
    <t>472078</t>
  </si>
  <si>
    <t>S20605</t>
  </si>
  <si>
    <t>Zijtak ter hoogte van Inlaat Twickelervaart ZTK, Slampsweg, Deldenerbroek</t>
  </si>
  <si>
    <t>240642</t>
  </si>
  <si>
    <t>477885</t>
  </si>
  <si>
    <t>S20606</t>
  </si>
  <si>
    <t>Inlaat Veldbeek, FBK Stadion, Kuipersdijk, Hengelo</t>
  </si>
  <si>
    <t>251881</t>
  </si>
  <si>
    <t>474815</t>
  </si>
  <si>
    <t>S20607</t>
  </si>
  <si>
    <t>Berflobeek, Westermaatsfietspad, Hengelo</t>
  </si>
  <si>
    <t>249426</t>
  </si>
  <si>
    <t>477430</t>
  </si>
  <si>
    <t>S20608</t>
  </si>
  <si>
    <t>Oude Bolscherbeek, Wachtpostdijk, Goor</t>
  </si>
  <si>
    <t>238231</t>
  </si>
  <si>
    <t>472286</t>
  </si>
  <si>
    <t>S20609</t>
  </si>
  <si>
    <t>Inlaat Oude Hagmolenbeek ZTK, Seppenwooldsdijk, Deldenerbroek</t>
  </si>
  <si>
    <t>240728</t>
  </si>
  <si>
    <t>476441</t>
  </si>
  <si>
    <t>S20610</t>
  </si>
  <si>
    <t>Aflaat Strootbeek, Boekelosebrug,Diamantstraat, Hengelo</t>
  </si>
  <si>
    <t>250771</t>
  </si>
  <si>
    <t>474162</t>
  </si>
  <si>
    <t>S20611</t>
  </si>
  <si>
    <t>Aflaat Twekkelerbeek/Zandboersleiding, Opaalstraat Hengelo</t>
  </si>
  <si>
    <t>249956</t>
  </si>
  <si>
    <t>474302</t>
  </si>
  <si>
    <t>S20612</t>
  </si>
  <si>
    <t>Oelerbeek, Zaagmolenweg, Delden</t>
  </si>
  <si>
    <t>246814</t>
  </si>
  <si>
    <t>475948</t>
  </si>
  <si>
    <t>S20613</t>
  </si>
  <si>
    <t>Twentekanaal ter hoogte van Inlaat Herikerflier, Meenweg, Goor</t>
  </si>
  <si>
    <t>235484</t>
  </si>
  <si>
    <t>471077</t>
  </si>
  <si>
    <t>S20701</t>
  </si>
  <si>
    <t>Het Rutbeek; Kiosk</t>
  </si>
  <si>
    <t>254510</t>
  </si>
  <si>
    <t>467071</t>
  </si>
  <si>
    <t>S20703</t>
  </si>
  <si>
    <t>Het Rutbeek; Paviljoen</t>
  </si>
  <si>
    <t>253860</t>
  </si>
  <si>
    <t>466738</t>
  </si>
  <si>
    <t>S20704</t>
  </si>
  <si>
    <t>Het Rutbeek; Infocentrum</t>
  </si>
  <si>
    <t>254120</t>
  </si>
  <si>
    <t>466691</t>
  </si>
  <si>
    <t>S21-001</t>
  </si>
  <si>
    <t>Almelo-Nordhornkanaal, Diekersweg, Albergen</t>
  </si>
  <si>
    <t>249797</t>
  </si>
  <si>
    <t>S21-014</t>
  </si>
  <si>
    <t>Rossumerbeek, Rossumermeden Oost, Rossum</t>
  </si>
  <si>
    <t>257730</t>
  </si>
  <si>
    <t>487304</t>
  </si>
  <si>
    <t>S21-202</t>
  </si>
  <si>
    <t>Polbeek, Weerselosestraat, Groot Agelo</t>
  </si>
  <si>
    <t>255904</t>
  </si>
  <si>
    <t>489963</t>
  </si>
  <si>
    <t>S21001</t>
  </si>
  <si>
    <t>249794</t>
  </si>
  <si>
    <t>487292</t>
  </si>
  <si>
    <t>S210BLUE</t>
  </si>
  <si>
    <t>Blue Elephant Almelo-S</t>
  </si>
  <si>
    <t>239352</t>
  </si>
  <si>
    <t>484455</t>
  </si>
  <si>
    <t>S210ES-001</t>
  </si>
  <si>
    <t>Almelo-S effluent</t>
  </si>
  <si>
    <t>S210GW-003</t>
  </si>
  <si>
    <t>Almelo Sumpel, Grondwaterpeilbuis 3.</t>
  </si>
  <si>
    <t>239316</t>
  </si>
  <si>
    <t>484473</t>
  </si>
  <si>
    <t>S210GW-004</t>
  </si>
  <si>
    <t>RWZI Sumpel peilbuis 04</t>
  </si>
  <si>
    <t>239401</t>
  </si>
  <si>
    <t>484426</t>
  </si>
  <si>
    <t>S210GW-005</t>
  </si>
  <si>
    <t>RWZI Sumpel peilbuis 05</t>
  </si>
  <si>
    <t>239402</t>
  </si>
  <si>
    <t>484427</t>
  </si>
  <si>
    <t>S210GW-0R1</t>
  </si>
  <si>
    <t>Almelo Sumpel, Referentie peilbuis 1.</t>
  </si>
  <si>
    <t>239418</t>
  </si>
  <si>
    <t>484464</t>
  </si>
  <si>
    <t>S210GW-0R2</t>
  </si>
  <si>
    <t>RWZI Sumpel peilbuis r2 referentie</t>
  </si>
  <si>
    <t>239403</t>
  </si>
  <si>
    <t>484428</t>
  </si>
  <si>
    <t>S210IK-001</t>
  </si>
  <si>
    <t>Almelo-S influent</t>
  </si>
  <si>
    <t>239363</t>
  </si>
  <si>
    <t>484471</t>
  </si>
  <si>
    <t>S210SOT001</t>
  </si>
  <si>
    <t>Almelo-S afgevoerd slib</t>
  </si>
  <si>
    <t>S21202</t>
  </si>
  <si>
    <t>255894</t>
  </si>
  <si>
    <t>489994</t>
  </si>
  <si>
    <t>S23-001</t>
  </si>
  <si>
    <t>Overijsselskanaal, Hammerweg, Kempersbrug, Marle</t>
  </si>
  <si>
    <t>229252</t>
  </si>
  <si>
    <t>494611</t>
  </si>
  <si>
    <t>S230ES-001</t>
  </si>
  <si>
    <t>Rijssen effluent</t>
  </si>
  <si>
    <t>232899</t>
  </si>
  <si>
    <t>481886</t>
  </si>
  <si>
    <t>S230GW-001</t>
  </si>
  <si>
    <t>Rijssen grondwaterpeilbuis 01</t>
  </si>
  <si>
    <t>232878</t>
  </si>
  <si>
    <t>481708</t>
  </si>
  <si>
    <t>S230GW-002</t>
  </si>
  <si>
    <t>Rijssen grondwaterpeilbuis 02</t>
  </si>
  <si>
    <t>232864</t>
  </si>
  <si>
    <t>481685</t>
  </si>
  <si>
    <t>S230GW-003</t>
  </si>
  <si>
    <t>Rijssen grondwaterpeilbuis 03</t>
  </si>
  <si>
    <t>232837</t>
  </si>
  <si>
    <t>481696</t>
  </si>
  <si>
    <t>S230GW-004</t>
  </si>
  <si>
    <t>Rijssen grondwaterpeilbuis 04</t>
  </si>
  <si>
    <t>232823</t>
  </si>
  <si>
    <t>481718</t>
  </si>
  <si>
    <t>S230GW-005</t>
  </si>
  <si>
    <t>Rijssen grondwaterpeilbuis 05</t>
  </si>
  <si>
    <t>232748</t>
  </si>
  <si>
    <t>S230GW-006</t>
  </si>
  <si>
    <t>Rijssen grondwaterpeilbuis 06</t>
  </si>
  <si>
    <t>232775</t>
  </si>
  <si>
    <t>S230GW-007</t>
  </si>
  <si>
    <t>Rijssen grondwaterpeilbuis 07</t>
  </si>
  <si>
    <t>232803</t>
  </si>
  <si>
    <t>S230GW-008</t>
  </si>
  <si>
    <t>Rijssen grondwaterpeilbuis 08</t>
  </si>
  <si>
    <t>232809</t>
  </si>
  <si>
    <t>481740</t>
  </si>
  <si>
    <t>S230GW-009</t>
  </si>
  <si>
    <t>Rijssen grondwaterpeilbuis 09</t>
  </si>
  <si>
    <t>232836</t>
  </si>
  <si>
    <t>481741</t>
  </si>
  <si>
    <t>S230GW-010</t>
  </si>
  <si>
    <t>RWZI Rijssen; peilbuis 10</t>
  </si>
  <si>
    <t>232883</t>
  </si>
  <si>
    <t>481798</t>
  </si>
  <si>
    <t>S230GW-011</t>
  </si>
  <si>
    <t>RWZI Rijssen; peilbuis 11</t>
  </si>
  <si>
    <t>S230GW-012</t>
  </si>
  <si>
    <t>RWZI Rijssen; peilbuis 12</t>
  </si>
  <si>
    <t>S230GW-013</t>
  </si>
  <si>
    <t>RWZI Rijssen; peilbuis 13</t>
  </si>
  <si>
    <t>S230GW-014</t>
  </si>
  <si>
    <t>RWZI Rijssen; peilbuis 14</t>
  </si>
  <si>
    <t>S230GW-0R1</t>
  </si>
  <si>
    <t>Rijssen grondwaterpeilbuis R1</t>
  </si>
  <si>
    <t>481684</t>
  </si>
  <si>
    <t>S230GW-0R2</t>
  </si>
  <si>
    <t>Rijssen grondwaterpeilbuis R2</t>
  </si>
  <si>
    <t>232801</t>
  </si>
  <si>
    <t>481829</t>
  </si>
  <si>
    <t>S230IK-001</t>
  </si>
  <si>
    <t>Rijssen influent</t>
  </si>
  <si>
    <t>232835</t>
  </si>
  <si>
    <t>481751</t>
  </si>
  <si>
    <t>S230SOT001</t>
  </si>
  <si>
    <t>Rijssen afgevoerd slib</t>
  </si>
  <si>
    <t>S240ES-001</t>
  </si>
  <si>
    <t>Nijverdal effluent straat 1</t>
  </si>
  <si>
    <t>228848</t>
  </si>
  <si>
    <t>487447</t>
  </si>
  <si>
    <t>S240ES-002</t>
  </si>
  <si>
    <t>Nijverdal effluent straat 2</t>
  </si>
  <si>
    <t>228953</t>
  </si>
  <si>
    <t>487321</t>
  </si>
  <si>
    <t>S240GW-001</t>
  </si>
  <si>
    <t>Nijverdal grondwaterpeilbuis 01</t>
  </si>
  <si>
    <t>228788</t>
  </si>
  <si>
    <t>487487</t>
  </si>
  <si>
    <t>S240GW-002</t>
  </si>
  <si>
    <t>Nijverdal grondwaterpeilbuis 02</t>
  </si>
  <si>
    <t>228816</t>
  </si>
  <si>
    <t>487477</t>
  </si>
  <si>
    <t>S240GW-003</t>
  </si>
  <si>
    <t>Nijverdal grondwaterpeilbuis 03</t>
  </si>
  <si>
    <t>228837</t>
  </si>
  <si>
    <t>487444</t>
  </si>
  <si>
    <t>S240GW-004</t>
  </si>
  <si>
    <t>Nijverdal grondwaterpeilbuis 04</t>
  </si>
  <si>
    <t>228871</t>
  </si>
  <si>
    <t>487400</t>
  </si>
  <si>
    <t>S240GW-005</t>
  </si>
  <si>
    <t>Nijverdal grondwaterpeilbuis 05</t>
  </si>
  <si>
    <t>228885</t>
  </si>
  <si>
    <t>487366</t>
  </si>
  <si>
    <t>S240GW-006</t>
  </si>
  <si>
    <t>Nijverdal grondwaterpeilbuis 06</t>
  </si>
  <si>
    <t>228906</t>
  </si>
  <si>
    <t>487344</t>
  </si>
  <si>
    <t>S240GW-007</t>
  </si>
  <si>
    <t>Nijverdal grondwaterpeilbuis 07</t>
  </si>
  <si>
    <t>228927</t>
  </si>
  <si>
    <t>487311</t>
  </si>
  <si>
    <t>S240GW-008</t>
  </si>
  <si>
    <t>Nijverdal grondwaterpeilbuis 08</t>
  </si>
  <si>
    <t>228941</t>
  </si>
  <si>
    <t>S240GW-009</t>
  </si>
  <si>
    <t>Nijverdal grondwaterpeilbuis 09</t>
  </si>
  <si>
    <t>228969</t>
  </si>
  <si>
    <t>487256</t>
  </si>
  <si>
    <t>S240GW-010</t>
  </si>
  <si>
    <t>Nijverdal grondwaterpeilbuis 10</t>
  </si>
  <si>
    <t>228990</t>
  </si>
  <si>
    <t>487223</t>
  </si>
  <si>
    <t>S240GW-011</t>
  </si>
  <si>
    <t>Nijverdal grondwaterpeilbuis 11</t>
  </si>
  <si>
    <t>228919</t>
  </si>
  <si>
    <t>487367</t>
  </si>
  <si>
    <t>S240GW-012</t>
  </si>
  <si>
    <t>Nijverdal grondwaterpeilbuis 12</t>
  </si>
  <si>
    <t>228960</t>
  </si>
  <si>
    <t>487390</t>
  </si>
  <si>
    <t>S240GW-013</t>
  </si>
  <si>
    <t>Nijverdal grondwaterpeilbuis 13</t>
  </si>
  <si>
    <t>228994</t>
  </si>
  <si>
    <t>487413</t>
  </si>
  <si>
    <t>S240GW-020</t>
  </si>
  <si>
    <t>Nijverdal grondwaterpeilbuis 20</t>
  </si>
  <si>
    <t>S240GW-021</t>
  </si>
  <si>
    <t>Nijverdal grondwaterpeilbuis 21</t>
  </si>
  <si>
    <t>S240GW-022</t>
  </si>
  <si>
    <t>Nijverdal grondwaterpeilbuis 22</t>
  </si>
  <si>
    <t>S240GW-023</t>
  </si>
  <si>
    <t>Nijverdal grondwaterpeilbuis 23</t>
  </si>
  <si>
    <t>S240GW-0R1</t>
  </si>
  <si>
    <t>Nijverdal grondwaterpeilbuis R1</t>
  </si>
  <si>
    <t>228980</t>
  </si>
  <si>
    <t>487446</t>
  </si>
  <si>
    <t>S240GW-0R2</t>
  </si>
  <si>
    <t>Nijverdal grondwaterpeilbuis R2</t>
  </si>
  <si>
    <t>228896</t>
  </si>
  <si>
    <t>487545</t>
  </si>
  <si>
    <t>S240IK-001</t>
  </si>
  <si>
    <t>Nijverdal influent</t>
  </si>
  <si>
    <t>228765</t>
  </si>
  <si>
    <t>487504</t>
  </si>
  <si>
    <t>S240IK-001P</t>
  </si>
  <si>
    <t>RWZI Nijverdal, Influent pomp</t>
  </si>
  <si>
    <t>228935</t>
  </si>
  <si>
    <t>487386</t>
  </si>
  <si>
    <t>S240IK-001VZ</t>
  </si>
  <si>
    <t>RWZI Nijverdal influent, Vijzel</t>
  </si>
  <si>
    <t>228926</t>
  </si>
  <si>
    <t>487401</t>
  </si>
  <si>
    <t>S240SLADHOCRR</t>
  </si>
  <si>
    <t>Extra fosfaat testen ivm P-release Triplo</t>
  </si>
  <si>
    <t>S240SOT001</t>
  </si>
  <si>
    <t>Nijverdal afgevoerd slib</t>
  </si>
  <si>
    <t>S240SOTADHOCRR</t>
  </si>
  <si>
    <t>S2412021500H</t>
  </si>
  <si>
    <t>Monster C</t>
  </si>
  <si>
    <t>S250ES-001</t>
  </si>
  <si>
    <t>den Ham effluent</t>
  </si>
  <si>
    <t>S250GW-001</t>
  </si>
  <si>
    <t>Den Ham grondwaterpeilbuis 1</t>
  </si>
  <si>
    <t>229175</t>
  </si>
  <si>
    <t>497987</t>
  </si>
  <si>
    <t>S250GW-002</t>
  </si>
  <si>
    <t>Den Ham grondwaterpeilbuis 2</t>
  </si>
  <si>
    <t>229161</t>
  </si>
  <si>
    <t>498009</t>
  </si>
  <si>
    <t>S250GW-003</t>
  </si>
  <si>
    <t>Den Ham grondwaterpeilbuis 3</t>
  </si>
  <si>
    <t>229127</t>
  </si>
  <si>
    <t>498031</t>
  </si>
  <si>
    <t>S250GW-004</t>
  </si>
  <si>
    <t>Den Ham grondwaterpeilbuis 4</t>
  </si>
  <si>
    <t>229099</t>
  </si>
  <si>
    <t>498030</t>
  </si>
  <si>
    <t>S250GW-005</t>
  </si>
  <si>
    <t>RWZI Den Ham, Peilbuis 5, geplaatst in 2018</t>
  </si>
  <si>
    <t>229093</t>
  </si>
  <si>
    <t>498019</t>
  </si>
  <si>
    <t>S250GW-006</t>
  </si>
  <si>
    <t>RWZI Den Ham, Peilbuis 6, geplaatst in 2018</t>
  </si>
  <si>
    <t>229072</t>
  </si>
  <si>
    <t>S250GW-007</t>
  </si>
  <si>
    <t>RWZI Den Ham, Peilbuis 7, geplaatst in 2018</t>
  </si>
  <si>
    <t>229059</t>
  </si>
  <si>
    <t>S250GW-0R1</t>
  </si>
  <si>
    <t>Den Ham grondwaterpeilbuis R1</t>
  </si>
  <si>
    <t>229133</t>
  </si>
  <si>
    <t>498075</t>
  </si>
  <si>
    <t>S250GW-0R2</t>
  </si>
  <si>
    <t>Den Ham grondwaterpeilbuis R2</t>
  </si>
  <si>
    <t>229174</t>
  </si>
  <si>
    <t>498032</t>
  </si>
  <si>
    <t>S250IK-001</t>
  </si>
  <si>
    <t>den Ham influent</t>
  </si>
  <si>
    <t>229109</t>
  </si>
  <si>
    <t>498048</t>
  </si>
  <si>
    <t>S250IKADEZ</t>
  </si>
  <si>
    <t>RWZI Den Ham extra monsterkast</t>
  </si>
  <si>
    <t>S250SOT001</t>
  </si>
  <si>
    <t>den Ham afgevoerd slib</t>
  </si>
  <si>
    <t>S260ES-001</t>
  </si>
  <si>
    <t>Haaksbergen effluent</t>
  </si>
  <si>
    <t>S260GW-001</t>
  </si>
  <si>
    <t>Haaksbergen grondwaterpeilbuis 1</t>
  </si>
  <si>
    <t>245928</t>
  </si>
  <si>
    <t>466284</t>
  </si>
  <si>
    <t>S260GW-002</t>
  </si>
  <si>
    <t>Haaksbergen grondwaterpeilbuis 2</t>
  </si>
  <si>
    <t>245914</t>
  </si>
  <si>
    <t>S260GW-003</t>
  </si>
  <si>
    <t>Haaksbergen grondwaterpeilbuis 3</t>
  </si>
  <si>
    <t>245907</t>
  </si>
  <si>
    <t>466295</t>
  </si>
  <si>
    <t>S260GW-004</t>
  </si>
  <si>
    <t>Haaksbergen grondwaterpeilbuis 4</t>
  </si>
  <si>
    <t>245872</t>
  </si>
  <si>
    <t>466305</t>
  </si>
  <si>
    <t>S260GW-0R1</t>
  </si>
  <si>
    <t>Haaksbergen grondwaterpeilbuis R1</t>
  </si>
  <si>
    <t>245851</t>
  </si>
  <si>
    <t>466338</t>
  </si>
  <si>
    <t>S260GW-0R2</t>
  </si>
  <si>
    <t>Haaksbergen grondwaterpeilbuis R2</t>
  </si>
  <si>
    <t>245748</t>
  </si>
  <si>
    <t>466381</t>
  </si>
  <si>
    <t>S260IK-001</t>
  </si>
  <si>
    <t>Haaksbergen influent</t>
  </si>
  <si>
    <t>S260SOT001</t>
  </si>
  <si>
    <t>Haaksbergen afgevoerd slib</t>
  </si>
  <si>
    <t>S30-001</t>
  </si>
  <si>
    <t>Beneden Dinkel, Ottershagenweg, Lattrop</t>
  </si>
  <si>
    <t>261958</t>
  </si>
  <si>
    <t>493995</t>
  </si>
  <si>
    <t>S30001</t>
  </si>
  <si>
    <t>261878</t>
  </si>
  <si>
    <t>494092</t>
  </si>
  <si>
    <t>S32-010</t>
  </si>
  <si>
    <t>Papillon Country Resort</t>
  </si>
  <si>
    <t>267933</t>
  </si>
  <si>
    <t>491030</t>
  </si>
  <si>
    <t>S32-102</t>
  </si>
  <si>
    <t>Oortven Oost, Strengeveldweg, Beuningen</t>
  </si>
  <si>
    <t>268707</t>
  </si>
  <si>
    <t>488230</t>
  </si>
  <si>
    <t>S32-200</t>
  </si>
  <si>
    <t>Puntbeek, fietspad Punthuizerweg, Beuningen</t>
  </si>
  <si>
    <t>268659</t>
  </si>
  <si>
    <t>485082</t>
  </si>
  <si>
    <t>S32-302</t>
  </si>
  <si>
    <t>Puntbeek, Bentheimerdijk, Wegtersbrug, Beuningen</t>
  </si>
  <si>
    <t>267547</t>
  </si>
  <si>
    <t>S32010</t>
  </si>
  <si>
    <t>267936</t>
  </si>
  <si>
    <t>490992</t>
  </si>
  <si>
    <t>S32102</t>
  </si>
  <si>
    <t>268750</t>
  </si>
  <si>
    <t>488150</t>
  </si>
  <si>
    <t>S32200</t>
  </si>
  <si>
    <t>S32302</t>
  </si>
  <si>
    <t>267579</t>
  </si>
  <si>
    <t>486898</t>
  </si>
  <si>
    <t>S33001</t>
  </si>
  <si>
    <t>Dinkelkanaal, Brookmanweg, Lattrop</t>
  </si>
  <si>
    <t>262912</t>
  </si>
  <si>
    <t>497525</t>
  </si>
  <si>
    <t>S34-001</t>
  </si>
  <si>
    <t>Tilligterbeek, Enkterbrug, Ootmarsumsestraat, Tilligte</t>
  </si>
  <si>
    <t>260850</t>
  </si>
  <si>
    <t>492266</t>
  </si>
  <si>
    <t>S34-003</t>
  </si>
  <si>
    <t>Voltherbeek, Broekmatenweg, Tillgte</t>
  </si>
  <si>
    <t>260098</t>
  </si>
  <si>
    <t>490311</t>
  </si>
  <si>
    <t>S34-008</t>
  </si>
  <si>
    <t>Springendalsebeek, Goudkampsweg, Lattrop</t>
  </si>
  <si>
    <t>260465</t>
  </si>
  <si>
    <t>494953</t>
  </si>
  <si>
    <t>S34-033</t>
  </si>
  <si>
    <t>Tilligterbeek, zandweg, Hezingen</t>
  </si>
  <si>
    <t>261140</t>
  </si>
  <si>
    <t>495219</t>
  </si>
  <si>
    <t>S34-050</t>
  </si>
  <si>
    <t>Springendalsebeek, Uelserdijk, Ootmarsum</t>
  </si>
  <si>
    <t>258201</t>
  </si>
  <si>
    <t>494849</t>
  </si>
  <si>
    <t>S34-062</t>
  </si>
  <si>
    <t>Witte Berg campingplas, Wittebergweg 9, Nutter</t>
  </si>
  <si>
    <t>257415</t>
  </si>
  <si>
    <t>493818</t>
  </si>
  <si>
    <t>S34-210</t>
  </si>
  <si>
    <t>Springendal Bron Noord, Hezingen</t>
  </si>
  <si>
    <t>256519</t>
  </si>
  <si>
    <t>495114</t>
  </si>
  <si>
    <t>S34-226</t>
  </si>
  <si>
    <t>Springendal Noord bovenloop middentraject, Hezingen</t>
  </si>
  <si>
    <t>256731</t>
  </si>
  <si>
    <t>495095</t>
  </si>
  <si>
    <t>S34-301</t>
  </si>
  <si>
    <t>Springendalsebeek benedenstrooms Wasserij, Ootmarsum</t>
  </si>
  <si>
    <t>258837</t>
  </si>
  <si>
    <t>495008</t>
  </si>
  <si>
    <t>S34-305</t>
  </si>
  <si>
    <t>Roelinksbeek, Laarweg, Volthe</t>
  </si>
  <si>
    <t>259603</t>
  </si>
  <si>
    <t>489062</t>
  </si>
  <si>
    <t>S34-313</t>
  </si>
  <si>
    <t>Linderbeek, Saron, Beuningen</t>
  </si>
  <si>
    <t>263317</t>
  </si>
  <si>
    <t>485403</t>
  </si>
  <si>
    <t>S34001</t>
  </si>
  <si>
    <t>260814</t>
  </si>
  <si>
    <t>492223</t>
  </si>
  <si>
    <t>S34003</t>
  </si>
  <si>
    <t>260126</t>
  </si>
  <si>
    <t>490305</t>
  </si>
  <si>
    <t>S34033</t>
  </si>
  <si>
    <t>KRW meetpunt hollander graven</t>
  </si>
  <si>
    <t>261130</t>
  </si>
  <si>
    <t>495183</t>
  </si>
  <si>
    <t>S34050</t>
  </si>
  <si>
    <t>258178</t>
  </si>
  <si>
    <t>494846</t>
  </si>
  <si>
    <t>S34062</t>
  </si>
  <si>
    <t>Recreatiecentrum De Witte Berg</t>
  </si>
  <si>
    <t>257408</t>
  </si>
  <si>
    <t>493824</t>
  </si>
  <si>
    <t>S340ES-001</t>
  </si>
  <si>
    <t>RWZI Ommen Effluentsloot</t>
  </si>
  <si>
    <t>S340GW-003</t>
  </si>
  <si>
    <t>RWZI Ommen Grondwaterpeilbuis geplaatst in 2016 nr.3</t>
  </si>
  <si>
    <t>224199</t>
  </si>
  <si>
    <t>504758</t>
  </si>
  <si>
    <t>S340GW-004</t>
  </si>
  <si>
    <t>RWZI Ommen Grondwaterpeilbuis geplaatst in 2016 nr.4</t>
  </si>
  <si>
    <t>504803</t>
  </si>
  <si>
    <t>S340GW-005</t>
  </si>
  <si>
    <t>RWZI Ommen Grondwaterpeilbuis geplaatst in 2016 nr.5</t>
  </si>
  <si>
    <t>224185</t>
  </si>
  <si>
    <t>504836</t>
  </si>
  <si>
    <t>S340GW-0R1</t>
  </si>
  <si>
    <t>RWZI Ommen Grondwaterpeilbuis geplaatst in 2016 nr.1 (referentie)</t>
  </si>
  <si>
    <t>224240</t>
  </si>
  <si>
    <t>504770</t>
  </si>
  <si>
    <t>S340GW-0R2</t>
  </si>
  <si>
    <t>RWZI Ommen Grondwaterpeilbuis geplaatst in 2016 nr.2 (referentie)</t>
  </si>
  <si>
    <t>224232</t>
  </si>
  <si>
    <t>504815</t>
  </si>
  <si>
    <t>S340IK-001</t>
  </si>
  <si>
    <t>RWZI Ommen Influentkelder</t>
  </si>
  <si>
    <t>224178</t>
  </si>
  <si>
    <t>504825</t>
  </si>
  <si>
    <t>S340SOT001</t>
  </si>
  <si>
    <t>RWZI Ommen afgevoerd slib</t>
  </si>
  <si>
    <t>S34210</t>
  </si>
  <si>
    <t>256545</t>
  </si>
  <si>
    <t>S34226</t>
  </si>
  <si>
    <t>256733</t>
  </si>
  <si>
    <t>495096</t>
  </si>
  <si>
    <t>S34305</t>
  </si>
  <si>
    <t>259607</t>
  </si>
  <si>
    <t>489070</t>
  </si>
  <si>
    <t>S34313</t>
  </si>
  <si>
    <t>263313</t>
  </si>
  <si>
    <t>485400</t>
  </si>
  <si>
    <t>S36-001</t>
  </si>
  <si>
    <t>Geelebeek, Kipbrug, Hoofdstraat, Lattrop</t>
  </si>
  <si>
    <t>262746</t>
  </si>
  <si>
    <t>495328</t>
  </si>
  <si>
    <t>S36-008</t>
  </si>
  <si>
    <t>Rammelbeek campingplas Noord, Breemorsweg 12, Lattrop</t>
  </si>
  <si>
    <t>264046</t>
  </si>
  <si>
    <t>494427</t>
  </si>
  <si>
    <t>S36-009</t>
  </si>
  <si>
    <t>Bergven campingplas, Bergvennenweg 35, Lattrop</t>
  </si>
  <si>
    <t>265438</t>
  </si>
  <si>
    <t>494267</t>
  </si>
  <si>
    <t>S36-102</t>
  </si>
  <si>
    <t>Ronde ven, Bergvennenweg, Lattrop</t>
  </si>
  <si>
    <t>265227</t>
  </si>
  <si>
    <t>494723</t>
  </si>
  <si>
    <t>S36-200</t>
  </si>
  <si>
    <t>Rammelbeek, Grensweg, Denekamp</t>
  </si>
  <si>
    <t>268633</t>
  </si>
  <si>
    <t>491152</t>
  </si>
  <si>
    <t>S36001</t>
  </si>
  <si>
    <t>262773</t>
  </si>
  <si>
    <t>495315</t>
  </si>
  <si>
    <t>S36008</t>
  </si>
  <si>
    <t>Camping De Rammelbeek</t>
  </si>
  <si>
    <t>264114</t>
  </si>
  <si>
    <t>494376</t>
  </si>
  <si>
    <t>S36009</t>
  </si>
  <si>
    <t>Camping De Bergvennen</t>
  </si>
  <si>
    <t>265442</t>
  </si>
  <si>
    <t>494264</t>
  </si>
  <si>
    <t>S360ES-001</t>
  </si>
  <si>
    <t>RWZI Hardenberg Effluentsloot</t>
  </si>
  <si>
    <t>S360GW-003</t>
  </si>
  <si>
    <t>Hardenberg, grondwaterpeilbuis 3</t>
  </si>
  <si>
    <t>237838</t>
  </si>
  <si>
    <t>506606</t>
  </si>
  <si>
    <t>S360GW-004</t>
  </si>
  <si>
    <t>Hardenberg, grondwaterpeilbuis 4</t>
  </si>
  <si>
    <t>237798</t>
  </si>
  <si>
    <t>506571</t>
  </si>
  <si>
    <t>S360GW-005</t>
  </si>
  <si>
    <t>Hardenberg, grondwaterpeilbuis 5</t>
  </si>
  <si>
    <t>237744</t>
  </si>
  <si>
    <t>506582</t>
  </si>
  <si>
    <t>S360GW-006</t>
  </si>
  <si>
    <t>Hardenberg, grondwaterpeilbuis 6</t>
  </si>
  <si>
    <t>237750</t>
  </si>
  <si>
    <t>506604</t>
  </si>
  <si>
    <t>S360GW-0R1</t>
  </si>
  <si>
    <t>Hardenberg, grondwaterpeilbuis R1</t>
  </si>
  <si>
    <t>237948</t>
  </si>
  <si>
    <t>506563</t>
  </si>
  <si>
    <t>S360GW-0R2</t>
  </si>
  <si>
    <t>Hardenberg, grondwaterpeilbuis R2</t>
  </si>
  <si>
    <t>237864</t>
  </si>
  <si>
    <t>506695</t>
  </si>
  <si>
    <t>S360IK-001</t>
  </si>
  <si>
    <t>RWZI Hardenberg Influentkelder</t>
  </si>
  <si>
    <t>237847</t>
  </si>
  <si>
    <t>506607</t>
  </si>
  <si>
    <t>S360SOT001</t>
  </si>
  <si>
    <t>RWZI Hardenberg afgevoerd slib</t>
  </si>
  <si>
    <t>S36102</t>
  </si>
  <si>
    <t>265250</t>
  </si>
  <si>
    <t>494700</t>
  </si>
  <si>
    <t>S36200</t>
  </si>
  <si>
    <t>268656</t>
  </si>
  <si>
    <t>491131</t>
  </si>
  <si>
    <t>S37-300</t>
  </si>
  <si>
    <t>Beneden Dinkel, Ootmarsumsestraat, Penninksbrug, Denekamp</t>
  </si>
  <si>
    <t>262265</t>
  </si>
  <si>
    <t>490896</t>
  </si>
  <si>
    <t>S370ES-001</t>
  </si>
  <si>
    <t>RWZI Coevorden Effluentsloot</t>
  </si>
  <si>
    <t>245104</t>
  </si>
  <si>
    <t>517999</t>
  </si>
  <si>
    <t>S370GW-003</t>
  </si>
  <si>
    <t>Coevorden, grondwaterpeilbuis 3</t>
  </si>
  <si>
    <t>525037</t>
  </si>
  <si>
    <t>S370GW-004</t>
  </si>
  <si>
    <t>Coevorden, grondwaterpeilbuis 4</t>
  </si>
  <si>
    <t>209455</t>
  </si>
  <si>
    <t>525059</t>
  </si>
  <si>
    <t>S370GW-005</t>
  </si>
  <si>
    <t>Coevorden, grondwaterpeilbuis 5</t>
  </si>
  <si>
    <t>209497</t>
  </si>
  <si>
    <t>525004</t>
  </si>
  <si>
    <t>S370GW-006</t>
  </si>
  <si>
    <t>Coevorden, grondwaterpeilbuis 6</t>
  </si>
  <si>
    <t>244964</t>
  </si>
  <si>
    <t>518027</t>
  </si>
  <si>
    <t>S370GW-007</t>
  </si>
  <si>
    <t>Coevorden, grondwaterpeilbuis 7</t>
  </si>
  <si>
    <t>244984</t>
  </si>
  <si>
    <t>518005</t>
  </si>
  <si>
    <t>S370GW-008</t>
  </si>
  <si>
    <t>Coevorden, grondwaterpeilbuis 8</t>
  </si>
  <si>
    <t>245012</t>
  </si>
  <si>
    <t>517995</t>
  </si>
  <si>
    <t>S370GW-009</t>
  </si>
  <si>
    <t>Coevorden, grondwaterpeilbuis 9</t>
  </si>
  <si>
    <t>245038</t>
  </si>
  <si>
    <t>518029</t>
  </si>
  <si>
    <t>S370GW-010</t>
  </si>
  <si>
    <t>Coevorden, grondwaterpeilbuis 10</t>
  </si>
  <si>
    <t>245065</t>
  </si>
  <si>
    <t>518051</t>
  </si>
  <si>
    <t>S370GW-0R1</t>
  </si>
  <si>
    <t>Coevorden, grondwaterpeilbuis R1</t>
  </si>
  <si>
    <t>244995</t>
  </si>
  <si>
    <t>518173</t>
  </si>
  <si>
    <t>S370GW-0R2</t>
  </si>
  <si>
    <t>Coevorden, grondwaterpeilbuis R2</t>
  </si>
  <si>
    <t>245057</t>
  </si>
  <si>
    <t>518118</t>
  </si>
  <si>
    <t>S370IK-001</t>
  </si>
  <si>
    <t>RWZI Coevorden Influentkelder</t>
  </si>
  <si>
    <t>245076</t>
  </si>
  <si>
    <t>518076</t>
  </si>
  <si>
    <t>S370SOT001</t>
  </si>
  <si>
    <t>RWZI Coevorden afgevoerd slib</t>
  </si>
  <si>
    <t>S37300</t>
  </si>
  <si>
    <t>Midden Dinkel, Ootmarsumsestraat, Penninksbrug, Denekamp</t>
  </si>
  <si>
    <t>262322</t>
  </si>
  <si>
    <t>490811</t>
  </si>
  <si>
    <t>S390ES-001</t>
  </si>
  <si>
    <t>RWZI Sleen Effluentsloot</t>
  </si>
  <si>
    <t>S390GW-003</t>
  </si>
  <si>
    <t>Sleen Grondwaterpeilbuis geplaatst in 2016 nr.3</t>
  </si>
  <si>
    <t>249751</t>
  </si>
  <si>
    <t>531563</t>
  </si>
  <si>
    <t>S390GW-004</t>
  </si>
  <si>
    <t>Sleen Grondwaterpeilbuis geplaatst in 2016 nr.4</t>
  </si>
  <si>
    <t>249753</t>
  </si>
  <si>
    <t>531474</t>
  </si>
  <si>
    <t>S390GW-005</t>
  </si>
  <si>
    <t>Sleen Grondwaterpeilbuis geplaatst in 2016 nr.5</t>
  </si>
  <si>
    <t>249806</t>
  </si>
  <si>
    <t>531508</t>
  </si>
  <si>
    <t>S390GW-006</t>
  </si>
  <si>
    <t>Sleen Grondwaterpeilbuis geplaatst in 2016 nr.6</t>
  </si>
  <si>
    <t>249799</t>
  </si>
  <si>
    <t>531530</t>
  </si>
  <si>
    <t>S390GW-007</t>
  </si>
  <si>
    <t>Sleen Grondwaterpeilbuis geplaatst in 2016 nr.7</t>
  </si>
  <si>
    <t>249772</t>
  </si>
  <si>
    <t>531519</t>
  </si>
  <si>
    <t>S390GW-0R1</t>
  </si>
  <si>
    <t>Sleen Grondwaterpeilbuis geplaatst in 2016 nr.1</t>
  </si>
  <si>
    <t>249731</t>
  </si>
  <si>
    <t>531529</t>
  </si>
  <si>
    <t>S390GW-0R2</t>
  </si>
  <si>
    <t>Sleen grondwaterpeilbuis Referentie 2</t>
  </si>
  <si>
    <t>249845</t>
  </si>
  <si>
    <t>531576</t>
  </si>
  <si>
    <t>S390IK-001</t>
  </si>
  <si>
    <t>RWZI Sleen Influentkelder</t>
  </si>
  <si>
    <t>531496</t>
  </si>
  <si>
    <t>S390SOT001</t>
  </si>
  <si>
    <t>RWZI Sleen afgevoerd slib</t>
  </si>
  <si>
    <t>S40-003</t>
  </si>
  <si>
    <t>Boven Dinkel Weertsbrug, Weertsstraat, Glane</t>
  </si>
  <si>
    <t>265589</t>
  </si>
  <si>
    <t>472798</t>
  </si>
  <si>
    <t>S40-004</t>
  </si>
  <si>
    <t>Glanerbeek, Gronausestraat, Glane</t>
  </si>
  <si>
    <t>265403</t>
  </si>
  <si>
    <t>473148</t>
  </si>
  <si>
    <t>S40-005</t>
  </si>
  <si>
    <t>Snoeijinksbeek, Losserse dijk, Losser</t>
  </si>
  <si>
    <t>266497</t>
  </si>
  <si>
    <t>478605</t>
  </si>
  <si>
    <t>S40-009</t>
  </si>
  <si>
    <t>Glanerbeek, Arienstehuis, Enschedesestraat, Glanerbrug</t>
  </si>
  <si>
    <t>263826</t>
  </si>
  <si>
    <t>470864</t>
  </si>
  <si>
    <t>S40-019</t>
  </si>
  <si>
    <t>Elsbeek, Zoekerveldweg, Losser</t>
  </si>
  <si>
    <t>264679</t>
  </si>
  <si>
    <t>473665</t>
  </si>
  <si>
    <t>S40-035</t>
  </si>
  <si>
    <t>Boven Dinkel, Groene Staart, De Lutte</t>
  </si>
  <si>
    <t>267171</t>
  </si>
  <si>
    <t>483542</t>
  </si>
  <si>
    <t>S40-047</t>
  </si>
  <si>
    <t>Meulemanven, Lutterzandweg 16, De Lutte</t>
  </si>
  <si>
    <t>267003</t>
  </si>
  <si>
    <t>484064</t>
  </si>
  <si>
    <t>S40-219</t>
  </si>
  <si>
    <t>Bovendinkel Losserbrug, Losser</t>
  </si>
  <si>
    <t>267064</t>
  </si>
  <si>
    <t>477212</t>
  </si>
  <si>
    <t>S40003</t>
  </si>
  <si>
    <t>265585</t>
  </si>
  <si>
    <t>472754</t>
  </si>
  <si>
    <t>S40004</t>
  </si>
  <si>
    <t>265434</t>
  </si>
  <si>
    <t>473181</t>
  </si>
  <si>
    <t>S40005</t>
  </si>
  <si>
    <t>266472</t>
  </si>
  <si>
    <t>478571</t>
  </si>
  <si>
    <t>S40006</t>
  </si>
  <si>
    <t>Ravenhorsterbeek, Gildehauserweg, Losser</t>
  </si>
  <si>
    <t>267066</t>
  </si>
  <si>
    <t>477384</t>
  </si>
  <si>
    <t>S40009</t>
  </si>
  <si>
    <t>263815</t>
  </si>
  <si>
    <t>470963</t>
  </si>
  <si>
    <t>S40019</t>
  </si>
  <si>
    <t>264607</t>
  </si>
  <si>
    <t>473682</t>
  </si>
  <si>
    <t>S40035</t>
  </si>
  <si>
    <t>Midden Dinkel, Groene Staart, De Lutte</t>
  </si>
  <si>
    <t>267196</t>
  </si>
  <si>
    <t>483526</t>
  </si>
  <si>
    <t>S40047</t>
  </si>
  <si>
    <t>Landgoedcamping Het Meuleman</t>
  </si>
  <si>
    <t>267017</t>
  </si>
  <si>
    <t>484058</t>
  </si>
  <si>
    <t>S40047GW</t>
  </si>
  <si>
    <t>Grondwaterbron Meulemanven</t>
  </si>
  <si>
    <t>S40051</t>
  </si>
  <si>
    <t>Florbach, landsgrens, Glanerbrug</t>
  </si>
  <si>
    <t>263594</t>
  </si>
  <si>
    <t>470225</t>
  </si>
  <si>
    <t>S40219</t>
  </si>
  <si>
    <t>Boven Dinkel, Losserbrug, Losser</t>
  </si>
  <si>
    <t>267068</t>
  </si>
  <si>
    <t>477176</t>
  </si>
  <si>
    <t>S40220</t>
  </si>
  <si>
    <t>Midden Dinkel, boerderij Bloemen, Losser</t>
  </si>
  <si>
    <t>266751</t>
  </si>
  <si>
    <t>478799</t>
  </si>
  <si>
    <t>S41-001</t>
  </si>
  <si>
    <t>Ruenbergerbeek, Welpelobrug, Welpeloweg, Overdinkel</t>
  </si>
  <si>
    <t>267753</t>
  </si>
  <si>
    <t>474192</t>
  </si>
  <si>
    <t>S41001</t>
  </si>
  <si>
    <t>267774</t>
  </si>
  <si>
    <t>474179</t>
  </si>
  <si>
    <t>S41205</t>
  </si>
  <si>
    <t>Ruenbergerbeek, Ficksstraat, Overdinkel</t>
  </si>
  <si>
    <t>268870</t>
  </si>
  <si>
    <t>S41207</t>
  </si>
  <si>
    <t>Ruenbergerbeek, Kolkersweg, Losser</t>
  </si>
  <si>
    <t>266759</t>
  </si>
  <si>
    <t>475204</t>
  </si>
  <si>
    <t>S42-204</t>
  </si>
  <si>
    <t>Bloemenbeek, Lossersedijk, De Lutte</t>
  </si>
  <si>
    <t>265814</t>
  </si>
  <si>
    <t>482454</t>
  </si>
  <si>
    <t>S42204</t>
  </si>
  <si>
    <t>265850</t>
  </si>
  <si>
    <t>482458</t>
  </si>
  <si>
    <t>S450ES-001</t>
  </si>
  <si>
    <t>RWZI Dedemsvaart Effluentsloot</t>
  </si>
  <si>
    <t>S450GW-003</t>
  </si>
  <si>
    <t>Dedemsvaart, grondwaterpeilbuis 3</t>
  </si>
  <si>
    <t>229949</t>
  </si>
  <si>
    <t>S450GW-004</t>
  </si>
  <si>
    <t>Dedemsvaart, grondwaterpeilbuis 4</t>
  </si>
  <si>
    <t>229983</t>
  </si>
  <si>
    <t>S450GW-005</t>
  </si>
  <si>
    <t>Dedemsvaart, grondwaterpeilbuis 5</t>
  </si>
  <si>
    <t>229976</t>
  </si>
  <si>
    <t>512667</t>
  </si>
  <si>
    <t>S450GW-0R1</t>
  </si>
  <si>
    <t>Dedemsvaart, grondwaterpeilbuis R1</t>
  </si>
  <si>
    <t>229969</t>
  </si>
  <si>
    <t>512733</t>
  </si>
  <si>
    <t>S450GW-0R2</t>
  </si>
  <si>
    <t>Dedemsvaart, grondwaterpeilbuis R2</t>
  </si>
  <si>
    <t>230043</t>
  </si>
  <si>
    <t>512723</t>
  </si>
  <si>
    <t>S450IK-001</t>
  </si>
  <si>
    <t>RWZI Dedemsvaart Influentkelder</t>
  </si>
  <si>
    <t>229962</t>
  </si>
  <si>
    <t>S450SOT001</t>
  </si>
  <si>
    <t>RWZI Dedemsvaart afgevoerd slib</t>
  </si>
  <si>
    <t>S500A1-ADEZ</t>
  </si>
  <si>
    <t>polyelektrolyt met olie (SNF EM 9987)</t>
  </si>
  <si>
    <t>S500A2-ADEZ</t>
  </si>
  <si>
    <t>aangemaakte polyelektrolyt &amp; olie</t>
  </si>
  <si>
    <t>S500CB1-ADEZ</t>
  </si>
  <si>
    <t>Minicompetitie SOB concentraat batch 1</t>
  </si>
  <si>
    <t>S500CB2-ADEZ</t>
  </si>
  <si>
    <t>Minicompetitie SOB concentraat batch 2</t>
  </si>
  <si>
    <t>S500CB3-ADEZ</t>
  </si>
  <si>
    <t>Minicompetitie SOB concentraa t batch 3</t>
  </si>
  <si>
    <t>S500ES-001</t>
  </si>
  <si>
    <t>RWZI Emmen Effluentsloot</t>
  </si>
  <si>
    <t>255795</t>
  </si>
  <si>
    <t>527909</t>
  </si>
  <si>
    <t>S500GT-001BO</t>
  </si>
  <si>
    <t>Emmen slibgistingtank 1 boven</t>
  </si>
  <si>
    <t>S500GT-001MI</t>
  </si>
  <si>
    <t>Emmen slibgistingtank 1 midden</t>
  </si>
  <si>
    <t>S500GT-001ON</t>
  </si>
  <si>
    <t>Emmen slibgistingtank 1 onder</t>
  </si>
  <si>
    <t>S500GT-002BO</t>
  </si>
  <si>
    <t>Emmen slibgistingtank 2 boven</t>
  </si>
  <si>
    <t>S500GT-002MI</t>
  </si>
  <si>
    <t>Emmen slibgistingtank 2 midden</t>
  </si>
  <si>
    <t>S500GT-002ON</t>
  </si>
  <si>
    <t>Emmen slibgistingtank 2 onder</t>
  </si>
  <si>
    <t>S500GW-002</t>
  </si>
  <si>
    <t>RWZI Emmen peilbuis 02</t>
  </si>
  <si>
    <t>255736</t>
  </si>
  <si>
    <t>528147</t>
  </si>
  <si>
    <t>S500GW-004</t>
  </si>
  <si>
    <t>RWZI Emmen, peilbuis 4</t>
  </si>
  <si>
    <t>255892</t>
  </si>
  <si>
    <t>528135</t>
  </si>
  <si>
    <t>S500GW-005</t>
  </si>
  <si>
    <t>RWZI Emmen, peilbuis 5</t>
  </si>
  <si>
    <t>255884</t>
  </si>
  <si>
    <t>528169</t>
  </si>
  <si>
    <t>S500GW-006</t>
  </si>
  <si>
    <t>RWZI Emmen, peilbuis 6</t>
  </si>
  <si>
    <t>255886</t>
  </si>
  <si>
    <t>528091</t>
  </si>
  <si>
    <t>S500GW-007</t>
  </si>
  <si>
    <t>RWZI Emmen, peilbuis 7</t>
  </si>
  <si>
    <t>255900</t>
  </si>
  <si>
    <t>528058</t>
  </si>
  <si>
    <t>S500GW-008</t>
  </si>
  <si>
    <t>RWZI Emmen, peilbuis 8</t>
  </si>
  <si>
    <t>255919</t>
  </si>
  <si>
    <t>S500GW-009</t>
  </si>
  <si>
    <t>RWZI Emmen, peilbuis 9</t>
  </si>
  <si>
    <t>255973</t>
  </si>
  <si>
    <t>528148</t>
  </si>
  <si>
    <t>S500GW-010</t>
  </si>
  <si>
    <t>RWZI Emmen, peilbuis 10</t>
  </si>
  <si>
    <t>255987</t>
  </si>
  <si>
    <t>528126</t>
  </si>
  <si>
    <t>S500GW-011</t>
  </si>
  <si>
    <t>RWZI Emmen, peilbuis 11</t>
  </si>
  <si>
    <t>255994</t>
  </si>
  <si>
    <t>528093</t>
  </si>
  <si>
    <t>S500GW-012</t>
  </si>
  <si>
    <t>RWZI Emmen, peilbuis 12</t>
  </si>
  <si>
    <t>256062</t>
  </si>
  <si>
    <t>528094</t>
  </si>
  <si>
    <t>S500GW-013</t>
  </si>
  <si>
    <t>RWZI Emmen, peilbuis 13</t>
  </si>
  <si>
    <t>256082</t>
  </si>
  <si>
    <t>528095</t>
  </si>
  <si>
    <t>S500GW-014</t>
  </si>
  <si>
    <t>RWZI Emmen, peilbuis 14</t>
  </si>
  <si>
    <t>256033</t>
  </si>
  <si>
    <t>528149</t>
  </si>
  <si>
    <t>S500GW-015</t>
  </si>
  <si>
    <t>RWZI Emmen, peilbuis 15</t>
  </si>
  <si>
    <t>256012</t>
  </si>
  <si>
    <t>528182</t>
  </si>
  <si>
    <t>S500GW-016</t>
  </si>
  <si>
    <t>RWZI Emmen, peilbuis 16</t>
  </si>
  <si>
    <t>256005</t>
  </si>
  <si>
    <t>528204</t>
  </si>
  <si>
    <t>S500GW-017</t>
  </si>
  <si>
    <t>RWZI Emmen, peilbuis 17</t>
  </si>
  <si>
    <t>255991</t>
  </si>
  <si>
    <t>528238</t>
  </si>
  <si>
    <t>S500GW-03A</t>
  </si>
  <si>
    <t>RWZI Emmen peilbuis 3a</t>
  </si>
  <si>
    <t>255737</t>
  </si>
  <si>
    <t>S500GW-03B</t>
  </si>
  <si>
    <t>RWZI Emmen peilbuis 3b</t>
  </si>
  <si>
    <t>255738</t>
  </si>
  <si>
    <t>S500GW-08A</t>
  </si>
  <si>
    <t>RWZI Emmen peilbuis 8a</t>
  </si>
  <si>
    <t>255739</t>
  </si>
  <si>
    <t>528150</t>
  </si>
  <si>
    <t>S500GW-08B</t>
  </si>
  <si>
    <t>RWZI Emmen peilbuis 8b</t>
  </si>
  <si>
    <t>255740</t>
  </si>
  <si>
    <t>528151</t>
  </si>
  <si>
    <t>S500GW-0R1</t>
  </si>
  <si>
    <t>RWZI Emmen, referentie peilbuis R1</t>
  </si>
  <si>
    <t>255924</t>
  </si>
  <si>
    <t>528225</t>
  </si>
  <si>
    <t>S500GW-0R2</t>
  </si>
  <si>
    <t>RWZI Emmen, peilbuis Referentie 2</t>
  </si>
  <si>
    <t>256102</t>
  </si>
  <si>
    <t>528106</t>
  </si>
  <si>
    <t>S500GW-0R3</t>
  </si>
  <si>
    <t>RWZI Emmen, peilbuis Referentie 3</t>
  </si>
  <si>
    <t>256130</t>
  </si>
  <si>
    <t>528062</t>
  </si>
  <si>
    <t>S500IK-001</t>
  </si>
  <si>
    <t>RWZI Emmen Influent</t>
  </si>
  <si>
    <t>S500IKAPA-ADEZ</t>
  </si>
  <si>
    <t>aanvoer per as Aware</t>
  </si>
  <si>
    <t>S500IPL000ON</t>
  </si>
  <si>
    <t>Emmen primairslib</t>
  </si>
  <si>
    <t>S500K1B1-ADEZ</t>
  </si>
  <si>
    <t>Minicompetitie SOB koek 1 batch 1</t>
  </si>
  <si>
    <t>S500K1B2-ADEZ</t>
  </si>
  <si>
    <t>Minicompetitie SOB koek 1 batch 2</t>
  </si>
  <si>
    <t>S500K1B3-ADEZ</t>
  </si>
  <si>
    <t>Minicompetitie SOB koek 1 Batch 3</t>
  </si>
  <si>
    <t>S500K2B1-ADEZ</t>
  </si>
  <si>
    <t>Minicompetitie SOB koek 2 batch 1</t>
  </si>
  <si>
    <t>S500K2B2-ADEZ</t>
  </si>
  <si>
    <t>Minicompetitie SOB Koek 2 Batch 2</t>
  </si>
  <si>
    <t>S500K2B3-ADEZ</t>
  </si>
  <si>
    <t>Minicompetitie SOB Koek 2 Batch 3</t>
  </si>
  <si>
    <t>S500MII001</t>
  </si>
  <si>
    <t>Emmen surplusslib</t>
  </si>
  <si>
    <t>S500MOI001AF</t>
  </si>
  <si>
    <t>RWZI Emmen centraat kamerfilterpers</t>
  </si>
  <si>
    <t>S500MOI001TV</t>
  </si>
  <si>
    <t>Emmen toevoer SOB</t>
  </si>
  <si>
    <t>S500NB-ADEZ</t>
  </si>
  <si>
    <t>slib na bandje</t>
  </si>
  <si>
    <t>S500NP-ADEZ</t>
  </si>
  <si>
    <t>slib na pers</t>
  </si>
  <si>
    <t>S500SLB1-ADEZ</t>
  </si>
  <si>
    <t>Minicompetitie SOB slib batch 1</t>
  </si>
  <si>
    <t>S500SLB2-ADEZ</t>
  </si>
  <si>
    <t>Minicompetitie SOB slib batch 2</t>
  </si>
  <si>
    <t>S500SLB3-ADEZ</t>
  </si>
  <si>
    <t>Minicompetitie SOB slib batch 3</t>
  </si>
  <si>
    <t>S500SLK001</t>
  </si>
  <si>
    <t>Emmen aanvoer gisting</t>
  </si>
  <si>
    <t>S500SSLEAL</t>
  </si>
  <si>
    <t>Emmen surplusslib extern</t>
  </si>
  <si>
    <t>S500UPW-FBB</t>
  </si>
  <si>
    <t>S500USL001</t>
  </si>
  <si>
    <t>Emmen uitgegist slib</t>
  </si>
  <si>
    <t>S500VB-ADEZ</t>
  </si>
  <si>
    <t>slib voor bandje</t>
  </si>
  <si>
    <t>S500VP-ADEZ</t>
  </si>
  <si>
    <t>slib voor pers</t>
  </si>
  <si>
    <t>S500WB-ADEZ</t>
  </si>
  <si>
    <t>water na bandje</t>
  </si>
  <si>
    <t>S500WP-ADEZ</t>
  </si>
  <si>
    <t>water na de pers</t>
  </si>
  <si>
    <t>S51003</t>
  </si>
  <si>
    <t>228730</t>
  </si>
  <si>
    <t>498899</t>
  </si>
  <si>
    <t>S51009</t>
  </si>
  <si>
    <t>502470</t>
  </si>
  <si>
    <t>S51035</t>
  </si>
  <si>
    <t>Midden Regge, Grefeldijk, Hellendoorn</t>
  </si>
  <si>
    <t>S51037</t>
  </si>
  <si>
    <t>499396</t>
  </si>
  <si>
    <t>S51102</t>
  </si>
  <si>
    <t>501330</t>
  </si>
  <si>
    <t>S51103</t>
  </si>
  <si>
    <t>227217</t>
  </si>
  <si>
    <t>501632</t>
  </si>
  <si>
    <t>S51300</t>
  </si>
  <si>
    <t>223181</t>
  </si>
  <si>
    <t>503062</t>
  </si>
  <si>
    <t>S52004</t>
  </si>
  <si>
    <t>229749</t>
  </si>
  <si>
    <t>492276</t>
  </si>
  <si>
    <t>S5201AW128H01</t>
  </si>
  <si>
    <t>Monstername Akkerweg Sibculo</t>
  </si>
  <si>
    <t>S52027</t>
  </si>
  <si>
    <t>235206</t>
  </si>
  <si>
    <t>481348</t>
  </si>
  <si>
    <t>S52039</t>
  </si>
  <si>
    <t>228740</t>
  </si>
  <si>
    <t>490248</t>
  </si>
  <si>
    <t>S52041</t>
  </si>
  <si>
    <t>232786</t>
  </si>
  <si>
    <t>482680</t>
  </si>
  <si>
    <t>S52058</t>
  </si>
  <si>
    <t>Camping En Groepsaccomodatie De Bovenberg</t>
  </si>
  <si>
    <t>232456</t>
  </si>
  <si>
    <t>475848</t>
  </si>
  <si>
    <t>S52062</t>
  </si>
  <si>
    <t>Recreatiepark De Tolplas</t>
  </si>
  <si>
    <t>234691</t>
  </si>
  <si>
    <t>492591</t>
  </si>
  <si>
    <t>S52202</t>
  </si>
  <si>
    <t>230384</t>
  </si>
  <si>
    <t>483691</t>
  </si>
  <si>
    <t>S52203</t>
  </si>
  <si>
    <t>233924</t>
  </si>
  <si>
    <t>481764</t>
  </si>
  <si>
    <t>S52302</t>
  </si>
  <si>
    <t>235088</t>
  </si>
  <si>
    <t>480388</t>
  </si>
  <si>
    <t>S52407</t>
  </si>
  <si>
    <t>Hexelse Plas Bungalowpark Hoge Hexel</t>
  </si>
  <si>
    <t>234554</t>
  </si>
  <si>
    <t>S53001</t>
  </si>
  <si>
    <t>236739</t>
  </si>
  <si>
    <t>480543</t>
  </si>
  <si>
    <t>S53003</t>
  </si>
  <si>
    <t>237883</t>
  </si>
  <si>
    <t>479622</t>
  </si>
  <si>
    <t>S53004</t>
  </si>
  <si>
    <t>237092</t>
  </si>
  <si>
    <t>474692</t>
  </si>
  <si>
    <t>S53022</t>
  </si>
  <si>
    <t>235487</t>
  </si>
  <si>
    <t>471208</t>
  </si>
  <si>
    <t>S53029</t>
  </si>
  <si>
    <t>Kroeze Danne</t>
  </si>
  <si>
    <t>242142</t>
  </si>
  <si>
    <t>475690</t>
  </si>
  <si>
    <t>S550MOI-AF-D</t>
  </si>
  <si>
    <t>Emmen ontwaterd slib dag</t>
  </si>
  <si>
    <t>S550MOI-AF-M</t>
  </si>
  <si>
    <t>Emmen ontwaterd slib SNB</t>
  </si>
  <si>
    <t>S550MOI-AF-W</t>
  </si>
  <si>
    <t>Emmen ontwaterd slib week</t>
  </si>
  <si>
    <t>S56003</t>
  </si>
  <si>
    <t>245354</t>
  </si>
  <si>
    <t>494767</t>
  </si>
  <si>
    <t>S56005</t>
  </si>
  <si>
    <t>244908</t>
  </si>
  <si>
    <t>495053</t>
  </si>
  <si>
    <t>S56006</t>
  </si>
  <si>
    <t>244711</t>
  </si>
  <si>
    <t>495433</t>
  </si>
  <si>
    <t>S56011</t>
  </si>
  <si>
    <t>241594</t>
  </si>
  <si>
    <t>495739</t>
  </si>
  <si>
    <t>S56018</t>
  </si>
  <si>
    <t>S56020</t>
  </si>
  <si>
    <t>246474</t>
  </si>
  <si>
    <t>497777</t>
  </si>
  <si>
    <t>S56024</t>
  </si>
  <si>
    <t>247295</t>
  </si>
  <si>
    <t>496252</t>
  </si>
  <si>
    <t>S56030</t>
  </si>
  <si>
    <t>S56031</t>
  </si>
  <si>
    <t>Camping Het Berkenven</t>
  </si>
  <si>
    <t>243176</t>
  </si>
  <si>
    <t>495844</t>
  </si>
  <si>
    <t>S56203</t>
  </si>
  <si>
    <t>255309</t>
  </si>
  <si>
    <t>496345</t>
  </si>
  <si>
    <t>S56204</t>
  </si>
  <si>
    <t>251342</t>
  </si>
  <si>
    <t>495842</t>
  </si>
  <si>
    <t>S56212</t>
  </si>
  <si>
    <t>253671</t>
  </si>
  <si>
    <t>493982</t>
  </si>
  <si>
    <t>S56222</t>
  </si>
  <si>
    <t>496433</t>
  </si>
  <si>
    <t>S56224</t>
  </si>
  <si>
    <t>255639</t>
  </si>
  <si>
    <t>494108</t>
  </si>
  <si>
    <t>S56237</t>
  </si>
  <si>
    <t>S57001</t>
  </si>
  <si>
    <t>227745</t>
  </si>
  <si>
    <t>498224</t>
  </si>
  <si>
    <t>S57301</t>
  </si>
  <si>
    <t>229721</t>
  </si>
  <si>
    <t>S58001</t>
  </si>
  <si>
    <t>235250</t>
  </si>
  <si>
    <t>495071</t>
  </si>
  <si>
    <t>S58005</t>
  </si>
  <si>
    <t>237497</t>
  </si>
  <si>
    <t>493678</t>
  </si>
  <si>
    <t>S58011</t>
  </si>
  <si>
    <t>236198</t>
  </si>
  <si>
    <t>493683</t>
  </si>
  <si>
    <t>S59001</t>
  </si>
  <si>
    <t>Lateraalkanaal, Slagenweg, Almelo</t>
  </si>
  <si>
    <t>243557</t>
  </si>
  <si>
    <t>489243</t>
  </si>
  <si>
    <t>S59002</t>
  </si>
  <si>
    <t>245256</t>
  </si>
  <si>
    <t>488400</t>
  </si>
  <si>
    <t>S59015</t>
  </si>
  <si>
    <t>247364</t>
  </si>
  <si>
    <t>491791</t>
  </si>
  <si>
    <t>S59100</t>
  </si>
  <si>
    <t>248100</t>
  </si>
  <si>
    <t>491350</t>
  </si>
  <si>
    <t>S70001</t>
  </si>
  <si>
    <t>Vecht, benedenstrooms Coevorderweg, Ommen</t>
  </si>
  <si>
    <t>225143</t>
  </si>
  <si>
    <t>503819</t>
  </si>
  <si>
    <t>S70002</t>
  </si>
  <si>
    <t>Vecht, Junnerweg, bovenstrooms stuw Junne</t>
  </si>
  <si>
    <t>230510</t>
  </si>
  <si>
    <t>504914</t>
  </si>
  <si>
    <t>S70003</t>
  </si>
  <si>
    <t>Vecht Nevengeul Junne, benedenstrooms Junnerweg,  Junne</t>
  </si>
  <si>
    <t>230515</t>
  </si>
  <si>
    <t>505224</t>
  </si>
  <si>
    <t>S70006</t>
  </si>
  <si>
    <t>Vecht, Rheezerweg, Diffelen</t>
  </si>
  <si>
    <t>504307</t>
  </si>
  <si>
    <t>S70009</t>
  </si>
  <si>
    <t>Vecht, Twenteweg Asjeskampbrug, Hardenberg</t>
  </si>
  <si>
    <t>238370</t>
  </si>
  <si>
    <t>508760</t>
  </si>
  <si>
    <t>S70010</t>
  </si>
  <si>
    <t>Vecht, Vechtstraat, Hardenberg</t>
  </si>
  <si>
    <t>238355</t>
  </si>
  <si>
    <t>509538</t>
  </si>
  <si>
    <t>S70013</t>
  </si>
  <si>
    <t>Vecht, Engbersweg, Ane</t>
  </si>
  <si>
    <t>240787</t>
  </si>
  <si>
    <t>513960</t>
  </si>
  <si>
    <t>S70015</t>
  </si>
  <si>
    <t>Vecht, Duitse Grens, Laar</t>
  </si>
  <si>
    <t>245592</t>
  </si>
  <si>
    <t>514525</t>
  </si>
  <si>
    <t>S70018</t>
  </si>
  <si>
    <t>Camping De Roos</t>
  </si>
  <si>
    <t>231412</t>
  </si>
  <si>
    <t>503253</t>
  </si>
  <si>
    <t>S70021</t>
  </si>
  <si>
    <t>Vecht, De Haandrik, Holthone</t>
  </si>
  <si>
    <t>243543</t>
  </si>
  <si>
    <t>515765</t>
  </si>
  <si>
    <t>S70026</t>
  </si>
  <si>
    <t>Camping De Kleine Wolf</t>
  </si>
  <si>
    <t>229883</t>
  </si>
  <si>
    <t>506798</t>
  </si>
  <si>
    <t>S70027</t>
  </si>
  <si>
    <t>Camping De Klimberg</t>
  </si>
  <si>
    <t>234212</t>
  </si>
  <si>
    <t>509347</t>
  </si>
  <si>
    <t>S70032</t>
  </si>
  <si>
    <t>Haarven Oldemeijer, Hardenberg</t>
  </si>
  <si>
    <t>233856</t>
  </si>
  <si>
    <t>507587</t>
  </si>
  <si>
    <t>S70033</t>
  </si>
  <si>
    <t>Oldemeyer West</t>
  </si>
  <si>
    <t>234398</t>
  </si>
  <si>
    <t>507413</t>
  </si>
  <si>
    <t>S70035</t>
  </si>
  <si>
    <t>Vakantiepark De Kleine Belties</t>
  </si>
  <si>
    <t>236379</t>
  </si>
  <si>
    <t>509009</t>
  </si>
  <si>
    <t>S70055</t>
  </si>
  <si>
    <t>Afwateringskanaal, De Haandrik, Holthone</t>
  </si>
  <si>
    <t>243840</t>
  </si>
  <si>
    <t>516351</t>
  </si>
  <si>
    <t>S70057</t>
  </si>
  <si>
    <t>Afwateringskanaal, Marsweg, Gramsbergen</t>
  </si>
  <si>
    <t>241233</t>
  </si>
  <si>
    <t>514963</t>
  </si>
  <si>
    <t>S70058</t>
  </si>
  <si>
    <t>Wettringe, landsgrens DLD, Coevorden</t>
  </si>
  <si>
    <t>244520</t>
  </si>
  <si>
    <t>516398</t>
  </si>
  <si>
    <t>S70066</t>
  </si>
  <si>
    <t>S71001</t>
  </si>
  <si>
    <t>Dooze benedenloop, Het Lijntje, Bruchterveld</t>
  </si>
  <si>
    <t>240021</t>
  </si>
  <si>
    <t>505610</t>
  </si>
  <si>
    <t>S71005</t>
  </si>
  <si>
    <t>Dooze Duitse grens, Crullsweg, Kloosterhaar</t>
  </si>
  <si>
    <t>243779</t>
  </si>
  <si>
    <t>501870</t>
  </si>
  <si>
    <t>S72001</t>
  </si>
  <si>
    <t>Bruchterbeek benedenloop, Bruchterbeekweg, Brucht</t>
  </si>
  <si>
    <t>238090</t>
  </si>
  <si>
    <t>508171</t>
  </si>
  <si>
    <t>S72002</t>
  </si>
  <si>
    <t>Bruchterbeek, Twenteweg, Brucht</t>
  </si>
  <si>
    <t>238801</t>
  </si>
  <si>
    <t>507774</t>
  </si>
  <si>
    <t>S73001</t>
  </si>
  <si>
    <t>Radewijkerbeek benedenloop, Bruchterweg, Hardenberg</t>
  </si>
  <si>
    <t>238629</t>
  </si>
  <si>
    <t>509333</t>
  </si>
  <si>
    <t>S73002</t>
  </si>
  <si>
    <t>Radewjkerbeek, Loozenweg, Hoogenweg</t>
  </si>
  <si>
    <t>241853</t>
  </si>
  <si>
    <t>510901</t>
  </si>
  <si>
    <t>S73003</t>
  </si>
  <si>
    <t>Radewijkerbeek bovenloop, Duitse grens, Radewijk</t>
  </si>
  <si>
    <t>246231</t>
  </si>
  <si>
    <t>509115</t>
  </si>
  <si>
    <t>S74001</t>
  </si>
  <si>
    <t>Randwaterleiding benedenloop, Westeindigerdijk, Loozen</t>
  </si>
  <si>
    <t>242552</t>
  </si>
  <si>
    <t>510976</t>
  </si>
  <si>
    <t>S74003</t>
  </si>
  <si>
    <t>Randwaterleiding Duitse Grens, Rondweg, Gramsbergen</t>
  </si>
  <si>
    <t>245350</t>
  </si>
  <si>
    <t>513125</t>
  </si>
  <si>
    <t>S7443PV032B0</t>
  </si>
  <si>
    <t>Ten Cate Protect; eindafvoer</t>
  </si>
  <si>
    <t>S7447AN015B0</t>
  </si>
  <si>
    <t>Ben en Jerry's; eindafvoer</t>
  </si>
  <si>
    <t>S7461JC018B0</t>
  </si>
  <si>
    <t>Nijhof-Wassink B.V. Rijssen</t>
  </si>
  <si>
    <t>S7468DJ005H1</t>
  </si>
  <si>
    <t>Effluent 1</t>
  </si>
  <si>
    <t>S7471EW016B0</t>
  </si>
  <si>
    <t>United Soft Drinks; eindpunt</t>
  </si>
  <si>
    <t>S7471GG013H0</t>
  </si>
  <si>
    <t>Effluent Termino Goor</t>
  </si>
  <si>
    <t>S7471ST012H1</t>
  </si>
  <si>
    <t>van Nieuwpoort</t>
  </si>
  <si>
    <t>S7472DB001B0</t>
  </si>
  <si>
    <t>RETERRA effluent percolaatbassins</t>
  </si>
  <si>
    <t>S7472DB001H0</t>
  </si>
  <si>
    <t>Reterra (groen Recycling Twente)</t>
  </si>
  <si>
    <t>S7482PB032H1</t>
  </si>
  <si>
    <t>Wasplaats</t>
  </si>
  <si>
    <t>S7491AE16717</t>
  </si>
  <si>
    <t>Effluent steekmonster lozing behandeling</t>
  </si>
  <si>
    <t>S7491AE167B0</t>
  </si>
  <si>
    <t>KLK Kolb; effluent zuivering</t>
  </si>
  <si>
    <t>S7491AE167H7</t>
  </si>
  <si>
    <t>effluent steekmonster lozing behandeling</t>
  </si>
  <si>
    <t>S75001</t>
  </si>
  <si>
    <t>Molengoot benedenloop, Kolibriestraat, Hardenberg</t>
  </si>
  <si>
    <t>237786</t>
  </si>
  <si>
    <t>510337</t>
  </si>
  <si>
    <t>S75009</t>
  </si>
  <si>
    <t>PonyparkCity</t>
  </si>
  <si>
    <t>236654</t>
  </si>
  <si>
    <t>512165</t>
  </si>
  <si>
    <t>S7521PH035B0</t>
  </si>
  <si>
    <t>NX Filtration; Eindpunt</t>
  </si>
  <si>
    <t>S7522CR380H1</t>
  </si>
  <si>
    <t>Wilbo ONO</t>
  </si>
  <si>
    <t>S7522PS259H1</t>
  </si>
  <si>
    <t>IBA bemonstering 2025</t>
  </si>
  <si>
    <t>S7522PT380H0</t>
  </si>
  <si>
    <t>Meetpunt IBA3a</t>
  </si>
  <si>
    <t>S7523ZL003H1</t>
  </si>
  <si>
    <t>Tetem 3 deepwells</t>
  </si>
  <si>
    <t>S7523ZL003H2</t>
  </si>
  <si>
    <t>Tetem 3 Ankers</t>
  </si>
  <si>
    <t>S7523ZL004H1</t>
  </si>
  <si>
    <t>Tetem 4</t>
  </si>
  <si>
    <t>S7524PC101H1</t>
  </si>
  <si>
    <t>Bemonstering IBA-3A Helofyten project</t>
  </si>
  <si>
    <t>S7524PC101H2</t>
  </si>
  <si>
    <t>Bemonstering IBA-3A voorbuffer project</t>
  </si>
  <si>
    <t>S7524PC105H1</t>
  </si>
  <si>
    <t>Meetpunt Helofytenfilter Effluent</t>
  </si>
  <si>
    <t>S7524PC105H2</t>
  </si>
  <si>
    <t>S7524PC111H1</t>
  </si>
  <si>
    <t>Bemonstering IBA-3A helofyten project</t>
  </si>
  <si>
    <t>S7524PC111H2</t>
  </si>
  <si>
    <t>S7531TN202H1</t>
  </si>
  <si>
    <t>Jansen Chroom</t>
  </si>
  <si>
    <t>S7532RB159B0</t>
  </si>
  <si>
    <t>CTH BV; eindpunt</t>
  </si>
  <si>
    <t>S7532RE300H1</t>
  </si>
  <si>
    <t>Bemonstering IBA-3A Compact project</t>
  </si>
  <si>
    <t>S7532RP111H0</t>
  </si>
  <si>
    <t>steekmonster IBA3a</t>
  </si>
  <si>
    <t>S7532SN300B0</t>
  </si>
  <si>
    <t>Beimer Meat B.V.; Eindpunt zuivering</t>
  </si>
  <si>
    <t>S7532SX006H1</t>
  </si>
  <si>
    <t>oppervlaktewater WL00302 (Hoge Boekelerbeek)</t>
  </si>
  <si>
    <t>S7532TB090H1</t>
  </si>
  <si>
    <t>S7532TB090H2</t>
  </si>
  <si>
    <t>Bemonstering IBA-3A voobuffer project</t>
  </si>
  <si>
    <t>S7534PK143H1</t>
  </si>
  <si>
    <t>Bemonstering IBA-3A compact project</t>
  </si>
  <si>
    <t>S7535GA006H1</t>
  </si>
  <si>
    <t>monstervoorziening IBA 3a</t>
  </si>
  <si>
    <t>S7545ZW414B0</t>
  </si>
  <si>
    <t>Diversey; productieafvalwater</t>
  </si>
  <si>
    <t>S7546RB080H1</t>
  </si>
  <si>
    <t>Meetpunt: IBA-3a</t>
  </si>
  <si>
    <t>S7546RM149H1</t>
  </si>
  <si>
    <t>Meetpunt IBA-3a (bemonstering lozingspijp)</t>
  </si>
  <si>
    <t>S7546RN002H1</t>
  </si>
  <si>
    <t>Bemonstering IBA-3a</t>
  </si>
  <si>
    <t>S7546RN010H1</t>
  </si>
  <si>
    <t>Bemonstering IBA-3A</t>
  </si>
  <si>
    <t>S7547PR022H1</t>
  </si>
  <si>
    <t>Meetpunt IBA-3a</t>
  </si>
  <si>
    <t>S7547PS025H1</t>
  </si>
  <si>
    <t>Bemonstering IBA-3 heloftyten project</t>
  </si>
  <si>
    <t>S7547PS025H2</t>
  </si>
  <si>
    <t>Bemonstering IBA-3 voorbuffer</t>
  </si>
  <si>
    <t>S7547TA017H0</t>
  </si>
  <si>
    <t>Boermarke; eindafvoer</t>
  </si>
  <si>
    <t>S7547TC050B0</t>
  </si>
  <si>
    <t>Pentair X-flow; eindpunt</t>
  </si>
  <si>
    <t>S7548PE351H0</t>
  </si>
  <si>
    <t>Meetpunt IBA 3a</t>
  </si>
  <si>
    <t>S7548PE355H1</t>
  </si>
  <si>
    <t>S7548PE361H1</t>
  </si>
  <si>
    <t>S7548PP257H1</t>
  </si>
  <si>
    <t>S7548PP275H0</t>
  </si>
  <si>
    <t>Bovenstrooms instroom Goorsche veld</t>
  </si>
  <si>
    <t>S7548PP275H1</t>
  </si>
  <si>
    <t>uitstroom Goorsche veld</t>
  </si>
  <si>
    <t>S7548PZ245H1</t>
  </si>
  <si>
    <t>IBA 3a</t>
  </si>
  <si>
    <t>S7548PZ250H0</t>
  </si>
  <si>
    <t>IBA3a</t>
  </si>
  <si>
    <t>S7548RA155H1</t>
  </si>
  <si>
    <t>S7548RB012H1</t>
  </si>
  <si>
    <t>S7548RK100H1</t>
  </si>
  <si>
    <t>S7548VN014H1</t>
  </si>
  <si>
    <t>Bemonstering IBA-1 project</t>
  </si>
  <si>
    <t>S7548XA001B0</t>
  </si>
  <si>
    <t>Grolsch; effluent zuivering</t>
  </si>
  <si>
    <t>S7553GJ020H0</t>
  </si>
  <si>
    <t>Eindriool Foseco</t>
  </si>
  <si>
    <t>S7554PA095B0</t>
  </si>
  <si>
    <t>NX Filtration B.V.; Eindpunt</t>
  </si>
  <si>
    <t>S7554RW05AB3</t>
  </si>
  <si>
    <t>De zuivelhoeve afvalwater uit zuivering</t>
  </si>
  <si>
    <t>S7554TP012B0</t>
  </si>
  <si>
    <t>Cleaning twente effluent zuivering.</t>
  </si>
  <si>
    <t>S7554TZ015B0</t>
  </si>
  <si>
    <t>De Paauw Platicrecycling B.V.; eindpunt</t>
  </si>
  <si>
    <t>S7555PB006H1</t>
  </si>
  <si>
    <t>MP 1: Twentekanaal thv Kettingbrugweg</t>
  </si>
  <si>
    <t>S7555PB006H11</t>
  </si>
  <si>
    <t>MP 11: Strootbeek (Boekelosebrug)</t>
  </si>
  <si>
    <t>S7555PB006H12</t>
  </si>
  <si>
    <t>MP 12: Zandboersleiding/Twekkelerbeek  (Opaalstraat)</t>
  </si>
  <si>
    <t>S7555PB006H13</t>
  </si>
  <si>
    <t>MP 13: Oelerbeek  (Deldenerstraat)</t>
  </si>
  <si>
    <t>S7555PB006H14</t>
  </si>
  <si>
    <t>MP 14: Twentekanaal thv inlaat Diepenheimsebeek  (Herikeflier)</t>
  </si>
  <si>
    <t>S7555PB006H2</t>
  </si>
  <si>
    <t>MP2: Twentekanaal thv Binnenhuisweg Oele</t>
  </si>
  <si>
    <t>S7555PB006H3</t>
  </si>
  <si>
    <t>MP 3: KLK effluent leiding</t>
  </si>
  <si>
    <t>S7555PB006H4</t>
  </si>
  <si>
    <t>MP 4: Zijtak Twentekanaal thv Tankinkspoorbrug</t>
  </si>
  <si>
    <t>S7555PB006H5</t>
  </si>
  <si>
    <t>MP 5: Twentekanaal thv inlaat Bolscherbeek</t>
  </si>
  <si>
    <t>S7555PB006H6</t>
  </si>
  <si>
    <t>MP 6: Zijtak Twentekanaal thv inlaat Twickelervaart</t>
  </si>
  <si>
    <t>S7555PB006H7</t>
  </si>
  <si>
    <t>MP 7: inlaat FBK stadion Hengelo</t>
  </si>
  <si>
    <t>S7555PB006H8</t>
  </si>
  <si>
    <t>MP 8: Bornschebeek voor in laat RWZI Hengelo</t>
  </si>
  <si>
    <t>S7555PB006H9</t>
  </si>
  <si>
    <t>MP 9: Bolscherbeek 200m na inlaat</t>
  </si>
  <si>
    <t>S7571DX018H2</t>
  </si>
  <si>
    <t>Incolma Invermec meetpunt bij zink nikkel zuivering</t>
  </si>
  <si>
    <t>S7572PJ001B0</t>
  </si>
  <si>
    <t>Europastry; effluent zuivering</t>
  </si>
  <si>
    <t>S7572PJ001H1</t>
  </si>
  <si>
    <t>Europastry DAF</t>
  </si>
  <si>
    <t>S7575BE005H1</t>
  </si>
  <si>
    <t>Heksenkaas</t>
  </si>
  <si>
    <t>S7575BE014B0</t>
  </si>
  <si>
    <t>Heksenkaas BV; eindpunt procesafvalwater</t>
  </si>
  <si>
    <t>S7575BP011H1</t>
  </si>
  <si>
    <t>Dessert Meesters</t>
  </si>
  <si>
    <t>S7575BW053B0</t>
  </si>
  <si>
    <t>Vee- en vleeshandel Beernink bv; bak na DAF-unit</t>
  </si>
  <si>
    <t>S7575DB011B0</t>
  </si>
  <si>
    <t>De Dessert Meesters BV; eindafvoer</t>
  </si>
  <si>
    <t>S7575DB011H0</t>
  </si>
  <si>
    <t>De Desertmeesters eindafvoer</t>
  </si>
  <si>
    <t>S7575EJ009H0</t>
  </si>
  <si>
    <t>Effluent eindriool VIT Oldenzaal</t>
  </si>
  <si>
    <t>S7576PE018H9</t>
  </si>
  <si>
    <t>RWZI Oldenzaal VBT 1</t>
  </si>
  <si>
    <t>S7581CZ035B0</t>
  </si>
  <si>
    <t>Signature Foods Nederland BV; eindafvoer</t>
  </si>
  <si>
    <t>S7581CZ035H0</t>
  </si>
  <si>
    <t>Johma: steekmonster eindriool 6-6-2024</t>
  </si>
  <si>
    <t>S7581GM171H1</t>
  </si>
  <si>
    <t>Drugsafvalwater</t>
  </si>
  <si>
    <t>S7587AD58AH1</t>
  </si>
  <si>
    <t>Watergang olie</t>
  </si>
  <si>
    <t>S7591HD002B0</t>
  </si>
  <si>
    <t>Bonfait Denekamp; eindafvoer</t>
  </si>
  <si>
    <t>S7591NJ011H1</t>
  </si>
  <si>
    <t>Vitens Rodemors</t>
  </si>
  <si>
    <t>S76001</t>
  </si>
  <si>
    <t>Braambergersloot, bovenstrooms Het Bergjeweg, Noord Stegeren</t>
  </si>
  <si>
    <t>229120</t>
  </si>
  <si>
    <t>515048</t>
  </si>
  <si>
    <t>S7601PS007B0</t>
  </si>
  <si>
    <t>Verzinkerij Twente; effluent ONO</t>
  </si>
  <si>
    <t>S7602KB048B0</t>
  </si>
  <si>
    <t>Schmits Nederland BV; eindpunt</t>
  </si>
  <si>
    <t>S7602PE007B0</t>
  </si>
  <si>
    <t>Grondbank Almelo; eindpunt terreinafvoer</t>
  </si>
  <si>
    <t>S7602PE028B0</t>
  </si>
  <si>
    <t>Food Connect- na vetvangput</t>
  </si>
  <si>
    <t>S7602PJ017B0</t>
  </si>
  <si>
    <t>Signature Foods Tapas B.V.; eindpunt</t>
  </si>
  <si>
    <t>S7602PR007B0</t>
  </si>
  <si>
    <t>Zwanenberg eindpunt</t>
  </si>
  <si>
    <t>S7607EW0A1H1</t>
  </si>
  <si>
    <t>Oppv water Twentekanaal brug Goor inlaat watergang</t>
  </si>
  <si>
    <t>S7626LJ306H1</t>
  </si>
  <si>
    <t>meetpunt bemonsteringsvoorziening IBA 3A</t>
  </si>
  <si>
    <t>S7631AM006H1</t>
  </si>
  <si>
    <t>Bemonstering nabij brandweerkazerne</t>
  </si>
  <si>
    <t>S7631EA006B1</t>
  </si>
  <si>
    <t>Othmar: afvoer van bier op riool dat niet gebotteld wordt</t>
  </si>
  <si>
    <t>S7651LN002H01</t>
  </si>
  <si>
    <t>Monstername Bosweg Tubbergen</t>
  </si>
  <si>
    <t>S7663TD125H1</t>
  </si>
  <si>
    <t>S7664VG015H1</t>
  </si>
  <si>
    <t>Meetpunt helofytenfilter</t>
  </si>
  <si>
    <t>S7664VG015H2</t>
  </si>
  <si>
    <t>S7666LH136H5</t>
  </si>
  <si>
    <t>IBC</t>
  </si>
  <si>
    <t>S7667RM002H1</t>
  </si>
  <si>
    <t>Meetpunt biofilter</t>
  </si>
  <si>
    <t>S7668TC013H1</t>
  </si>
  <si>
    <t>Bemonstering IBA 3a</t>
  </si>
  <si>
    <t>S7668TH013H1</t>
  </si>
  <si>
    <t>S7668TH019H1</t>
  </si>
  <si>
    <t>Lozingspunt iba 3a in sloot</t>
  </si>
  <si>
    <t>S7671JL001H1</t>
  </si>
  <si>
    <t>ONO-installatie effluent</t>
  </si>
  <si>
    <t>S7676SK018H1</t>
  </si>
  <si>
    <t>S7676SK018H2</t>
  </si>
  <si>
    <t>S7676SK020H1</t>
  </si>
  <si>
    <t>S7676SK020H2</t>
  </si>
  <si>
    <t>S7678RG24AH1</t>
  </si>
  <si>
    <t>Terugspoelwater waterbehandeling</t>
  </si>
  <si>
    <t>S7678SM003H1</t>
  </si>
  <si>
    <t>S7678SN010H1</t>
  </si>
  <si>
    <t>Ionenwisselaar</t>
  </si>
  <si>
    <t>S7678SN015H1</t>
  </si>
  <si>
    <t>S7678TL026H1</t>
  </si>
  <si>
    <t>S7678VG126H1</t>
  </si>
  <si>
    <t>S7678VG128H1</t>
  </si>
  <si>
    <t>S7678VJ129H1</t>
  </si>
  <si>
    <t>S7678VL006H1</t>
  </si>
  <si>
    <t>S7678VL008H1</t>
  </si>
  <si>
    <t>S7678VL014H1</t>
  </si>
  <si>
    <t>S7678VL021H1</t>
  </si>
  <si>
    <t>S7678VM004H1</t>
  </si>
  <si>
    <t>S7678VM006H1</t>
  </si>
  <si>
    <t>Bemonstering IBA-1 (project)</t>
  </si>
  <si>
    <t>S7678VM008H1</t>
  </si>
  <si>
    <t>S7678VN008H1</t>
  </si>
  <si>
    <t>S7678VN010H1</t>
  </si>
  <si>
    <t>S7678VN014H1</t>
  </si>
  <si>
    <t>S7681BT180H1</t>
  </si>
  <si>
    <t>Bemonstering Bassin</t>
  </si>
  <si>
    <t>S7681KB016B0</t>
  </si>
  <si>
    <t>Aufderhaar kunstofrecycling BV AKR; eindpunt</t>
  </si>
  <si>
    <t>S77001</t>
  </si>
  <si>
    <t>Dommerswijk benedenloop, Parallelweg, Nieuwe Krim</t>
  </si>
  <si>
    <t>240801</t>
  </si>
  <si>
    <t>519391</t>
  </si>
  <si>
    <t>S77002</t>
  </si>
  <si>
    <t>Dommerswijk, Nieuwe Krimstraat, Nieuwe Krim</t>
  </si>
  <si>
    <t>240459</t>
  </si>
  <si>
    <t>520631</t>
  </si>
  <si>
    <t>S7731TN006H1</t>
  </si>
  <si>
    <t>Meetpunt IBA-3A</t>
  </si>
  <si>
    <t>S7731TS039H1</t>
  </si>
  <si>
    <t>S7731TS039H2</t>
  </si>
  <si>
    <t>S7735KN003H1</t>
  </si>
  <si>
    <t>S7735KN003H2</t>
  </si>
  <si>
    <t>S7737PK01AH1</t>
  </si>
  <si>
    <t>OBAS + Slibvang</t>
  </si>
  <si>
    <t>S7741KX002B0</t>
  </si>
  <si>
    <t>Solidus Solutions Board B.V.; eindafvoer anaerobe waterzuivering</t>
  </si>
  <si>
    <t>S7741MJ030H0</t>
  </si>
  <si>
    <t>lozingspunt ONO-installatie op vuilwater riool</t>
  </si>
  <si>
    <t>S7742NB001H1</t>
  </si>
  <si>
    <t>BEC Coevorden weegbrug</t>
  </si>
  <si>
    <t>S7742PB004B0</t>
  </si>
  <si>
    <t>IAMS; effluent van de voorzuivering</t>
  </si>
  <si>
    <t>S7742PE018B0</t>
  </si>
  <si>
    <t>Nijhof Wassink BV Coevorden</t>
  </si>
  <si>
    <t>S7742PX024H2</t>
  </si>
  <si>
    <t>alte-picardie kanaal grens</t>
  </si>
  <si>
    <t>S7755NA002H1</t>
  </si>
  <si>
    <t>Wasplaats GBM</t>
  </si>
  <si>
    <t>S7764AN031BB0</t>
  </si>
  <si>
    <t>AOC Nederland BV; eindafvoer</t>
  </si>
  <si>
    <t>S7772TJ001B0</t>
  </si>
  <si>
    <t>Moderna; eindpunt procesafvalwaterstromen</t>
  </si>
  <si>
    <t>S7783BH04AB0</t>
  </si>
  <si>
    <t>Loko Gramsbergen B.V.; eindpunt ONO</t>
  </si>
  <si>
    <t>S7783BH04AH0</t>
  </si>
  <si>
    <t>Effluent awzi Loko Gramsbergen</t>
  </si>
  <si>
    <t>S7788AH036H2</t>
  </si>
  <si>
    <t>Lozingspunt Bezinkbak</t>
  </si>
  <si>
    <t>S7797RC069B0</t>
  </si>
  <si>
    <t>ROVA Bovenveld; eindafvoer</t>
  </si>
  <si>
    <t>S78001</t>
  </si>
  <si>
    <t>Schoonebekerdiep benedenloop, monding Alte Picardiekanaal, Coevorden</t>
  </si>
  <si>
    <t>249097</t>
  </si>
  <si>
    <t>519153</t>
  </si>
  <si>
    <t>S78006</t>
  </si>
  <si>
    <t>Schoonebekerdiep, Duitse grens, Nieuw Schoonebeek</t>
  </si>
  <si>
    <t>266918</t>
  </si>
  <si>
    <t>517431</t>
  </si>
  <si>
    <t>S78008</t>
  </si>
  <si>
    <t>WL03290, 50m bovenstrooms van stuw Bruna, Schoonebeek</t>
  </si>
  <si>
    <t>257742</t>
  </si>
  <si>
    <t>519009</t>
  </si>
  <si>
    <t>S78009</t>
  </si>
  <si>
    <t>WL03356, 50m bovenstrooms van stuw Westersloot, Nieuw Schoonebeek</t>
  </si>
  <si>
    <t>260345</t>
  </si>
  <si>
    <t>518038</t>
  </si>
  <si>
    <t>S78010</t>
  </si>
  <si>
    <t>WL03706, 50m bovenstrooms van stuw Middensloot, Nieuw Schoonebeek</t>
  </si>
  <si>
    <t>264985</t>
  </si>
  <si>
    <t>517913</t>
  </si>
  <si>
    <t>S78011</t>
  </si>
  <si>
    <t>WL03347, 100m bovenstrooms van stuw Oostersloot, Nieuw Schoonebeek</t>
  </si>
  <si>
    <t>265809</t>
  </si>
  <si>
    <t>517980</t>
  </si>
  <si>
    <t>S7825VR020H0</t>
  </si>
  <si>
    <t>Maltha</t>
  </si>
  <si>
    <t>S7844TC006H1</t>
  </si>
  <si>
    <t>Bakkerij Goedhart</t>
  </si>
  <si>
    <t>S79001</t>
  </si>
  <si>
    <t>Holslootdiep benedenloop, Vleddersweg, Holsloot</t>
  </si>
  <si>
    <t>250410</t>
  </si>
  <si>
    <t>527980</t>
  </si>
  <si>
    <t>S80001</t>
  </si>
  <si>
    <t>Loodiep benedenloop, Benterdijk, Dalen</t>
  </si>
  <si>
    <t>246056</t>
  </si>
  <si>
    <t>522851</t>
  </si>
  <si>
    <t>S80005</t>
  </si>
  <si>
    <t>Geesserstroom benedenloop, Plagmadijk, Zwinderen</t>
  </si>
  <si>
    <t>528477</t>
  </si>
  <si>
    <t>S80013</t>
  </si>
  <si>
    <t>Broekstroom, Bollemaweg, Oosterhesselen</t>
  </si>
  <si>
    <t>242751</t>
  </si>
  <si>
    <t>531232</t>
  </si>
  <si>
    <t>S81001</t>
  </si>
  <si>
    <t>Nieuwe Drostendiep benedenloop, Coevorden</t>
  </si>
  <si>
    <t>250460</t>
  </si>
  <si>
    <t>521453</t>
  </si>
  <si>
    <t>S81003</t>
  </si>
  <si>
    <t>Nieuwe Drostendiep bovenstrooms HVaart , Oosterhesselerweg, Holsloot</t>
  </si>
  <si>
    <t>250249</t>
  </si>
  <si>
    <t>528815</t>
  </si>
  <si>
    <t>S81004</t>
  </si>
  <si>
    <t>WL06720, Broeklanden, Oosterhesselen</t>
  </si>
  <si>
    <t>248094</t>
  </si>
  <si>
    <t>530776</t>
  </si>
  <si>
    <t>S81005</t>
  </si>
  <si>
    <t>Aalderstroom, Kribbeldijk, Aalden</t>
  </si>
  <si>
    <t>245664</t>
  </si>
  <si>
    <t>533226</t>
  </si>
  <si>
    <t>S81011</t>
  </si>
  <si>
    <t>Aalderstroom, Weersmatenweg, Aalden</t>
  </si>
  <si>
    <t>243668</t>
  </si>
  <si>
    <t>536346</t>
  </si>
  <si>
    <t>S81013</t>
  </si>
  <si>
    <t>Sleenerzandven Midden, Het Haantje</t>
  </si>
  <si>
    <t>248490</t>
  </si>
  <si>
    <t>536680</t>
  </si>
  <si>
    <t>S82001</t>
  </si>
  <si>
    <t>Oude Drostendiep benedenloop, Oude Coevorderweg, Coevorden</t>
  </si>
  <si>
    <t>247393</t>
  </si>
  <si>
    <t>521554</t>
  </si>
  <si>
    <t>S83001</t>
  </si>
  <si>
    <t>Bumawijk benedenloop,  Marchienewijk OZ, Nieuw-Amsterdam</t>
  </si>
  <si>
    <t>254939</t>
  </si>
  <si>
    <t>S83002</t>
  </si>
  <si>
    <t>Bumawijk, Autosnelweg, Nieuw-Amsterdam</t>
  </si>
  <si>
    <t>255039</t>
  </si>
  <si>
    <t>527251</t>
  </si>
  <si>
    <t>S83003</t>
  </si>
  <si>
    <t>Bumawijk, Wilhelmsweg, Wilhelmsoord</t>
  </si>
  <si>
    <t>254549</t>
  </si>
  <si>
    <t>529450</t>
  </si>
  <si>
    <t>S84001</t>
  </si>
  <si>
    <t>Sleenerstroom benedenloop Klinkmolenbrug, Oude rijksweg, Erm</t>
  </si>
  <si>
    <t>253005</t>
  </si>
  <si>
    <t>531477</t>
  </si>
  <si>
    <t>S84005</t>
  </si>
  <si>
    <t>De Fruithof</t>
  </si>
  <si>
    <t>254598</t>
  </si>
  <si>
    <t>539020</t>
  </si>
  <si>
    <t>S85001</t>
  </si>
  <si>
    <t>Verlengde Hoogeveense vaart, Oosterhesselerweg, Gees</t>
  </si>
  <si>
    <t>245032</t>
  </si>
  <si>
    <t>528375</t>
  </si>
  <si>
    <t>S85009</t>
  </si>
  <si>
    <t>Bargermeerkanaal, Cornelis Houtmanstraat, Emmen</t>
  </si>
  <si>
    <t>258805</t>
  </si>
  <si>
    <t>530655</t>
  </si>
  <si>
    <t>S85012</t>
  </si>
  <si>
    <t>Oranjekanaal, Slenerweg, Westenesch</t>
  </si>
  <si>
    <t>254771</t>
  </si>
  <si>
    <t>534290</t>
  </si>
  <si>
    <t>S85018</t>
  </si>
  <si>
    <t>Stieltjeskanaal, De Kuiperij</t>
  </si>
  <si>
    <t>251373</t>
  </si>
  <si>
    <t>521682</t>
  </si>
  <si>
    <t>S85020</t>
  </si>
  <si>
    <t>Coevorden-Vecht kanaal, De Haandrik, Holthone</t>
  </si>
  <si>
    <t>244254</t>
  </si>
  <si>
    <t>515971</t>
  </si>
  <si>
    <t>S85021</t>
  </si>
  <si>
    <t>Coevorden-Alte Picardiekanaal, Zilverbek, Coevorden</t>
  </si>
  <si>
    <t>247307</t>
  </si>
  <si>
    <t>519506</t>
  </si>
  <si>
    <t>S85022</t>
  </si>
  <si>
    <t>Lutterhoofdwijk, Parallelweg, De Krim</t>
  </si>
  <si>
    <t>239299</t>
  </si>
  <si>
    <t>519057</t>
  </si>
  <si>
    <t>S85025</t>
  </si>
  <si>
    <t>Ommerkanaal, Hoofdvaart, Dedemsvaart</t>
  </si>
  <si>
    <t>226661</t>
  </si>
  <si>
    <t>512819</t>
  </si>
  <si>
    <t>S85031</t>
  </si>
  <si>
    <t>Kanaal Almelo  De Haandrik, Kanaaldijk, Gramsbergen</t>
  </si>
  <si>
    <t>242450</t>
  </si>
  <si>
    <t>514510</t>
  </si>
  <si>
    <t>S85034</t>
  </si>
  <si>
    <t>Kanaal Almelo  De Haandrik, Schoolstraat, Geerdijk</t>
  </si>
  <si>
    <t>235429</t>
  </si>
  <si>
    <t>S85036</t>
  </si>
  <si>
    <t>Kanaal Almelo  De Haandrik, Westeinde, Vriezenveen</t>
  </si>
  <si>
    <t>237560</t>
  </si>
  <si>
    <t>491333</t>
  </si>
  <si>
    <t>S85037</t>
  </si>
  <si>
    <t>229243</t>
  </si>
  <si>
    <t>494605</t>
  </si>
  <si>
    <t>S85044</t>
  </si>
  <si>
    <t>Bargerhoek</t>
  </si>
  <si>
    <t>256888</t>
  </si>
  <si>
    <t>527663</t>
  </si>
  <si>
    <t>S85045</t>
  </si>
  <si>
    <t>Bargerveen midden, Weiteveen</t>
  </si>
  <si>
    <t>S85049</t>
  </si>
  <si>
    <t>De Kibbelkoele</t>
  </si>
  <si>
    <t>249705</t>
  </si>
  <si>
    <t>536602</t>
  </si>
  <si>
    <t>S85050</t>
  </si>
  <si>
    <t>Ermerzand</t>
  </si>
  <si>
    <t>250866</t>
  </si>
  <si>
    <t>529816</t>
  </si>
  <si>
    <t>S85052</t>
  </si>
  <si>
    <t>Ermerstrand</t>
  </si>
  <si>
    <t>250349</t>
  </si>
  <si>
    <t>529721</t>
  </si>
  <si>
    <t>S85054</t>
  </si>
  <si>
    <t>Grote Rietplas - Rietstrand</t>
  </si>
  <si>
    <t>257447</t>
  </si>
  <si>
    <t>529087</t>
  </si>
  <si>
    <t>S85060</t>
  </si>
  <si>
    <t>Grote Rietplas - Parelstrand</t>
  </si>
  <si>
    <t>257548</t>
  </si>
  <si>
    <t>528690</t>
  </si>
  <si>
    <t>S85061</t>
  </si>
  <si>
    <t>Grote Rietplas - Watersportstrand</t>
  </si>
  <si>
    <t>256535</t>
  </si>
  <si>
    <t>528628</t>
  </si>
  <si>
    <t>S85063</t>
  </si>
  <si>
    <t>Kleine Rietplas</t>
  </si>
  <si>
    <t>256413</t>
  </si>
  <si>
    <t>529521</t>
  </si>
  <si>
    <t>S85066</t>
  </si>
  <si>
    <t>Hooge Stoep ven, Boswachterij Gees</t>
  </si>
  <si>
    <t>238760</t>
  </si>
  <si>
    <t>529780</t>
  </si>
  <si>
    <t>S85067</t>
  </si>
  <si>
    <t>Klinkenvlierse Plas</t>
  </si>
  <si>
    <t>248597</t>
  </si>
  <si>
    <t>519162</t>
  </si>
  <si>
    <t>S85068</t>
  </si>
  <si>
    <t>Kotermeerstal Zuid Bij Strand</t>
  </si>
  <si>
    <t>228148</t>
  </si>
  <si>
    <t>511772</t>
  </si>
  <si>
    <t>S85069</t>
  </si>
  <si>
    <t>Park Kuierpad - surf- en kanovijver</t>
  </si>
  <si>
    <t>245612</t>
  </si>
  <si>
    <t>540555</t>
  </si>
  <si>
    <t>S85070</t>
  </si>
  <si>
    <t>Park Kuierpad - zwemvijver</t>
  </si>
  <si>
    <t>245327</t>
  </si>
  <si>
    <t>540319</t>
  </si>
  <si>
    <t>S85071</t>
  </si>
  <si>
    <t>Park Kuierpad - speelvijver</t>
  </si>
  <si>
    <t>245921</t>
  </si>
  <si>
    <t>540238</t>
  </si>
  <si>
    <t>S85076</t>
  </si>
  <si>
    <t>Vakantiepark Het Stoetenslagh</t>
  </si>
  <si>
    <t>232587</t>
  </si>
  <si>
    <t>S85077</t>
  </si>
  <si>
    <t>De Vlegge</t>
  </si>
  <si>
    <t>239315</t>
  </si>
  <si>
    <t>499215</t>
  </si>
  <si>
    <t>S85078</t>
  </si>
  <si>
    <t>De Zandpol</t>
  </si>
  <si>
    <t>254173</t>
  </si>
  <si>
    <t>524126</t>
  </si>
  <si>
    <t>S85081</t>
  </si>
  <si>
    <t>Recreatieplas Sibculo</t>
  </si>
  <si>
    <t>240293</t>
  </si>
  <si>
    <t>500422</t>
  </si>
  <si>
    <t>S85096</t>
  </si>
  <si>
    <t>Veldhuizerwijk gemaal Rietplas, Siepeldijk, Emmen</t>
  </si>
  <si>
    <t>256282</t>
  </si>
  <si>
    <t>528729</t>
  </si>
  <si>
    <t>S85118</t>
  </si>
  <si>
    <t>WL03128, Bargerweg, Weiteveen</t>
  </si>
  <si>
    <t>262223</t>
  </si>
  <si>
    <t>521920</t>
  </si>
  <si>
    <t>S85128</t>
  </si>
  <si>
    <t>WL03429, Gedempte Schuinesloot, Schuinesloot</t>
  </si>
  <si>
    <t>234979</t>
  </si>
  <si>
    <t>516739</t>
  </si>
  <si>
    <t>S85132</t>
  </si>
  <si>
    <t>WL03488, Stieltjeskanaal, Zandpol</t>
  </si>
  <si>
    <t>254227</t>
  </si>
  <si>
    <t>523435</t>
  </si>
  <si>
    <t>S85137</t>
  </si>
  <si>
    <t>WL03510, Tuinderslaan, Erica</t>
  </si>
  <si>
    <t>257311</t>
  </si>
  <si>
    <t>524745</t>
  </si>
  <si>
    <t>S85165</t>
  </si>
  <si>
    <t>WL06752 afwatering tuinbouw, Beekweg, Erica</t>
  </si>
  <si>
    <t>257169</t>
  </si>
  <si>
    <t>524155</t>
  </si>
  <si>
    <t>S85170</t>
  </si>
  <si>
    <t>Dommerskanaal, Griendtsveenstraat, Weiteveen</t>
  </si>
  <si>
    <t>262178</t>
  </si>
  <si>
    <t>521852</t>
  </si>
  <si>
    <t>S85179</t>
  </si>
  <si>
    <t>Kanaal Almelo  De Haandrik, Daarlerveen</t>
  </si>
  <si>
    <t>236193</t>
  </si>
  <si>
    <t>495085</t>
  </si>
  <si>
    <t>S85180</t>
  </si>
  <si>
    <t>Coevorden-Alte Picardiekanaal, landsgrens DLD, Coevorden</t>
  </si>
  <si>
    <t>248901</t>
  </si>
  <si>
    <t>518852</t>
  </si>
  <si>
    <t>S85208</t>
  </si>
  <si>
    <t>Kanaal Almelo De Haandrik, brug van Roijensweg, Bergentheim</t>
  </si>
  <si>
    <t>238743</t>
  </si>
  <si>
    <t>505205</t>
  </si>
  <si>
    <t>SABST90</t>
  </si>
  <si>
    <t>Broekstroom, voor gemaal Bollema</t>
  </si>
  <si>
    <t>242689</t>
  </si>
  <si>
    <t>531238</t>
  </si>
  <si>
    <t>SAGEE86</t>
  </si>
  <si>
    <t>Geeserstroom, Roonboomdijk sinds 2006</t>
  </si>
  <si>
    <t>240729</t>
  </si>
  <si>
    <t>528475</t>
  </si>
  <si>
    <t>SAHST18</t>
  </si>
  <si>
    <t>Ven Hooge Stoep, Boswachterij Gees</t>
  </si>
  <si>
    <t>238746</t>
  </si>
  <si>
    <t>529740</t>
  </si>
  <si>
    <t>SALOO80</t>
  </si>
  <si>
    <t>Loodiep, Benterdijk</t>
  </si>
  <si>
    <t>246051</t>
  </si>
  <si>
    <t>522870</t>
  </si>
  <si>
    <t>SAV01758H1</t>
  </si>
  <si>
    <t>inlaat Hagmolenbeek</t>
  </si>
  <si>
    <t>SAV01763H1</t>
  </si>
  <si>
    <t>inlaat beneden Bolscherbeek</t>
  </si>
  <si>
    <t>SAV01764H1</t>
  </si>
  <si>
    <t>inlaat Twickelervaart</t>
  </si>
  <si>
    <t>SAV01797H2</t>
  </si>
  <si>
    <t>Effluent awzi</t>
  </si>
  <si>
    <t>SAV01797H4</t>
  </si>
  <si>
    <t>Influent zuivering volume proportioneel</t>
  </si>
  <si>
    <t>SAV01797H5</t>
  </si>
  <si>
    <t>effluent volume proportioneel</t>
  </si>
  <si>
    <t>SAV01797H6</t>
  </si>
  <si>
    <t>Effluent oppervlaktewater</t>
  </si>
  <si>
    <t>SAV01797H7</t>
  </si>
  <si>
    <t>Effluent nabezinker klk kolb</t>
  </si>
  <si>
    <t>SAV01823H1</t>
  </si>
  <si>
    <t>Watergang naar het Twentekanaal</t>
  </si>
  <si>
    <t>SB06-003</t>
  </si>
  <si>
    <t>SB06-005</t>
  </si>
  <si>
    <t>SB06-006</t>
  </si>
  <si>
    <t>SB06-018</t>
  </si>
  <si>
    <t>SB06-020</t>
  </si>
  <si>
    <t>SB06-024</t>
  </si>
  <si>
    <t>SB06-030</t>
  </si>
  <si>
    <t>SB06-204</t>
  </si>
  <si>
    <t>SB06-206</t>
  </si>
  <si>
    <t>Braakhuizen Bronbeek, Oosterveldsweg, De Breuker, Hezingen</t>
  </si>
  <si>
    <t>SB06-222</t>
  </si>
  <si>
    <t>SB06-224</t>
  </si>
  <si>
    <t>SB06-235</t>
  </si>
  <si>
    <t>Oerbekke Oost Bron, Hezingen</t>
  </si>
  <si>
    <t>SB06-237</t>
  </si>
  <si>
    <t>SB07-001</t>
  </si>
  <si>
    <t>SB07-301</t>
  </si>
  <si>
    <t>SB09-002</t>
  </si>
  <si>
    <t>SB09-015</t>
  </si>
  <si>
    <t>Markgraven, parallel aan de Hamveldsweg, Tubbergen, bovenstrooms vistrap</t>
  </si>
  <si>
    <t>SB09-100</t>
  </si>
  <si>
    <t>Hondeven, landgoed Schultenwolde Vikkersweg Tubbergen</t>
  </si>
  <si>
    <t>SB10002</t>
  </si>
  <si>
    <t>SB10007</t>
  </si>
  <si>
    <t>Mokkelengoor, Ypelo</t>
  </si>
  <si>
    <t>SB10023</t>
  </si>
  <si>
    <t>SB10026</t>
  </si>
  <si>
    <t>SB10100</t>
  </si>
  <si>
    <t>Grote Schijvenveldven, Schievenweg, Azelo</t>
  </si>
  <si>
    <t>SB14-003</t>
  </si>
  <si>
    <t>SB14-004</t>
  </si>
  <si>
    <t>SB14-019</t>
  </si>
  <si>
    <t>SB14-027</t>
  </si>
  <si>
    <t>Pletkuilven, Ladderken, Tubbergen</t>
  </si>
  <si>
    <t>SB14-032</t>
  </si>
  <si>
    <t>Fleringermolenbeek, Loodijk, Saasveld</t>
  </si>
  <si>
    <t>SB14-033</t>
  </si>
  <si>
    <t>Fleringermolenbeek. Fleringerveldweg, Fleringen</t>
  </si>
  <si>
    <t>SB14-200</t>
  </si>
  <si>
    <t>Weusthof Oost Bron, Tankenbergweg, De Lutte</t>
  </si>
  <si>
    <t>SB14-203</t>
  </si>
  <si>
    <t>SB14-204</t>
  </si>
  <si>
    <t>De Hel Bron, Egheria, De Lutte</t>
  </si>
  <si>
    <t>SB14-220</t>
  </si>
  <si>
    <t>Vasserheide Bron, Roezebergweg, Vasse</t>
  </si>
  <si>
    <t>SB14-222</t>
  </si>
  <si>
    <t>SB14-408</t>
  </si>
  <si>
    <t>Middensloot, Stempelsdijk, Weerselo</t>
  </si>
  <si>
    <t>SB14203</t>
  </si>
  <si>
    <t>SB14209</t>
  </si>
  <si>
    <t>SB15-026</t>
  </si>
  <si>
    <t>SB15-099</t>
  </si>
  <si>
    <t>SB15012</t>
  </si>
  <si>
    <t>SB15023</t>
  </si>
  <si>
    <t>SB15048</t>
  </si>
  <si>
    <t>Omvloed Oelerbeek, Oelerschoolpad, Oele</t>
  </si>
  <si>
    <t>SB15049</t>
  </si>
  <si>
    <t>SB15099</t>
  </si>
  <si>
    <t>SB16-001</t>
  </si>
  <si>
    <t>SB16-003</t>
  </si>
  <si>
    <t>Gammelkerbeek, benedenstrooms Bosvenweg, Saasveld</t>
  </si>
  <si>
    <t>SB16-005</t>
  </si>
  <si>
    <t>Deurningerbeek, Weerselosestraat, Borne</t>
  </si>
  <si>
    <t>SB16-017</t>
  </si>
  <si>
    <t>Kruisselt Bron, PW N1, De Lutte</t>
  </si>
  <si>
    <t>SB16-019</t>
  </si>
  <si>
    <t>SB16-020</t>
  </si>
  <si>
    <t>Gammelkerbeek, Bovenstrooms Saterslooweg, Deurningen</t>
  </si>
  <si>
    <t>SB20-038</t>
  </si>
  <si>
    <t>SB20-101</t>
  </si>
  <si>
    <t>Kleine Lonnekermeer, Lonnekermeerweg, Deurningen</t>
  </si>
  <si>
    <t>SB20-105</t>
  </si>
  <si>
    <t>Badhut ven, Haverrietweg, Driene</t>
  </si>
  <si>
    <t>SB20-128</t>
  </si>
  <si>
    <t>Gibraltarven, Vliegveldstraat, Deurningen</t>
  </si>
  <si>
    <t>SB20-129</t>
  </si>
  <si>
    <t>Val Saguna, Bergweg, Lonneker</t>
  </si>
  <si>
    <t>SB20-131</t>
  </si>
  <si>
    <t>Koningsven, Hofmeierweg, Lonneker</t>
  </si>
  <si>
    <t>SB20-212</t>
  </si>
  <si>
    <t>SB20-213</t>
  </si>
  <si>
    <t>SB20-235</t>
  </si>
  <si>
    <t>SB20008</t>
  </si>
  <si>
    <t>SB20010</t>
  </si>
  <si>
    <t>SB20017</t>
  </si>
  <si>
    <t>Hagmolenbeek, Oude Haaksbergerdijk, Haaksbergen</t>
  </si>
  <si>
    <t>SB20020</t>
  </si>
  <si>
    <t>SB20037</t>
  </si>
  <si>
    <t>SB20059</t>
  </si>
  <si>
    <t>SB20074</t>
  </si>
  <si>
    <t>Hagmolenbeek, zandpad, De Beunder, Beckum</t>
  </si>
  <si>
    <t>SB20081</t>
  </si>
  <si>
    <t>Bommelasven Noord, Stendermolenweg, Buurse</t>
  </si>
  <si>
    <t>SB20090</t>
  </si>
  <si>
    <t>SB20102</t>
  </si>
  <si>
    <t>SB20103</t>
  </si>
  <si>
    <t>Veldsnijdersven, Veldsnijdersweg, Haaksbergen</t>
  </si>
  <si>
    <t>SB20107</t>
  </si>
  <si>
    <t>SB20117</t>
  </si>
  <si>
    <t>Beundersveldven, Wolfkaterweg, Beckum</t>
  </si>
  <si>
    <t>SB20141</t>
  </si>
  <si>
    <t>Zwarte ven, Hofdijk, Twekkelo</t>
  </si>
  <si>
    <t>SB20144</t>
  </si>
  <si>
    <t>Zonnebeekven Zuid, Zonnebeekweg, Enschede</t>
  </si>
  <si>
    <t>SB20150</t>
  </si>
  <si>
    <t>Meueboersven, Knoefweg, Haaksbergen</t>
  </si>
  <si>
    <t>SB20179</t>
  </si>
  <si>
    <t>Rietschot, Stendermolenweg, Buurse</t>
  </si>
  <si>
    <t>SB20190</t>
  </si>
  <si>
    <t>Bolscherbeek, Brummelhuizerbrink, Sint Isidorushoeve</t>
  </si>
  <si>
    <t>SB20212</t>
  </si>
  <si>
    <t>SB20214</t>
  </si>
  <si>
    <t>SB20215</t>
  </si>
  <si>
    <t>SB20258</t>
  </si>
  <si>
    <t>SB20401</t>
  </si>
  <si>
    <t>SB21-005</t>
  </si>
  <si>
    <t>Lemselermatenven, zandweg bij Glipsdijk, Weerselo</t>
  </si>
  <si>
    <t>SB23-001</t>
  </si>
  <si>
    <t>SB30-001</t>
  </si>
  <si>
    <t>SB30001</t>
  </si>
  <si>
    <t>SB30202</t>
  </si>
  <si>
    <t>Brunninkhuizerbeek, Brunninkhuisweg, Hezingen</t>
  </si>
  <si>
    <t>SB32-200</t>
  </si>
  <si>
    <t>SB32102</t>
  </si>
  <si>
    <t>SB32109</t>
  </si>
  <si>
    <t>Stroothuizen ven Midden West, Stroothuizerweg, Beuningen</t>
  </si>
  <si>
    <t>SB32111</t>
  </si>
  <si>
    <t>Punthuizerven Midden, Holtweg, De Lutte</t>
  </si>
  <si>
    <t>SB32200</t>
  </si>
  <si>
    <t>SB32302</t>
  </si>
  <si>
    <t>SB33001</t>
  </si>
  <si>
    <t>SB33103</t>
  </si>
  <si>
    <t>Brecklenkampseveldven NoordOost, Kommiezendijk, Lattrop</t>
  </si>
  <si>
    <t>SB34001</t>
  </si>
  <si>
    <t>SB34003</t>
  </si>
  <si>
    <t>SB34019</t>
  </si>
  <si>
    <t>Achter de Voort sloot, Aabroek, Agelo</t>
  </si>
  <si>
    <t>SB34021</t>
  </si>
  <si>
    <t>Roderveldven, Goorweg, Rossum</t>
  </si>
  <si>
    <t>SB34024</t>
  </si>
  <si>
    <t>Hondeborgplas, Broekmatenweg, Rossum</t>
  </si>
  <si>
    <t>SB34032</t>
  </si>
  <si>
    <t>Agelerbroekven Noord, Agelo</t>
  </si>
  <si>
    <t>SB34033</t>
  </si>
  <si>
    <t>SB34100</t>
  </si>
  <si>
    <t>Vogelpoelven, Molendijk, Volthe</t>
  </si>
  <si>
    <t>SB34101</t>
  </si>
  <si>
    <t>Westenvelderven, Westenveldweg, Tilligte</t>
  </si>
  <si>
    <t>SB34106</t>
  </si>
  <si>
    <t>Oude Broekplas, Laarweg, Volthe</t>
  </si>
  <si>
    <t>SB34107</t>
  </si>
  <si>
    <t>Wiekermedenven, Wiekermedenweg, Rossum</t>
  </si>
  <si>
    <t>SB34210</t>
  </si>
  <si>
    <t>SB34226</t>
  </si>
  <si>
    <t>SB34230</t>
  </si>
  <si>
    <t>Kersberg Bron, Nutter</t>
  </si>
  <si>
    <t>SB34252</t>
  </si>
  <si>
    <t>Onlandbeek Noordtak Bron, Hezingen</t>
  </si>
  <si>
    <t>SB34273</t>
  </si>
  <si>
    <t>Springendal Bron Noordtak II, Hezingen</t>
  </si>
  <si>
    <t>SB34305</t>
  </si>
  <si>
    <t>SB34313</t>
  </si>
  <si>
    <t>SB36-200</t>
  </si>
  <si>
    <t>SB36001</t>
  </si>
  <si>
    <t>SB36100</t>
  </si>
  <si>
    <t>Rietven, Bergvennenweg, Lattrop</t>
  </si>
  <si>
    <t>SB36101</t>
  </si>
  <si>
    <t>Vetpotven Midden, Brekkelerveldweg, Lattrop</t>
  </si>
  <si>
    <t>SB36102</t>
  </si>
  <si>
    <t>SB36200</t>
  </si>
  <si>
    <t>SB37300</t>
  </si>
  <si>
    <t>SB40-003</t>
  </si>
  <si>
    <t>SB40-006</t>
  </si>
  <si>
    <t>SB40-051</t>
  </si>
  <si>
    <t>SB40003</t>
  </si>
  <si>
    <t>SB40004</t>
  </si>
  <si>
    <t>SB40006</t>
  </si>
  <si>
    <t>SB40009</t>
  </si>
  <si>
    <t>SB40019</t>
  </si>
  <si>
    <t>SB40026</t>
  </si>
  <si>
    <t>Snippertven, Judithhoeveweg, Losser</t>
  </si>
  <si>
    <t>SB40031</t>
  </si>
  <si>
    <t>Poortbultenplas Noordwest, Lossersestraat, De Lutte</t>
  </si>
  <si>
    <t>SB40035</t>
  </si>
  <si>
    <t>SB40051</t>
  </si>
  <si>
    <t>SB40101</t>
  </si>
  <si>
    <t>Aamsveenven basisbiotoop, Lappenpad, Enschede</t>
  </si>
  <si>
    <t>SB40103</t>
  </si>
  <si>
    <t>Aamsveenplas, Lappenpad, Enschede</t>
  </si>
  <si>
    <t>SB40130</t>
  </si>
  <si>
    <t>Hengelheurneven, Losser</t>
  </si>
  <si>
    <t>SB40219</t>
  </si>
  <si>
    <t>SB41-001</t>
  </si>
  <si>
    <t>SB41001</t>
  </si>
  <si>
    <t>SB42204</t>
  </si>
  <si>
    <t>SB51003</t>
  </si>
  <si>
    <t>SB51006</t>
  </si>
  <si>
    <t>Oude Reggemeander De Steile Oever, Hammerweg, Eerde</t>
  </si>
  <si>
    <t>SB51009</t>
  </si>
  <si>
    <t>SB51020</t>
  </si>
  <si>
    <t>Eerderveldven, Eerde</t>
  </si>
  <si>
    <t>SB51026</t>
  </si>
  <si>
    <t>Beneden Regge, Velderberg Noord, Nieuw Brekken</t>
  </si>
  <si>
    <t>SB51035</t>
  </si>
  <si>
    <t>SB51037</t>
  </si>
  <si>
    <t>SB51102</t>
  </si>
  <si>
    <t>SB51103</t>
  </si>
  <si>
    <t>SB51300</t>
  </si>
  <si>
    <t>SB52004</t>
  </si>
  <si>
    <t>SB52016</t>
  </si>
  <si>
    <t>Elsenerveen Midden West, Markelo</t>
  </si>
  <si>
    <t>SB52027</t>
  </si>
  <si>
    <t>SB52037</t>
  </si>
  <si>
    <t>Midden Regge, bovenstrooms stuw Hancate, Hancate</t>
  </si>
  <si>
    <t>SB52039</t>
  </si>
  <si>
    <t>SB52103</t>
  </si>
  <si>
    <t>Notterveenplas, Prinsendijk, Wierden</t>
  </si>
  <si>
    <t>SB52202</t>
  </si>
  <si>
    <t>SB52203</t>
  </si>
  <si>
    <t>SB52204</t>
  </si>
  <si>
    <t>Sasbrinksven, Holterweg, Nijverdal</t>
  </si>
  <si>
    <t>SB53001</t>
  </si>
  <si>
    <t>SB53003</t>
  </si>
  <si>
    <t>SB53022</t>
  </si>
  <si>
    <t>SB53101</t>
  </si>
  <si>
    <t>Deldenerzijdevennen, Oele</t>
  </si>
  <si>
    <t>SB56005</t>
  </si>
  <si>
    <t>SB56006</t>
  </si>
  <si>
    <t>SB56018</t>
  </si>
  <si>
    <t>SB56020</t>
  </si>
  <si>
    <t>SB56030</t>
  </si>
  <si>
    <t>SB56203</t>
  </si>
  <si>
    <t>SB56222</t>
  </si>
  <si>
    <t>SB56224</t>
  </si>
  <si>
    <t>SB56237</t>
  </si>
  <si>
    <t>SB59100</t>
  </si>
  <si>
    <t>SB70001</t>
  </si>
  <si>
    <t>Vecht Ommen</t>
  </si>
  <si>
    <t>SB70002</t>
  </si>
  <si>
    <t>Vecht bovenstrooms stuw Junne</t>
  </si>
  <si>
    <t>SB70003</t>
  </si>
  <si>
    <t>Vecht Nevengeul benedenstrooms Junnerweg  Junne</t>
  </si>
  <si>
    <t>SB70013</t>
  </si>
  <si>
    <t>Vecht bij Ane</t>
  </si>
  <si>
    <t>SB70015</t>
  </si>
  <si>
    <t>Vecht bij Laar</t>
  </si>
  <si>
    <t>SB70032</t>
  </si>
  <si>
    <t>Haarplas nabij Oldenmeyer</t>
  </si>
  <si>
    <t>SB71001</t>
  </si>
  <si>
    <t>Dooze Bergentheimerveen bij bruggetje</t>
  </si>
  <si>
    <t>SB71005</t>
  </si>
  <si>
    <t>Dooze Kloosterhaar Crullsweg na zijsloot</t>
  </si>
  <si>
    <t>SB72001</t>
  </si>
  <si>
    <t>SB72002</t>
  </si>
  <si>
    <t>Bruchterbeek Twentheweg</t>
  </si>
  <si>
    <t>SB73001</t>
  </si>
  <si>
    <t>Radewijkerbeek bij instroom vecht</t>
  </si>
  <si>
    <t>SB73002</t>
  </si>
  <si>
    <t>Radewijkerbeek Loozenweg</t>
  </si>
  <si>
    <t>SB73003</t>
  </si>
  <si>
    <t>Radewijkerbeek grens Duitsland</t>
  </si>
  <si>
    <t>SB74001</t>
  </si>
  <si>
    <t>Randwaterleiding, instroom in radewijkerbeek</t>
  </si>
  <si>
    <t>SB74003</t>
  </si>
  <si>
    <t>Randwaterleiding bij de grens</t>
  </si>
  <si>
    <t>SB78001</t>
  </si>
  <si>
    <t>Schoonebeekerdiep benedenloop voor Kan. Coev.-Alte Picardie</t>
  </si>
  <si>
    <t>SB78006</t>
  </si>
  <si>
    <t>Schoonebekerdiep,  grens Duitsland</t>
  </si>
  <si>
    <t>SB80001</t>
  </si>
  <si>
    <t>Loodiep Benterdijk Dalen</t>
  </si>
  <si>
    <t>SB81001</t>
  </si>
  <si>
    <t>Drostendiep Stieltjeskanaal</t>
  </si>
  <si>
    <t>SB81013</t>
  </si>
  <si>
    <t>Ven Sleenerzand, middenin bos</t>
  </si>
  <si>
    <t>SB85045</t>
  </si>
  <si>
    <t>Bargerveen</t>
  </si>
  <si>
    <t>SB85066</t>
  </si>
  <si>
    <t>SBAAS30</t>
  </si>
  <si>
    <t>Aalderstroom, bovenloop</t>
  </si>
  <si>
    <t>243693</t>
  </si>
  <si>
    <t>536332</t>
  </si>
  <si>
    <t>SBBHOD05</t>
  </si>
  <si>
    <t>Holslootdiep, beneden afkoppeling sleenerstroom</t>
  </si>
  <si>
    <t>SBBHOD90</t>
  </si>
  <si>
    <t>Holslootdiep bij Holsloot noord van kanaal</t>
  </si>
  <si>
    <t>SBBODD40</t>
  </si>
  <si>
    <t>Oude drostendiep, middenloop</t>
  </si>
  <si>
    <t>SBBODD99</t>
  </si>
  <si>
    <t>Oude Drostendiep bij Coevorden bovenstrooms Huidmaten</t>
  </si>
  <si>
    <t>SBBRO95</t>
  </si>
  <si>
    <t>Watergang Broeklanden</t>
  </si>
  <si>
    <t>530781</t>
  </si>
  <si>
    <t>SBCSLE15</t>
  </si>
  <si>
    <t>Sleenerstroom</t>
  </si>
  <si>
    <t>SBCSLE40</t>
  </si>
  <si>
    <t>Sleenerstroom bij Klinkmolenbrug (voor Holslootdiep)</t>
  </si>
  <si>
    <t>SBDDI99</t>
  </si>
  <si>
    <t>Drostendiep, Stieltjeskanaal</t>
  </si>
  <si>
    <t>250466</t>
  </si>
  <si>
    <t>521433</t>
  </si>
  <si>
    <t>SBDSDI01</t>
  </si>
  <si>
    <t>SBDSDI99</t>
  </si>
  <si>
    <t>SBEORJ50</t>
  </si>
  <si>
    <t>Oranjekanaal  Slenerw. Westenesch</t>
  </si>
  <si>
    <t>SBERM09</t>
  </si>
  <si>
    <t>Ermerzand, Erm</t>
  </si>
  <si>
    <t>250913</t>
  </si>
  <si>
    <t>529955</t>
  </si>
  <si>
    <t>SBERM23</t>
  </si>
  <si>
    <t>Ermerstrand, Erm</t>
  </si>
  <si>
    <t>250280</t>
  </si>
  <si>
    <t>529728</t>
  </si>
  <si>
    <t>SBFVHV80</t>
  </si>
  <si>
    <t>Verlengde Hoogeveensche Vaart Oosterhesselense brug</t>
  </si>
  <si>
    <t>SBGSTI60</t>
  </si>
  <si>
    <t>Stieltjeskanaal bij brug Oshaar</t>
  </si>
  <si>
    <t>SBHOD90</t>
  </si>
  <si>
    <t>Holslootdiep, noordelijk van kanaal, Holsloot</t>
  </si>
  <si>
    <t>250403</t>
  </si>
  <si>
    <t>527977</t>
  </si>
  <si>
    <t>SBIRWB01</t>
  </si>
  <si>
    <t>SBIRWL01</t>
  </si>
  <si>
    <t>SBKOKD55</t>
  </si>
  <si>
    <t>Ommerkanaal, Dedemsvaart noord van Hoofdvaart</t>
  </si>
  <si>
    <t>SBMVEC00</t>
  </si>
  <si>
    <t>SBNHAP18</t>
  </si>
  <si>
    <t>SBODD99</t>
  </si>
  <si>
    <t>Oude Drostendiep, Coevorden</t>
  </si>
  <si>
    <t>247384</t>
  </si>
  <si>
    <t>521551</t>
  </si>
  <si>
    <t>SBODOK10</t>
  </si>
  <si>
    <t>SBWES33</t>
  </si>
  <si>
    <t>Aalderstroom vegetatiegestuurd 2/3</t>
  </si>
  <si>
    <t>245662</t>
  </si>
  <si>
    <t>533228</t>
  </si>
  <si>
    <t>SCBAH31</t>
  </si>
  <si>
    <t>Bargerhoek, Emmen</t>
  </si>
  <si>
    <t>256927</t>
  </si>
  <si>
    <t>527643</t>
  </si>
  <si>
    <t>SCGRP09</t>
  </si>
  <si>
    <t>Grote Rietplas, Rietstrand</t>
  </si>
  <si>
    <t>257496</t>
  </si>
  <si>
    <t>529059</t>
  </si>
  <si>
    <t>SCGRP10</t>
  </si>
  <si>
    <t>Grote Rietplas, Parelstrand</t>
  </si>
  <si>
    <t>257543</t>
  </si>
  <si>
    <t>SCGRP27</t>
  </si>
  <si>
    <t>Grote Rietplas, Watersportstrand</t>
  </si>
  <si>
    <t>256504</t>
  </si>
  <si>
    <t>528682</t>
  </si>
  <si>
    <t>SCKIK09</t>
  </si>
  <si>
    <t>De Kibbelkoele, Noord Sleen</t>
  </si>
  <si>
    <t>249769</t>
  </si>
  <si>
    <t>536622</t>
  </si>
  <si>
    <t>SCKRP33</t>
  </si>
  <si>
    <t>Kleine Rietplas, Emmen</t>
  </si>
  <si>
    <t>256457</t>
  </si>
  <si>
    <t>529526</t>
  </si>
  <si>
    <t>SCSLE40</t>
  </si>
  <si>
    <t>Sleenerstroom,  Klinkmolenbrug</t>
  </si>
  <si>
    <t>SCSLE65</t>
  </si>
  <si>
    <t>Sleenerstroom, brug Wilhelmsoord</t>
  </si>
  <si>
    <t>254550</t>
  </si>
  <si>
    <t>529441</t>
  </si>
  <si>
    <t>SDSDI01</t>
  </si>
  <si>
    <t>267379</t>
  </si>
  <si>
    <t>517200</t>
  </si>
  <si>
    <t>SDSDI99</t>
  </si>
  <si>
    <t>Schoonebeekerdiep, uitstroom kanaal</t>
  </si>
  <si>
    <t>249098</t>
  </si>
  <si>
    <t>519151</t>
  </si>
  <si>
    <t>SEBAR95</t>
  </si>
  <si>
    <t>Bargermeerkanaal, C. Houtmanstraat</t>
  </si>
  <si>
    <t>258820</t>
  </si>
  <si>
    <t>530653</t>
  </si>
  <si>
    <t>SEFRU01</t>
  </si>
  <si>
    <t>De Fruithof, Klijndijk</t>
  </si>
  <si>
    <t>254581</t>
  </si>
  <si>
    <t>539025</t>
  </si>
  <si>
    <t>SEKUI14</t>
  </si>
  <si>
    <t>t Kuierpadtien, kleine plas, Wezuperbrug</t>
  </si>
  <si>
    <t>245296</t>
  </si>
  <si>
    <t>540293</t>
  </si>
  <si>
    <t>SEKUI18</t>
  </si>
  <si>
    <t>t Kuierpadtien, grote plas, Wezuperbrug</t>
  </si>
  <si>
    <t>245631</t>
  </si>
  <si>
    <t>540448</t>
  </si>
  <si>
    <t>SEKUI22</t>
  </si>
  <si>
    <t>t Kuierpadtien, plas oost, Wezuperbrug</t>
  </si>
  <si>
    <t>245883</t>
  </si>
  <si>
    <t>540242</t>
  </si>
  <si>
    <t>SEORJ50</t>
  </si>
  <si>
    <t>Oranjekanaal, Slenerweg</t>
  </si>
  <si>
    <t>254775</t>
  </si>
  <si>
    <t>534273</t>
  </si>
  <si>
    <t>SEORJ90</t>
  </si>
  <si>
    <t>Oranjekanaal t.h.v. Bargermeerstraat te Emmen</t>
  </si>
  <si>
    <t>257625</t>
  </si>
  <si>
    <t>530102</t>
  </si>
  <si>
    <t>SFDOK99</t>
  </si>
  <si>
    <t>Dommerskanaal, Griendtsveenstraat Weiteveen</t>
  </si>
  <si>
    <t>SFHWG99</t>
  </si>
  <si>
    <t>Vervolg Hoofdwijk G, voor Dommerskanaal</t>
  </si>
  <si>
    <t>262202</t>
  </si>
  <si>
    <t>521906</t>
  </si>
  <si>
    <t>SFSLZ01</t>
  </si>
  <si>
    <t>248524</t>
  </si>
  <si>
    <t>536691</t>
  </si>
  <si>
    <t>SFVHV40</t>
  </si>
  <si>
    <t>Verlengde Hoogeveensche Vaart,  Siepel Dijk</t>
  </si>
  <si>
    <t>256470</t>
  </si>
  <si>
    <t>SFVHV80</t>
  </si>
  <si>
    <t>Verlengde Hoogeveensche Vaart,  Oosterhesselerbrug</t>
  </si>
  <si>
    <t>245039</t>
  </si>
  <si>
    <t>528378</t>
  </si>
  <si>
    <t>SGAFK55</t>
  </si>
  <si>
    <t>Afwateringskanaal, De Haandrik</t>
  </si>
  <si>
    <t>243839</t>
  </si>
  <si>
    <t>516350</t>
  </si>
  <si>
    <t>SGKAA99</t>
  </si>
  <si>
    <t>Kanaal A, voor Stieltjeskanaal</t>
  </si>
  <si>
    <t>254222</t>
  </si>
  <si>
    <t>523436</t>
  </si>
  <si>
    <t>SGKCA95</t>
  </si>
  <si>
    <t>Kanaal Coevorden- Alte Picardie, fietsbrug thv EEGlaan 21, Coevorden</t>
  </si>
  <si>
    <t>247309</t>
  </si>
  <si>
    <t>519507</t>
  </si>
  <si>
    <t>SGKCV99</t>
  </si>
  <si>
    <t>Coevorden-Vechtkanaal, De Haandrik</t>
  </si>
  <si>
    <t>244251</t>
  </si>
  <si>
    <t>SGKVP14</t>
  </si>
  <si>
    <t>Klinkenvlierse plas, Coevorden</t>
  </si>
  <si>
    <t>248634</t>
  </si>
  <si>
    <t>519191</t>
  </si>
  <si>
    <t>SGSER55</t>
  </si>
  <si>
    <t>Erica, Tuinderslaan, WL03509 Boven Drenthe Growers</t>
  </si>
  <si>
    <t>257117</t>
  </si>
  <si>
    <t>524833</t>
  </si>
  <si>
    <t>SGSER80</t>
  </si>
  <si>
    <t>Waterg.3265 landb.w</t>
  </si>
  <si>
    <t>257321</t>
  </si>
  <si>
    <t>SGSER99</t>
  </si>
  <si>
    <t>Afw.sloot tuinbouwc. Erica, stuw</t>
  </si>
  <si>
    <t>257168</t>
  </si>
  <si>
    <t>SGSTI60</t>
  </si>
  <si>
    <t>Stieltjeskanaal, brug Ossehaar</t>
  </si>
  <si>
    <t>251372</t>
  </si>
  <si>
    <t>521658</t>
  </si>
  <si>
    <t>SGZAP09</t>
  </si>
  <si>
    <t>De Zandpol, Nieuw-Amsterdam</t>
  </si>
  <si>
    <t>254175</t>
  </si>
  <si>
    <t>524129</t>
  </si>
  <si>
    <t>SHMGH86</t>
  </si>
  <si>
    <t>Molengoot, Hardenberg</t>
  </si>
  <si>
    <t>237789</t>
  </si>
  <si>
    <t>510338</t>
  </si>
  <si>
    <t>SIBRB55</t>
  </si>
  <si>
    <t>Bruchterbeek, Twenteweg</t>
  </si>
  <si>
    <t>238796</t>
  </si>
  <si>
    <t>507775</t>
  </si>
  <si>
    <t>SIRWB01</t>
  </si>
  <si>
    <t>Radewijkerbeek, grens Duitsland</t>
  </si>
  <si>
    <t>246245</t>
  </si>
  <si>
    <t>509108</t>
  </si>
  <si>
    <t>SIRWB65</t>
  </si>
  <si>
    <t>Radewijkerbeek, Loozenweg</t>
  </si>
  <si>
    <t>SIRWL01</t>
  </si>
  <si>
    <t>Randwaterleiding, grens Duitsland</t>
  </si>
  <si>
    <t>245198</t>
  </si>
  <si>
    <t>513109</t>
  </si>
  <si>
    <t>SJBBS90</t>
  </si>
  <si>
    <t>Braambergersloot, 't Bergje</t>
  </si>
  <si>
    <t>229124</t>
  </si>
  <si>
    <t>515044</t>
  </si>
  <si>
    <t>SKDOW70</t>
  </si>
  <si>
    <t>Dommerswijk, brug Nieuwe Krim</t>
  </si>
  <si>
    <t>240457</t>
  </si>
  <si>
    <t>520629</t>
  </si>
  <si>
    <t>SKOKD55</t>
  </si>
  <si>
    <t>226646</t>
  </si>
  <si>
    <t>512803</t>
  </si>
  <si>
    <t>SKRWBS0</t>
  </si>
  <si>
    <t>Bump Spoeling 0</t>
  </si>
  <si>
    <t>SKRWBS10</t>
  </si>
  <si>
    <t>Bump Spoeling 10</t>
  </si>
  <si>
    <t>SKRWBS12</t>
  </si>
  <si>
    <t>Bump Spoeling 12</t>
  </si>
  <si>
    <t>SKRWBS15</t>
  </si>
  <si>
    <t>Bump Spoeling 15</t>
  </si>
  <si>
    <t>SKRWBS2</t>
  </si>
  <si>
    <t>Bump Spoeling 2</t>
  </si>
  <si>
    <t>SKRWBS5</t>
  </si>
  <si>
    <t>Bump Spoeling 5</t>
  </si>
  <si>
    <t>SKRWBS7</t>
  </si>
  <si>
    <t>Bump Spoeling 7</t>
  </si>
  <si>
    <t>SKRWGS0</t>
  </si>
  <si>
    <t>Grote spoeling 0</t>
  </si>
  <si>
    <t>SKRWGS10</t>
  </si>
  <si>
    <t>Grote spoeling 10</t>
  </si>
  <si>
    <t>SKRWGS12</t>
  </si>
  <si>
    <t>Grote spoeling 12</t>
  </si>
  <si>
    <t>SKRWGS15</t>
  </si>
  <si>
    <t>Grote spoeling 15</t>
  </si>
  <si>
    <t>SKRWGS2</t>
  </si>
  <si>
    <t>Grote spoeling 2</t>
  </si>
  <si>
    <t>SKRWGS30</t>
  </si>
  <si>
    <t>Grote spoeling 30</t>
  </si>
  <si>
    <t>SKRWGS5</t>
  </si>
  <si>
    <t>Grote spoeling 5</t>
  </si>
  <si>
    <t>SKRWGS7</t>
  </si>
  <si>
    <t>Grote spoeling 7</t>
  </si>
  <si>
    <t>SKZOK98</t>
  </si>
  <si>
    <t>Schuinesloot, Gedempte Schuinesloot</t>
  </si>
  <si>
    <t>234978</t>
  </si>
  <si>
    <t>516740</t>
  </si>
  <si>
    <t>SLKMS18</t>
  </si>
  <si>
    <t>Kotermeerstal zuid bij strand</t>
  </si>
  <si>
    <t>228157</t>
  </si>
  <si>
    <t>511773</t>
  </si>
  <si>
    <t>SLKWF01</t>
  </si>
  <si>
    <t>Camping de Kleine Wolf</t>
  </si>
  <si>
    <t>506785</t>
  </si>
  <si>
    <t>SMVEC00</t>
  </si>
  <si>
    <t>Vecht, Laar</t>
  </si>
  <si>
    <t>246799</t>
  </si>
  <si>
    <t>514711</t>
  </si>
  <si>
    <t>SMVEC10</t>
  </si>
  <si>
    <t>Monsterkast De Vecht bij de Haandrik</t>
  </si>
  <si>
    <t>243576</t>
  </si>
  <si>
    <t>515674</t>
  </si>
  <si>
    <t>SMVEC55</t>
  </si>
  <si>
    <t>Vecht, Ommen</t>
  </si>
  <si>
    <t>225236</t>
  </si>
  <si>
    <t>503783</t>
  </si>
  <si>
    <t>SNCDK50</t>
  </si>
  <si>
    <t>Camping de Klimberg</t>
  </si>
  <si>
    <t>509349</t>
  </si>
  <si>
    <t>SNCDR50</t>
  </si>
  <si>
    <t>Camping de Roos</t>
  </si>
  <si>
    <t>231422</t>
  </si>
  <si>
    <t>503272</t>
  </si>
  <si>
    <t>SNCHS50</t>
  </si>
  <si>
    <t>Vakantiepark het Stoetenslagh</t>
  </si>
  <si>
    <t>232591</t>
  </si>
  <si>
    <t>SNCKB50</t>
  </si>
  <si>
    <t>Vakantiepark de Kleine Belties</t>
  </si>
  <si>
    <t>236378</t>
  </si>
  <si>
    <t>SNHAP18</t>
  </si>
  <si>
    <t>Haarplas, bosgebied Oldemeijer</t>
  </si>
  <si>
    <t>233855</t>
  </si>
  <si>
    <t>507586</t>
  </si>
  <si>
    <t>SNOLD24</t>
  </si>
  <si>
    <t>Oldemeyer west</t>
  </si>
  <si>
    <t>234403</t>
  </si>
  <si>
    <t>507430</t>
  </si>
  <si>
    <t>SODOB95</t>
  </si>
  <si>
    <t>Dooze Bergentheimerveen, bruggetje 't Lijntje</t>
  </si>
  <si>
    <t>240022</t>
  </si>
  <si>
    <t>505612</t>
  </si>
  <si>
    <t>SODOK10</t>
  </si>
  <si>
    <t>Dooze Kloosterhaar,Crullsweg na zijsloot</t>
  </si>
  <si>
    <t>243685</t>
  </si>
  <si>
    <t>501859</t>
  </si>
  <si>
    <t>SOKAH90</t>
  </si>
  <si>
    <t>Kanaal Almelo-de Haandrik, Gramsbergen</t>
  </si>
  <si>
    <t>242449</t>
  </si>
  <si>
    <t>514509</t>
  </si>
  <si>
    <t>SORDV50</t>
  </si>
  <si>
    <t>239356</t>
  </si>
  <si>
    <t>499222</t>
  </si>
  <si>
    <t>SOZSI33</t>
  </si>
  <si>
    <t>240295</t>
  </si>
  <si>
    <t>500440</t>
  </si>
  <si>
    <t>SP223000050H1</t>
  </si>
  <si>
    <t>Twentekanaal Zuid</t>
  </si>
  <si>
    <t>SP223000050H2</t>
  </si>
  <si>
    <t>Wegtersweg</t>
  </si>
  <si>
    <t>SP223000050H3</t>
  </si>
  <si>
    <t>Coba Ritsmastraat</t>
  </si>
  <si>
    <t>SP223000050H3A</t>
  </si>
  <si>
    <t>SP223000050H4</t>
  </si>
  <si>
    <t>Hengelo vrijverval</t>
  </si>
  <si>
    <t>SP223000050H4A</t>
  </si>
  <si>
    <t>SP223000050H5</t>
  </si>
  <si>
    <t>Persleiding Borne Delden</t>
  </si>
  <si>
    <t>SP223000050H5A</t>
  </si>
  <si>
    <t>SP223000050H6</t>
  </si>
  <si>
    <t>Twentekanaal Zuid RWZI</t>
  </si>
  <si>
    <t>SP223000050H6A</t>
  </si>
  <si>
    <t>SPBVM18</t>
  </si>
  <si>
    <t>Weinig verlande meerstal b'veen</t>
  </si>
  <si>
    <t>266114</t>
  </si>
  <si>
    <t>SPSLAG01</t>
  </si>
  <si>
    <t>Zwemplas PonyparkCity, Collendoorn</t>
  </si>
  <si>
    <t>236691</t>
  </si>
  <si>
    <t>512135</t>
  </si>
  <si>
    <t>SWL01729H1</t>
  </si>
  <si>
    <t>WI01729 stroomopwaarts (Vermolenweg)</t>
  </si>
  <si>
    <t>SWL01729H2</t>
  </si>
  <si>
    <t>WI01729 stroomopwaarts (Boshofweg)</t>
  </si>
  <si>
    <t>YAA202408508</t>
  </si>
  <si>
    <t>Keppel depot 4</t>
  </si>
  <si>
    <t>YBALGEMEEN</t>
  </si>
  <si>
    <t>Locatie algemeen WRIJ</t>
  </si>
  <si>
    <t>YBBAB22</t>
  </si>
  <si>
    <t>Baakse Beek Rondweg Vorden</t>
  </si>
  <si>
    <t>YBBAB31</t>
  </si>
  <si>
    <t>Baakse Beek Vordenseweg Ruurlo</t>
  </si>
  <si>
    <t>YBBAB33</t>
  </si>
  <si>
    <t>Baakse Beek Kunnerij Marienvelde</t>
  </si>
  <si>
    <t>YBBAB35</t>
  </si>
  <si>
    <t>Baakse Beek Zutphen-Emmerikseweg Baak</t>
  </si>
  <si>
    <t>YBBAB36</t>
  </si>
  <si>
    <t>Baakse beek voor van Heeckerenbeek Tolhutterweg</t>
  </si>
  <si>
    <t>YBBAB37</t>
  </si>
  <si>
    <t>Baakse Beek Wiersserallee instroom Landgoed De Wiersse Vorden</t>
  </si>
  <si>
    <t>YBBAB39</t>
  </si>
  <si>
    <t>Baakse Beek Muldersweg Ruurlo</t>
  </si>
  <si>
    <t>YBBAB40</t>
  </si>
  <si>
    <t>Baakse Beek Wiersserbroekweg Vorden</t>
  </si>
  <si>
    <t>YBBAB53</t>
  </si>
  <si>
    <t>Medlerlaak Ganzensteeg Vorden</t>
  </si>
  <si>
    <t>YBBAB54</t>
  </si>
  <si>
    <t>Baakse Beek Onderloop Mosselseweg Vorden</t>
  </si>
  <si>
    <t>YBBER00</t>
  </si>
  <si>
    <t>Berkel grens Crosewick Vreden / Rekken</t>
  </si>
  <si>
    <t>YBBER08</t>
  </si>
  <si>
    <t>Berkel Lage Lochemseweg Almen</t>
  </si>
  <si>
    <t>YBBER09</t>
  </si>
  <si>
    <t>Berkel Stokkersweg benedenstrooms bypass Eibergen</t>
  </si>
  <si>
    <t>YBBER29</t>
  </si>
  <si>
    <t>Berkel Dochterenseweg Almen</t>
  </si>
  <si>
    <t>YBBOB08</t>
  </si>
  <si>
    <t>Bolksbeek Goorseweg/Broekstraat Lochem</t>
  </si>
  <si>
    <t>YBBOS43</t>
  </si>
  <si>
    <t>Boven Slinge Halseweg Westendorp</t>
  </si>
  <si>
    <t>YBBUB18</t>
  </si>
  <si>
    <t>Buurserbeek meander Schipbeekweg Haaksbergen</t>
  </si>
  <si>
    <t>YBBUB22</t>
  </si>
  <si>
    <t>Buurserbeek Eibergseweg Haaksbergen</t>
  </si>
  <si>
    <t>YBBUB23</t>
  </si>
  <si>
    <t>Buurserbeek Oliemolenweg Haaksbergen</t>
  </si>
  <si>
    <t>YBBUB30</t>
  </si>
  <si>
    <t>Lanheterweg Haaksbergen</t>
  </si>
  <si>
    <t>YBBYS02</t>
  </si>
  <si>
    <t>Bypass Slinge- Oosterholt Beerninkweg Groenlo</t>
  </si>
  <si>
    <t>YBBYS05</t>
  </si>
  <si>
    <t>Bypass Slinge- Oosterholt Wiegerinckweg Groenlo</t>
  </si>
  <si>
    <t>YBBYS07</t>
  </si>
  <si>
    <t>Bypass Slinge- Goorweg Winterswijk Meddo</t>
  </si>
  <si>
    <t>YBBZB02</t>
  </si>
  <si>
    <t>Beurzerbeek Meddoseweg Huppel</t>
  </si>
  <si>
    <t>YBBZB03</t>
  </si>
  <si>
    <t>Beurzerbeek Greuneweg Huppel</t>
  </si>
  <si>
    <t>YBBZB04</t>
  </si>
  <si>
    <t>Beurzerbeek benedenstrooms Poolserweg Huppel</t>
  </si>
  <si>
    <t>YBBZB05</t>
  </si>
  <si>
    <t>Beurzerbeek nabij Poolserweg Huppel</t>
  </si>
  <si>
    <t>YBBZB08</t>
  </si>
  <si>
    <t>Beurzerbeek Masterveldweg Meddo</t>
  </si>
  <si>
    <t>YBBZB09</t>
  </si>
  <si>
    <t>Beurzerbeek Morskers Driehuisweg Meddo Winterswijk</t>
  </si>
  <si>
    <t>YBBZB12</t>
  </si>
  <si>
    <t>Beurzerbeek Broekhuisweg Huppel</t>
  </si>
  <si>
    <t>YBBZB14</t>
  </si>
  <si>
    <t>YBDIW07</t>
  </si>
  <si>
    <t>Didamse Wetering Foxheuvelstraat Didam</t>
  </si>
  <si>
    <t>YBDIW08</t>
  </si>
  <si>
    <t>Didamse Wetering, Eldrikseweg Angerlo</t>
  </si>
  <si>
    <t>YBELB06</t>
  </si>
  <si>
    <t>Elsbeek Deldenseweg Neede</t>
  </si>
  <si>
    <t>YBGRB22</t>
  </si>
  <si>
    <t>Grote Beek Het Lendebosch Hummelo</t>
  </si>
  <si>
    <t>YBGRB30</t>
  </si>
  <si>
    <t>Grote Beek Horstweg Klootsemastraat Hummelo</t>
  </si>
  <si>
    <t>YBGRB32</t>
  </si>
  <si>
    <t>Grote Beek Spaensweertweg Steenderen</t>
  </si>
  <si>
    <t>YBGRK03</t>
  </si>
  <si>
    <t>Grenskanaal Elsepasweg Azewijn</t>
  </si>
  <si>
    <t>YBGRK12</t>
  </si>
  <si>
    <t>Grenskanaal Grens Linthorsterstraat Stokkum</t>
  </si>
  <si>
    <t>YBGRS42</t>
  </si>
  <si>
    <t>Groenlose Slinge Morskersdriehuisweg Meddo</t>
  </si>
  <si>
    <t>YBGRS57</t>
  </si>
  <si>
    <t>Groenlose Slinge Ravenhorsterweg Winterswijk</t>
  </si>
  <si>
    <t>YBGRS58</t>
  </si>
  <si>
    <t>YBGRW07</t>
  </si>
  <si>
    <t>Grote Waterleiding Goorseweg Lochem</t>
  </si>
  <si>
    <t>YBHEL01</t>
  </si>
  <si>
    <t>Heksenlaak  Zwiep Hofmanssteeg</t>
  </si>
  <si>
    <t>YBHOL04</t>
  </si>
  <si>
    <t>Hoge Leiding Eldrikseweg Angerlo</t>
  </si>
  <si>
    <t>YBKEB08</t>
  </si>
  <si>
    <t>Keizersbeek Marmelhorstweg Voorst</t>
  </si>
  <si>
    <t>YBKEB09</t>
  </si>
  <si>
    <t>Keizersbeek Dinxperlosestraatweg Piepersbrug Aalten</t>
  </si>
  <si>
    <t>YBLEB22</t>
  </si>
  <si>
    <t>Leerinkbeek Batendijk Borculo</t>
  </si>
  <si>
    <t>YBMEB01</t>
  </si>
  <si>
    <t>Meibeek De Huikert Ruurlo</t>
  </si>
  <si>
    <t>YBMEB04</t>
  </si>
  <si>
    <t>Meibeek Vosheuvelweg Ruurlo</t>
  </si>
  <si>
    <t>YBOB08</t>
  </si>
  <si>
    <t>229971</t>
  </si>
  <si>
    <t>466518</t>
  </si>
  <si>
    <t>YBOBB13</t>
  </si>
  <si>
    <t>Osink-Bemersbeek Wiebersweg Kotten, referentie</t>
  </si>
  <si>
    <t>YBOBB16</t>
  </si>
  <si>
    <t>Osink-Bemersbeek Meester Meinenweg Winterswijk</t>
  </si>
  <si>
    <t>YBOBB18</t>
  </si>
  <si>
    <t>Osink-Bemersbeek Esinkweg Winterswijk</t>
  </si>
  <si>
    <t>YBOBB19</t>
  </si>
  <si>
    <t>YBOBB20</t>
  </si>
  <si>
    <t>Osink-Bemersbeek Wiebersweg Winterswijk</t>
  </si>
  <si>
    <t>YBOBB21</t>
  </si>
  <si>
    <t>YBODR02</t>
  </si>
  <si>
    <t>Oude Rijn Berghoofdseveerweg Pannerden</t>
  </si>
  <si>
    <t>YBODR16</t>
  </si>
  <si>
    <t>Oude Rijn Aerdtseweg Babberich</t>
  </si>
  <si>
    <t>YBOEB04</t>
  </si>
  <si>
    <t>Oude Eefseeek Beneden, Mettrayweg</t>
  </si>
  <si>
    <t>YBOIJ09</t>
  </si>
  <si>
    <t>Oude IJssel Engbergseweg Gendringen</t>
  </si>
  <si>
    <t>YBOIJ13</t>
  </si>
  <si>
    <t>Oude IJssel Ettensestraat Terborg</t>
  </si>
  <si>
    <t>YBOIJ18</t>
  </si>
  <si>
    <t>Oude IJssel ophaalbrug Laag-Keppel.</t>
  </si>
  <si>
    <t>YBOIJ19</t>
  </si>
  <si>
    <t>Oude IJssel Barend Ubbinkweg Doesburg</t>
  </si>
  <si>
    <t>YBOUS06</t>
  </si>
  <si>
    <t>Oude Schipbeek Looweg Loo</t>
  </si>
  <si>
    <t>YBRTB04</t>
  </si>
  <si>
    <t>Ratumsebeek Veldboomweg Winterswijk</t>
  </si>
  <si>
    <t>YBRTB10</t>
  </si>
  <si>
    <t>Ratumsebeek Waliënsestraat Bonnink Winterswijk</t>
  </si>
  <si>
    <t>YBSBK25</t>
  </si>
  <si>
    <t>Schipbeek Roosdomsweg Holten</t>
  </si>
  <si>
    <t>YBSBK56</t>
  </si>
  <si>
    <t>Schipbeek Maagdenburgstraat Deventer</t>
  </si>
  <si>
    <t>YBSBK71</t>
  </si>
  <si>
    <t>Schipbeek Hoekmansweg Bathmen</t>
  </si>
  <si>
    <t>YBVEG15</t>
  </si>
  <si>
    <t>Veengoot Veengoot Hengelo</t>
  </si>
  <si>
    <t>YBVEG42</t>
  </si>
  <si>
    <t>Veengoot Baakseweg Vorden</t>
  </si>
  <si>
    <t>YBVEG46</t>
  </si>
  <si>
    <t>Veengoot Varsseveldseweg Lichtenvoorde</t>
  </si>
  <si>
    <t>YBVIW04</t>
  </si>
  <si>
    <t>Vispassage Wierse-Medler Wiersserallee Vorden</t>
  </si>
  <si>
    <t>YBWIW03</t>
  </si>
  <si>
    <t>Wijde Wetering Galstraat Duiven</t>
  </si>
  <si>
    <t>YBZAK01</t>
  </si>
  <si>
    <t>Zuidelijk Afwateringskanaal Lochemseweg Lochem</t>
  </si>
  <si>
    <t>YBZEW01</t>
  </si>
  <si>
    <t>Zevenaarse Wetering Boleemweg Zevenaar</t>
  </si>
  <si>
    <t>YBZWA01</t>
  </si>
  <si>
    <t>De Zwalm Rivierweg Giesbeek</t>
  </si>
  <si>
    <t>YCDETN</t>
  </si>
  <si>
    <t>slib voor compostering rwzi Etten</t>
  </si>
  <si>
    <t>YCDHRLO</t>
  </si>
  <si>
    <t>slib voor compostering rwzi Haarlo</t>
  </si>
  <si>
    <t>YCDLTV</t>
  </si>
  <si>
    <t>slib voor compostering rwzi Lichtenvoorde</t>
  </si>
  <si>
    <t>YCDMKLHLT</t>
  </si>
  <si>
    <t>slib voor compostering rwzi markelo/holten</t>
  </si>
  <si>
    <t>YCDNGF</t>
  </si>
  <si>
    <t>slib voor compostering rwzi Nieuwgraaf</t>
  </si>
  <si>
    <t>YCDOBG</t>
  </si>
  <si>
    <t>slib voor compostering rwzi Olburgen</t>
  </si>
  <si>
    <t>YCDWTW</t>
  </si>
  <si>
    <t>slib voor compostering rwzi Winterswijk</t>
  </si>
  <si>
    <t>YCDZPN</t>
  </si>
  <si>
    <t>slib rwzi Zutphen voor compostering</t>
  </si>
  <si>
    <t>YCOSETN1</t>
  </si>
  <si>
    <t>RWZI ETN Centrifuge 1 uit</t>
  </si>
  <si>
    <t>YCOSETN2</t>
  </si>
  <si>
    <t>RWZI ETN Centrifuge 2 uit</t>
  </si>
  <si>
    <t>YCOSLTV</t>
  </si>
  <si>
    <t>RWZI LTV Centrifuge uit</t>
  </si>
  <si>
    <t>YCOSNGF1</t>
  </si>
  <si>
    <t>RWZI NGF centrifuge 1 uit</t>
  </si>
  <si>
    <t>YCOSNGF2</t>
  </si>
  <si>
    <t>RWZI NGF centrifuge 2 uit</t>
  </si>
  <si>
    <t>YCOSOBG1</t>
  </si>
  <si>
    <t>RWZI OBG centrifuge 1 uit</t>
  </si>
  <si>
    <t>YCOSOBG2</t>
  </si>
  <si>
    <t>RWZI OBG centrifuge 2 uit</t>
  </si>
  <si>
    <t>YDIW08</t>
  </si>
  <si>
    <t>207921</t>
  </si>
  <si>
    <t>445015</t>
  </si>
  <si>
    <t>YI-WST-INDIR-M01</t>
  </si>
  <si>
    <t>Watersnijtechniek Winterswijk Ambachtsstraat 28</t>
  </si>
  <si>
    <t>YIAVISDRMH01</t>
  </si>
  <si>
    <t>Aviko BV afvalwaterstroom van Dr. Ariënstraat 29 te Steenderen</t>
  </si>
  <si>
    <t>YIAVRDVNH01</t>
  </si>
  <si>
    <t>AVR Afvalverwerking BV Totale afvalwaterstroom AVR</t>
  </si>
  <si>
    <t>YIBAB01</t>
  </si>
  <si>
    <t>Kunnerij</t>
  </si>
  <si>
    <t>232141</t>
  </si>
  <si>
    <t>448650</t>
  </si>
  <si>
    <t>YIBAKBCLM01</t>
  </si>
  <si>
    <t>Baks Bcl bedrijfs afw</t>
  </si>
  <si>
    <t>YIBAKBCLMH01</t>
  </si>
  <si>
    <t>Baks Logistiek BV centrale afvoer bedrijfsafvalwater.</t>
  </si>
  <si>
    <t>YIBIHWTWM01</t>
  </si>
  <si>
    <t>Hitteschild Bihca B.V. Winterswijk</t>
  </si>
  <si>
    <t>YIBRILTVM01</t>
  </si>
  <si>
    <t>Brink en Campman Albert Schweitzerstraat 3 Lichtenvoorde</t>
  </si>
  <si>
    <t>YIBROGROMH02</t>
  </si>
  <si>
    <t>Brouwers B.V. Misbrouwsels</t>
  </si>
  <si>
    <t>YICOMZVNMH01</t>
  </si>
  <si>
    <t>Compaxo Vlees Zevenaar BV centrale afvoer bedrijfsafvalwater</t>
  </si>
  <si>
    <t>YIDERWTWMV01</t>
  </si>
  <si>
    <t>Desurit Winterswijk aw na zuiv. Verg.</t>
  </si>
  <si>
    <t>YIDPLSZUTMH02</t>
  </si>
  <si>
    <t>Daly Plastics BV Verontreinigd hemelwater</t>
  </si>
  <si>
    <t>YIESBWHLMH01</t>
  </si>
  <si>
    <t>Esbro BV centrale afvoer bedrijfsarvalwater</t>
  </si>
  <si>
    <t>YIFCABCLMH01</t>
  </si>
  <si>
    <t>Friesland Campina Borculo, aw heffing</t>
  </si>
  <si>
    <t>YIFCABCLMH02</t>
  </si>
  <si>
    <t>FrieslandCampina Domo BV centrale afvoer bedrijfsafvw gemaal Harperinkskamp</t>
  </si>
  <si>
    <t>YIFCABCLMH04</t>
  </si>
  <si>
    <t>Energiecentrale</t>
  </si>
  <si>
    <t>YIFCABCLMH05</t>
  </si>
  <si>
    <t>Friesland Campina Domo B.V. Put 28 Formula</t>
  </si>
  <si>
    <t>YIFCABCLMH06</t>
  </si>
  <si>
    <t>Put 27 Formula</t>
  </si>
  <si>
    <t>YIFCABCLMH07</t>
  </si>
  <si>
    <t>Energiefabriek schoonwater</t>
  </si>
  <si>
    <t>YIFCALCMMH03</t>
  </si>
  <si>
    <t>FrieslandCampina Milkpowder BV centr afvoer bedrijfsafvalwater boter en poeder</t>
  </si>
  <si>
    <t>YIFCASDRMH01</t>
  </si>
  <si>
    <t>Friesland Campina Nederland BV, Cheese centrale afvoer bedrijfsafvalwater</t>
  </si>
  <si>
    <t>YIGMBZPNMH01</t>
  </si>
  <si>
    <t>GMB BioEnergie Zutphen BV centraal afvoer bedrijfsafvalwater.</t>
  </si>
  <si>
    <t>YIHORVLPMH01</t>
  </si>
  <si>
    <t>Banketbakkerij Horizon BV centrale afvoer bedrijfsafvalwater</t>
  </si>
  <si>
    <t>YIJAZZVNM01</t>
  </si>
  <si>
    <t>Jazo Zevenaar spoelw badenreeks</t>
  </si>
  <si>
    <t>YILEPDTCM01</t>
  </si>
  <si>
    <t>De Lepper Metaalbedrijf</t>
  </si>
  <si>
    <t>YIMARGLOMH01</t>
  </si>
  <si>
    <t>Receptie</t>
  </si>
  <si>
    <t>YIMARGLOMH02</t>
  </si>
  <si>
    <t>MH30</t>
  </si>
  <si>
    <t>YIMNLZVNMH01</t>
  </si>
  <si>
    <t>Mineralz B.V. centrale afvoer bedrijfsafvalwatr</t>
  </si>
  <si>
    <t>YIMNLZZVNMH01</t>
  </si>
  <si>
    <t>Mineralz B.V. centrale afvoer bedrijfsafvalwater</t>
  </si>
  <si>
    <t>YIN-KAT-INDIR-MP01</t>
  </si>
  <si>
    <t>Ten Kate Groenlo - Hulshof</t>
  </si>
  <si>
    <t>YIOBA03</t>
  </si>
  <si>
    <t>Brandersdijk</t>
  </si>
  <si>
    <t>234388</t>
  </si>
  <si>
    <t>447364</t>
  </si>
  <si>
    <t>YIOWSDVNMH01</t>
  </si>
  <si>
    <t>OWS B.V. afvalwater OWS</t>
  </si>
  <si>
    <t>YIPAPDTCMH01</t>
  </si>
  <si>
    <t>Papierfabriek Doetinchem BV centrale afvoer bedrijfsafvalwater</t>
  </si>
  <si>
    <t>YIPETDVNMH05</t>
  </si>
  <si>
    <t>Cirrec Netherlands BV totaal afvalwaterstroom petdvnmh01 en petdvnmh04</t>
  </si>
  <si>
    <t>YIRWZHRLMH05</t>
  </si>
  <si>
    <t>RWZI Haarlo rioolgemaal Borculo</t>
  </si>
  <si>
    <t>YIRWZWTWMH01</t>
  </si>
  <si>
    <t>RWZI Winterswijk DN600 Groenlo</t>
  </si>
  <si>
    <t>YIRWZWTWMH02</t>
  </si>
  <si>
    <t>RWZI Winterswijk Vrijverval Winterswijk (DN400)</t>
  </si>
  <si>
    <t>YIRWZWTWMH03</t>
  </si>
  <si>
    <t>RWZI Winterswijk Ringleiding Oost (DN250)</t>
  </si>
  <si>
    <t>YIRWZWTWMH04</t>
  </si>
  <si>
    <t>RWZI Winterswijk Ringleiding West (DN150)</t>
  </si>
  <si>
    <t>YIRWZWTWMH05</t>
  </si>
  <si>
    <t>RWZI Winterswijk influent RWZI</t>
  </si>
  <si>
    <t>YIRWZWTWMH06</t>
  </si>
  <si>
    <t>G793 T Guldenweg</t>
  </si>
  <si>
    <t>YIRWZWTWMH07</t>
  </si>
  <si>
    <t>G794 T Wooldseweg-Hellekampsweg</t>
  </si>
  <si>
    <t>YIRWZWTWMH08</t>
  </si>
  <si>
    <t>G795 T Rauwershofweg-Boveltweg</t>
  </si>
  <si>
    <t>YIRWZWTWMH09</t>
  </si>
  <si>
    <t>G796 T Boveltweg-Wiggersweg</t>
  </si>
  <si>
    <t>YIRWZWTWMH10</t>
  </si>
  <si>
    <t>Holdersweg-Meerdinkweg</t>
  </si>
  <si>
    <t>YIRWZWTWMH11</t>
  </si>
  <si>
    <t>Schoolweg 15</t>
  </si>
  <si>
    <t>YIRWZWTWMH12</t>
  </si>
  <si>
    <t>G 093 Kulverweg</t>
  </si>
  <si>
    <t>YIRWZWTWMH13</t>
  </si>
  <si>
    <t>Gemaal Woold</t>
  </si>
  <si>
    <t>YIRWZWTWMH20</t>
  </si>
  <si>
    <t>Kulverweg 2-4 Woold</t>
  </si>
  <si>
    <t>YISLAGLOMH01</t>
  </si>
  <si>
    <t>Vion Groenlo BV Centrale afvoer bedrijfsafvalwater slachterij</t>
  </si>
  <si>
    <t>YISUDBCLMH01</t>
  </si>
  <si>
    <t>Stadt Bocholt/ESB Stadtentwasserung, Kern Suderwick gemaal</t>
  </si>
  <si>
    <t>YITKLZEWEHLMH01</t>
  </si>
  <si>
    <t>Te Kloeze Riooltechniek B.V. effl.OBAS (RKG water +afspuitplaats)</t>
  </si>
  <si>
    <t>YIV-AAL-INDIR-MP01</t>
  </si>
  <si>
    <t>Aalbers BV steekmonster afvalwater olie afscheider</t>
  </si>
  <si>
    <t>YIV-AES-INDIR-MP01</t>
  </si>
  <si>
    <t>Aestic Gesinkkampstraat 21 Varsseveld</t>
  </si>
  <si>
    <t>YIV-BAK-INDIR-MP01</t>
  </si>
  <si>
    <t>Baks Logistiek BV Borculo Jonkerpad 7</t>
  </si>
  <si>
    <t>YIV-BDR-INDIR-MOP-01</t>
  </si>
  <si>
    <t>Baader Doesburg Broekhuizerweg 6</t>
  </si>
  <si>
    <t>YIV-BEL-INDIR-MP01</t>
  </si>
  <si>
    <t>Provincie Gelderland Bellegoor Deventer Kunstweg 2 Beltrum</t>
  </si>
  <si>
    <t>YIV-BER-DIR-MP01</t>
  </si>
  <si>
    <t>Berkel, oppervlaktewater Bovenstrooms van de RWZI Haarlo</t>
  </si>
  <si>
    <t>YIV-CCT-INDIR-MP01</t>
  </si>
  <si>
    <t>Contour Covering Technology BV Winterswijk</t>
  </si>
  <si>
    <t>YIV-COA-INDIR-MP01</t>
  </si>
  <si>
    <t>Coates BV James Wattstraat 4B Lichtenvoorde</t>
  </si>
  <si>
    <t>YIV-COM-INDIR-MP01</t>
  </si>
  <si>
    <t>Compaxo Vlees Zevenaar verg.</t>
  </si>
  <si>
    <t>YIV-COP-INDIR-MP01</t>
  </si>
  <si>
    <t>Coates Poedercoatings Ambachtstraat 3 Aalten</t>
  </si>
  <si>
    <t>YIV-DER-INDIR-MP01</t>
  </si>
  <si>
    <t>Derustit Gelderland BV Winterswijk steekmonster behandeld spoelwater filterpers</t>
  </si>
  <si>
    <t>YIV-DIJ-INDIR-MP01</t>
  </si>
  <si>
    <t>Dijkman Coatings Handelsweg 7 s Heerenberg</t>
  </si>
  <si>
    <t>YIV-DUM-INDIR-MP02</t>
  </si>
  <si>
    <t>Dumaco Varsseveld Afvalwater stilstaand uit conversiebad Zirkonium</t>
  </si>
  <si>
    <t>YIV-ESB-INDIR-MP01</t>
  </si>
  <si>
    <t>Esbro</t>
  </si>
  <si>
    <t>YIV-FCD-DIR-MP01</t>
  </si>
  <si>
    <t>Friesland Campina Domo bv Borculo gemaal Harpinkskamp MP verg.</t>
  </si>
  <si>
    <t>YIV-FCD-INDIR-MP02</t>
  </si>
  <si>
    <t>Friesland Campina Domo bv Borculo Needseweg Koelwater MP indirect</t>
  </si>
  <si>
    <t>YIV-FCD-INDIR-MP03</t>
  </si>
  <si>
    <t>Friesland Campina Domo bv Lozingspunt 1 Formula indirect</t>
  </si>
  <si>
    <t>YIV-FCD-INDIR-MP04</t>
  </si>
  <si>
    <t>Friesland Campina Domo bv Borculo Lozingspunt 2 Formula indirect</t>
  </si>
  <si>
    <t>YIV-FCD-INDIR-MP05</t>
  </si>
  <si>
    <t>Friesland Campina Domo bv Borculo overstort Needseweg vw indirect</t>
  </si>
  <si>
    <t>YIV-FCD-INDIR-MP06</t>
  </si>
  <si>
    <t>Friesland Campina Domo bv Borculo energiefabriek schoon indirect</t>
  </si>
  <si>
    <t>YIV-FCD-INDIR-MP07</t>
  </si>
  <si>
    <t>Friesland Campina Domo bv Borculo energiefabriek vuil indirect</t>
  </si>
  <si>
    <t>YIV-FCS-DIR-MP01</t>
  </si>
  <si>
    <t>Friesland Campina Steenderen</t>
  </si>
  <si>
    <t>YIV-FER-INDIR-MP01</t>
  </si>
  <si>
    <t>Ferro Techniek Afvalwater lozing op gem. riool</t>
  </si>
  <si>
    <t>YIV-GAL-INDIR-MP01</t>
  </si>
  <si>
    <t>Galvoned De Bolanden 8 Ulft</t>
  </si>
  <si>
    <t>YIV-GOM-INDIR-MP01</t>
  </si>
  <si>
    <t>Goma Hengelo Afvalwater van de Split-O-Mat</t>
  </si>
  <si>
    <t>YIV-GOM-INDIR-MP03</t>
  </si>
  <si>
    <t>Goma Hengelo Afvalwater van onbekende bron</t>
  </si>
  <si>
    <t>YIV-GRE-INDIR-MP01</t>
  </si>
  <si>
    <t>Grevers RVS Beitsen BV Lichtenvoorde Buys Ballotstraat 7</t>
  </si>
  <si>
    <t>YIV-GTO-INDIR-MP01</t>
  </si>
  <si>
    <t>GTO Plating Hrb S'Heerenberg aw</t>
  </si>
  <si>
    <t>YIV-GVA-DIR-MP1</t>
  </si>
  <si>
    <t>GVATextielverdeling bv Aalten Garenverdeling afvalwater lozing op RWZI Aalten</t>
  </si>
  <si>
    <t>YIV-GVA-INDIR-MP2</t>
  </si>
  <si>
    <t>GVATextielverdeling bv Aalten nanofiltr. GVA vierde Broekdijk 18</t>
  </si>
  <si>
    <t>YIV-HOF-INDIR-MP01</t>
  </si>
  <si>
    <t>Hofman Recycling  Ambachtsstraat 17 Winterswijk</t>
  </si>
  <si>
    <t>YIV-HOR-INDIR-MP01</t>
  </si>
  <si>
    <t>Banketbakkerij Horizon Velp ca verg.</t>
  </si>
  <si>
    <t>YIV-JAZ-INDIR-MP01</t>
  </si>
  <si>
    <t>Jazo Handelsdwarsstraat 10 Zevenaar</t>
  </si>
  <si>
    <t>YIV-LEN-INDIR-MP03</t>
  </si>
  <si>
    <t>Lentink Varsseveld, afvalwater lozing op riolering</t>
  </si>
  <si>
    <t>YIV-MEV-INDIR-MP01</t>
  </si>
  <si>
    <t>Mevo Precision Technology Ruurlo</t>
  </si>
  <si>
    <t>YIV-MIN-DIR-MP01</t>
  </si>
  <si>
    <t>Mineralz Zweekhorst BV Zevenaar Doesburgseweg 16D</t>
  </si>
  <si>
    <t>YIV-OFF-INDIR-MP01</t>
  </si>
  <si>
    <t>Offerman Borculo BV Verg.</t>
  </si>
  <si>
    <t>YIV-OTT-INDIR-MP01</t>
  </si>
  <si>
    <t>Ottink Vleeskalveren en Mestverwerking bv Groenlo Oude Borculoseweg 7</t>
  </si>
  <si>
    <t>YIV-OUT-INDIR-M01</t>
  </si>
  <si>
    <t>Roba Outokumpu/Metals Plate Center Broekstraat 3 Aalten</t>
  </si>
  <si>
    <t>YIV-OUT-INDIR-MP01</t>
  </si>
  <si>
    <t>Outokumpu Benelux BV Aalten lozing op gem. riolering</t>
  </si>
  <si>
    <t>YIV-OWS-INDIR-MP01</t>
  </si>
  <si>
    <t>OWS BV Duiven Roelofshoeveweg  4</t>
  </si>
  <si>
    <t>YIV-PET-INDIR-MP01</t>
  </si>
  <si>
    <t>Cirrec (Voorheen 4pet)</t>
  </si>
  <si>
    <t>YIV-PROZ-DIR-MP01</t>
  </si>
  <si>
    <t>ProRail Zevenaar steekmonster t.h.v Duiker monster 1</t>
  </si>
  <si>
    <t>YIV-PROZ-DIR-MP03</t>
  </si>
  <si>
    <t>ProRail Zevenaar steekmonster duiker t.h.v. huis nr. 16 monster 2</t>
  </si>
  <si>
    <t>YIV-RSCZ-INDIR-MP01</t>
  </si>
  <si>
    <t>Reststoffencentrum Zutphen Steekmonster afvalwater</t>
  </si>
  <si>
    <t>YIV-RYM-INDIR-M01</t>
  </si>
  <si>
    <t>Rymoplast Dieselstraat 22 Lichtenvoorde</t>
  </si>
  <si>
    <t>YIV-SIB-DIR-M01</t>
  </si>
  <si>
    <t>Sibelco B.V. Winterswijk Steen en Kalkgroeve Steengroeveweg 50 Winterswijk</t>
  </si>
  <si>
    <t>YIV-SIB-DIR-MP01</t>
  </si>
  <si>
    <t>Sibelco B.V. Winterswijk, Steen-Kalkgroeve mp1, lozing actieve groeve+wasplaats</t>
  </si>
  <si>
    <t>YIV-SIB-DIR-MP02</t>
  </si>
  <si>
    <t>Sibelco B.V. Winterswijk, Steen-Kalkgroeve mp2, lozing inactieve groeve</t>
  </si>
  <si>
    <t>YIV-SYN-INDIR-MP01</t>
  </si>
  <si>
    <t>Synerlogic BV Duiven sw en rw na neutr.</t>
  </si>
  <si>
    <t>YIV-ULA-INDIR-MP01</t>
  </si>
  <si>
    <t>Ulamo Ulft, afvalwater hoofdgebouw, voor P-plaats (metaal)</t>
  </si>
  <si>
    <t>YIV-ULA-INDIR-MP03</t>
  </si>
  <si>
    <t>Ulamo Ulft, afvalwater Riezenweg</t>
  </si>
  <si>
    <t>YIV-ULA-INDIR-MP04</t>
  </si>
  <si>
    <t>Ulamo Ulft, afvalwater bad nieuwe lijn kleurcoating</t>
  </si>
  <si>
    <t>YIV-VER-INDIR-MP01</t>
  </si>
  <si>
    <t>Verosol Nederland B.V., Eibergen</t>
  </si>
  <si>
    <t>YIV-VIO-INDIR-MP01</t>
  </si>
  <si>
    <t>Vion Groenlo BV slachthuis</t>
  </si>
  <si>
    <t>YIV-VIT-DIR-MP02</t>
  </si>
  <si>
    <t>Vitens Dinxperlo, Afvalwater lozing op opp. Water A-strang</t>
  </si>
  <si>
    <t>YIV-VIV-INDIR-MP01</t>
  </si>
  <si>
    <t>Kon. VIV Buisman bv Zelhem verg. procesafw.</t>
  </si>
  <si>
    <t>YIV-VUL-DIR-MP01</t>
  </si>
  <si>
    <t>Vulcanis Castings Doetinchem, afvalwater lozing op opp.water</t>
  </si>
  <si>
    <t>YIV-WEL-DIR-MP01</t>
  </si>
  <si>
    <t>Wellman Recycling Spijk por. Afvalwater</t>
  </si>
  <si>
    <t>YIV-WEL-INDIR-M01</t>
  </si>
  <si>
    <t>Welgro B.V. Parallelweg 18 Groenlo</t>
  </si>
  <si>
    <t>YIVIVHTNMH02</t>
  </si>
  <si>
    <t>Vivera BV, Handelsweg centrale afvoer bedrijfswater</t>
  </si>
  <si>
    <t>YIVIVZHMMH01</t>
  </si>
  <si>
    <t>Koninklijke VIV Buisman BV, centrale afvoer bedrijfsafvalwater</t>
  </si>
  <si>
    <t>YIWATETTMH01</t>
  </si>
  <si>
    <t>Waterstromen Etten BV afvoer zuivering WS Etten</t>
  </si>
  <si>
    <t>YIWATLTVMH01</t>
  </si>
  <si>
    <t>Waterstromen Lichtenvoorde BV afvoer voorzuivering Lichtenvoorde</t>
  </si>
  <si>
    <t>YIWATSTRMH03</t>
  </si>
  <si>
    <t>Waterstromen Olburgen BV Afvoer zuivering Olburgen</t>
  </si>
  <si>
    <t>YIWELSYKMH01</t>
  </si>
  <si>
    <t>Wellman International Ltd. centrale afvoer bedrijfsafvalwater</t>
  </si>
  <si>
    <t>YIWZHRLM05</t>
  </si>
  <si>
    <t>Rioolgemaal Borculo</t>
  </si>
  <si>
    <t>YIZWABCLMH01</t>
  </si>
  <si>
    <t>What's cooking Borculo B.V. centrale afvoer bedrijfsafvalwater</t>
  </si>
  <si>
    <t>YIZWEZVNMH01</t>
  </si>
  <si>
    <t>Mineralz Zweekhorst BV centrale afvoer bedrijfsafvalwater</t>
  </si>
  <si>
    <t>YOAAS00</t>
  </si>
  <si>
    <t>Aastrang Dinxperloër Strasse Grens Dinxperlo</t>
  </si>
  <si>
    <t>229777</t>
  </si>
  <si>
    <t>430031</t>
  </si>
  <si>
    <t>YOAAS10</t>
  </si>
  <si>
    <t>Aastrang Tulenbrug Breedenbroekseweg grens Ulft</t>
  </si>
  <si>
    <t>227821</t>
  </si>
  <si>
    <t>431712</t>
  </si>
  <si>
    <t>YOAEV01</t>
  </si>
  <si>
    <t>Rensinkwaterleidin/afwatering bij de Everinksbrug</t>
  </si>
  <si>
    <t>240955</t>
  </si>
  <si>
    <t>448491</t>
  </si>
  <si>
    <t>YOAEW02</t>
  </si>
  <si>
    <t>Aerdtse Wetering Deukerdijk Pannerden</t>
  </si>
  <si>
    <t>200273</t>
  </si>
  <si>
    <t>434605</t>
  </si>
  <si>
    <t>YOAFD01</t>
  </si>
  <si>
    <t>Afwatering van de Droebertsdijk Paskersdijk Lievelde</t>
  </si>
  <si>
    <t>237105</t>
  </si>
  <si>
    <t>448600</t>
  </si>
  <si>
    <t>YOAFL01</t>
  </si>
  <si>
    <t>Afleidingskanaal Almenseweg Zutphen</t>
  </si>
  <si>
    <t>213540</t>
  </si>
  <si>
    <t>463610</t>
  </si>
  <si>
    <t>YOAFS02</t>
  </si>
  <si>
    <t>Afwatering van de Schaarsheide Lichtenvoordsestraatweg Aalten</t>
  </si>
  <si>
    <t>237906</t>
  </si>
  <si>
    <t>442931</t>
  </si>
  <si>
    <t>YOAFW03</t>
  </si>
  <si>
    <t>Afwatering van de Wiersse Wiersserallee Vorden</t>
  </si>
  <si>
    <t>223928</t>
  </si>
  <si>
    <t>457413</t>
  </si>
  <si>
    <t>YOAHA01</t>
  </si>
  <si>
    <t>Afwatering van de Hakkemaatsdijk Beltrum</t>
  </si>
  <si>
    <t>234739</t>
  </si>
  <si>
    <t>450455</t>
  </si>
  <si>
    <t>YOAHE01</t>
  </si>
  <si>
    <t>Afwatering van de Hemmele Maatweg Ziewent</t>
  </si>
  <si>
    <t>233851</t>
  </si>
  <si>
    <t>448246</t>
  </si>
  <si>
    <t>YOAHH01</t>
  </si>
  <si>
    <t>Afwatering van 't Hulshof, Ziewentseweg, Lichtenvoorde</t>
  </si>
  <si>
    <t>233992</t>
  </si>
  <si>
    <t>445594</t>
  </si>
  <si>
    <t>YOAHR01</t>
  </si>
  <si>
    <t>Afwatering van de Heer Paskersdijk Lievelde</t>
  </si>
  <si>
    <t>448736</t>
  </si>
  <si>
    <t>YOAKB10</t>
  </si>
  <si>
    <t>Akkermansbeek Voorbroek Terborg</t>
  </si>
  <si>
    <t>222551</t>
  </si>
  <si>
    <t>438028</t>
  </si>
  <si>
    <t>YOAKG01</t>
  </si>
  <si>
    <t>Afwatering vd Kranengoor, vanaf Wildenborgseweg, ca 1000m vanaf de weg</t>
  </si>
  <si>
    <t>223787</t>
  </si>
  <si>
    <t>459203</t>
  </si>
  <si>
    <t>YOASR01</t>
  </si>
  <si>
    <t>Afwatering van Scheurs Henxelseweg Winterswijk</t>
  </si>
  <si>
    <t>249202</t>
  </si>
  <si>
    <t>445629</t>
  </si>
  <si>
    <t>YOAZW10</t>
  </si>
  <si>
    <t>Ontgrondingsplan Azewijnse Broek</t>
  </si>
  <si>
    <t>220343</t>
  </si>
  <si>
    <t>432885</t>
  </si>
  <si>
    <t>YOBAB01</t>
  </si>
  <si>
    <t>baakse beek, kunnerij-m velde</t>
  </si>
  <si>
    <t>232143</t>
  </si>
  <si>
    <t>448668</t>
  </si>
  <si>
    <t>YOBAB03</t>
  </si>
  <si>
    <t>Baakse Beek, Emmerikseweg Baak</t>
  </si>
  <si>
    <t>212184</t>
  </si>
  <si>
    <t>455933</t>
  </si>
  <si>
    <t>YOBAB05</t>
  </si>
  <si>
    <t>Baakse Beek voor van Heeckerenbeek Tolhutterweg Veldhoek</t>
  </si>
  <si>
    <t>228106</t>
  </si>
  <si>
    <t>452549</t>
  </si>
  <si>
    <t>YOBAB12</t>
  </si>
  <si>
    <t>225063</t>
  </si>
  <si>
    <t>457084</t>
  </si>
  <si>
    <t>YOBAB16</t>
  </si>
  <si>
    <t>Baakse Beek spoorlijn Wiersseweg Ruurlo</t>
  </si>
  <si>
    <t>226250</t>
  </si>
  <si>
    <t>455900</t>
  </si>
  <si>
    <t>YOBAB23</t>
  </si>
  <si>
    <t>Baakse Beek Baakseweg Vorden</t>
  </si>
  <si>
    <t>216173</t>
  </si>
  <si>
    <t>457246</t>
  </si>
  <si>
    <t>YOBAB31</t>
  </si>
  <si>
    <t>226700</t>
  </si>
  <si>
    <t>455200</t>
  </si>
  <si>
    <t>YOBAB35</t>
  </si>
  <si>
    <t>N314 Voor de stuw. Oostelijke zijde</t>
  </si>
  <si>
    <t>YOBAB37</t>
  </si>
  <si>
    <t>225111</t>
  </si>
  <si>
    <t>457061</t>
  </si>
  <si>
    <t>YOBAB39</t>
  </si>
  <si>
    <t>227497</t>
  </si>
  <si>
    <t>454319</t>
  </si>
  <si>
    <t>YOBAB40</t>
  </si>
  <si>
    <t>223400</t>
  </si>
  <si>
    <t>458263</t>
  </si>
  <si>
    <t>YOBAB41</t>
  </si>
  <si>
    <t>Baakse Beek Ruurloseweg Vorden</t>
  </si>
  <si>
    <t>221021</t>
  </si>
  <si>
    <t>457938</t>
  </si>
  <si>
    <t>YOBAB42</t>
  </si>
  <si>
    <t>Baakse Beek na DWL Wiersseweg Ruurlo</t>
  </si>
  <si>
    <t>226014</t>
  </si>
  <si>
    <t>456177</t>
  </si>
  <si>
    <t>YOBAB43</t>
  </si>
  <si>
    <t>Baakse Beek Schoneveldsdijk Vorden</t>
  </si>
  <si>
    <t>224025</t>
  </si>
  <si>
    <t>457620</t>
  </si>
  <si>
    <t>YOBAB44</t>
  </si>
  <si>
    <t>Baakse Beek Mosselseweg Vorden</t>
  </si>
  <si>
    <t>222175</t>
  </si>
  <si>
    <t>458233</t>
  </si>
  <si>
    <t>YOBAB53</t>
  </si>
  <si>
    <t>222328</t>
  </si>
  <si>
    <t>457939</t>
  </si>
  <si>
    <t>YOBAB54</t>
  </si>
  <si>
    <t>222947</t>
  </si>
  <si>
    <t>458307</t>
  </si>
  <si>
    <t>YOBAB55</t>
  </si>
  <si>
    <t>222003</t>
  </si>
  <si>
    <t>457845</t>
  </si>
  <si>
    <t>YOBAV00</t>
  </si>
  <si>
    <t>Barchemse Veengoot Zutphenseweg Lochem</t>
  </si>
  <si>
    <t>223965</t>
  </si>
  <si>
    <t>462894</t>
  </si>
  <si>
    <t>YOBAV07</t>
  </si>
  <si>
    <t>Barchemseveengoot Dollehoedsdijk Barchem</t>
  </si>
  <si>
    <t>224937</t>
  </si>
  <si>
    <t>461189</t>
  </si>
  <si>
    <t>YOBBG01</t>
  </si>
  <si>
    <t>Bronsbergenmeer Zutphen zwemwater</t>
  </si>
  <si>
    <t>211631</t>
  </si>
  <si>
    <t>459278</t>
  </si>
  <si>
    <t>YOBDB11</t>
  </si>
  <si>
    <t>Boldersbeek Waliënseweg Huppel Winterswijk</t>
  </si>
  <si>
    <t>249848</t>
  </si>
  <si>
    <t>447076</t>
  </si>
  <si>
    <t>YOBDV02</t>
  </si>
  <si>
    <t>Stadswater Kleine Gracht Bredevoort</t>
  </si>
  <si>
    <t>239427</t>
  </si>
  <si>
    <t>440108</t>
  </si>
  <si>
    <t>YOBDV05</t>
  </si>
  <si>
    <t>Grote Gracht Bredevoort</t>
  </si>
  <si>
    <t>239732</t>
  </si>
  <si>
    <t>440409</t>
  </si>
  <si>
    <t>YOBDV10</t>
  </si>
  <si>
    <t>Roelvinkstraat Bredevoort</t>
  </si>
  <si>
    <t>239872</t>
  </si>
  <si>
    <t>440065</t>
  </si>
  <si>
    <t>YOBEB04</t>
  </si>
  <si>
    <t>Beusbergerwaterleiding Roosdomsweg Markelo</t>
  </si>
  <si>
    <t>230680</t>
  </si>
  <si>
    <t>471510</t>
  </si>
  <si>
    <t>YOBEB05</t>
  </si>
  <si>
    <t>Beusbergerwatergang Endemansdijk Markelo</t>
  </si>
  <si>
    <t>230540</t>
  </si>
  <si>
    <t>471090</t>
  </si>
  <si>
    <t>YOBEB09</t>
  </si>
  <si>
    <t>Beusbergerwatergang Koenderinkweg Markelo</t>
  </si>
  <si>
    <t>230736</t>
  </si>
  <si>
    <t>471684</t>
  </si>
  <si>
    <t>YOBEL02</t>
  </si>
  <si>
    <t>Besselinkbeek Berkendijk Lievelde</t>
  </si>
  <si>
    <t>236286</t>
  </si>
  <si>
    <t>446993</t>
  </si>
  <si>
    <t>YOBEL03</t>
  </si>
  <si>
    <t>Besselinkbeek Lievelderweg Lievelde</t>
  </si>
  <si>
    <t>237043</t>
  </si>
  <si>
    <t>446686</t>
  </si>
  <si>
    <t>YOBER00</t>
  </si>
  <si>
    <t>248631</t>
  </si>
  <si>
    <t>457056</t>
  </si>
  <si>
    <t>YOBER03</t>
  </si>
  <si>
    <t>Berkel Goorseweg Lochem</t>
  </si>
  <si>
    <t>225843</t>
  </si>
  <si>
    <t>464363</t>
  </si>
  <si>
    <t>YOBER06</t>
  </si>
  <si>
    <t>Berkel Vordenseweg Almen</t>
  </si>
  <si>
    <t>218353</t>
  </si>
  <si>
    <t>463560</t>
  </si>
  <si>
    <t>YOBER12</t>
  </si>
  <si>
    <t>Berkel Hoge Brugweg Borculo</t>
  </si>
  <si>
    <t>234232</t>
  </si>
  <si>
    <t>459292</t>
  </si>
  <si>
    <t>YOBER25</t>
  </si>
  <si>
    <t>Berkel Avinkstuw bovenstrooms RWZI Haarlo</t>
  </si>
  <si>
    <t>237719</t>
  </si>
  <si>
    <t>459407</t>
  </si>
  <si>
    <t>YOBER42</t>
  </si>
  <si>
    <t>Berkel Kanaaldijk Lochem 30 m bovstr. Stuw</t>
  </si>
  <si>
    <t>222394</t>
  </si>
  <si>
    <t>464392</t>
  </si>
  <si>
    <t>YOBET00</t>
  </si>
  <si>
    <t>Bovenstrooms van Zwemplas De Betteld</t>
  </si>
  <si>
    <t>223821</t>
  </si>
  <si>
    <t>447397</t>
  </si>
  <si>
    <t>YOBET01</t>
  </si>
  <si>
    <t>Camping De Betteld</t>
  </si>
  <si>
    <t>223179</t>
  </si>
  <si>
    <t>447142</t>
  </si>
  <si>
    <t>YOBET02</t>
  </si>
  <si>
    <t>Camping de Betteld (lange arm)</t>
  </si>
  <si>
    <t>YOBET03</t>
  </si>
  <si>
    <t>222404-447169</t>
  </si>
  <si>
    <t>YOBET10</t>
  </si>
  <si>
    <t>Bielemansdijk bovenstrooms bet03</t>
  </si>
  <si>
    <t>222438</t>
  </si>
  <si>
    <t>446945</t>
  </si>
  <si>
    <t>YOBHB02</t>
  </si>
  <si>
    <t>Bielheimerbeek Nieuwe Sluisweg Gaanderen</t>
  </si>
  <si>
    <t>219202</t>
  </si>
  <si>
    <t>438930</t>
  </si>
  <si>
    <t>YOBKB01</t>
  </si>
  <si>
    <t>Beekhuizense Beek, Zutphensestraatweg-</t>
  </si>
  <si>
    <t>196266</t>
  </si>
  <si>
    <t>445834</t>
  </si>
  <si>
    <t>YOBKB11</t>
  </si>
  <si>
    <t>Beekhuizerbeek Beekhuizenseweg Rheden</t>
  </si>
  <si>
    <t>196136</t>
  </si>
  <si>
    <t>447191</t>
  </si>
  <si>
    <t>YOBKB13</t>
  </si>
  <si>
    <t>Beekhuizerbeek Herikhuizerweg Velp</t>
  </si>
  <si>
    <t>196100</t>
  </si>
  <si>
    <t>446751</t>
  </si>
  <si>
    <t>YOBKB15</t>
  </si>
  <si>
    <t>Beekhuizerbeek Beekhuizenseweg Velp</t>
  </si>
  <si>
    <t>196385</t>
  </si>
  <si>
    <t>447794</t>
  </si>
  <si>
    <t>YOBLB03</t>
  </si>
  <si>
    <t>Bolksbeek Rietdijk Markelo</t>
  </si>
  <si>
    <t>225315</t>
  </si>
  <si>
    <t>472677</t>
  </si>
  <si>
    <t>YOBLM01</t>
  </si>
  <si>
    <t>Het Blauwe Meer zwemwater Helmkamp  Dinxperlo</t>
  </si>
  <si>
    <t>230340</t>
  </si>
  <si>
    <t>430665</t>
  </si>
  <si>
    <t>YOBLY01</t>
  </si>
  <si>
    <t>Zwemwater Breuly Breulylaan Zevenaar</t>
  </si>
  <si>
    <t>202194</t>
  </si>
  <si>
    <t>436492</t>
  </si>
  <si>
    <t>YOBMD01</t>
  </si>
  <si>
    <t>Bermsloot, Bielemansdijk, zuidelijk camping De Betteld</t>
  </si>
  <si>
    <t>223451</t>
  </si>
  <si>
    <t>447119</t>
  </si>
  <si>
    <t>YOBOB01</t>
  </si>
  <si>
    <t>229944</t>
  </si>
  <si>
    <t>466525</t>
  </si>
  <si>
    <t>YOBOG03</t>
  </si>
  <si>
    <t>Bornegoorsgoot Weenkweg Rietmolen</t>
  </si>
  <si>
    <t>462960</t>
  </si>
  <si>
    <t>YOBOS00</t>
  </si>
  <si>
    <t>Boven Slinge Vosseveldsweg Brinkheurne Winterswijk</t>
  </si>
  <si>
    <t>251695</t>
  </si>
  <si>
    <t>440041</t>
  </si>
  <si>
    <t>YOBOS01</t>
  </si>
  <si>
    <t>Boven Slinge, Zandvang Winterswijk</t>
  </si>
  <si>
    <t>243046</t>
  </si>
  <si>
    <t>440742</t>
  </si>
  <si>
    <t>YOBOS02</t>
  </si>
  <si>
    <t>Boven Slinge, Poelsbrug Varsseveld</t>
  </si>
  <si>
    <t>226024</t>
  </si>
  <si>
    <t>442420</t>
  </si>
  <si>
    <t>YOBOS12</t>
  </si>
  <si>
    <t>Boven Slinge Hiddinkdijk Varsseveld</t>
  </si>
  <si>
    <t>229435</t>
  </si>
  <si>
    <t>441089</t>
  </si>
  <si>
    <t>YOBSB01</t>
  </si>
  <si>
    <t>Bergerslagbeek Ulftseweg Silvolde Ulft</t>
  </si>
  <si>
    <t>223997</t>
  </si>
  <si>
    <t>435200</t>
  </si>
  <si>
    <t>YOBUB01</t>
  </si>
  <si>
    <t>Buurserbeek Braambrug Buurse</t>
  </si>
  <si>
    <t>255143</t>
  </si>
  <si>
    <t>462251</t>
  </si>
  <si>
    <t>YOBUB10</t>
  </si>
  <si>
    <t>Buurserbeek Stendermolenweg Buurse</t>
  </si>
  <si>
    <t>252920</t>
  </si>
  <si>
    <t>463520</t>
  </si>
  <si>
    <t>YOBUB24</t>
  </si>
  <si>
    <t>Ahauser Aa Haarmühle Ahaus</t>
  </si>
  <si>
    <t>YOBUB25</t>
  </si>
  <si>
    <t>Ahauser Aa Nordiek Ahaus</t>
  </si>
  <si>
    <t>YOBUB26</t>
  </si>
  <si>
    <t>Ahauser Aa Van-Dalwigk Straße Ahaus</t>
  </si>
  <si>
    <t>YOBWL03</t>
  </si>
  <si>
    <t>Bakerwaardse Laak Bontekoeweg Baak</t>
  </si>
  <si>
    <t>212135</t>
  </si>
  <si>
    <t>455722</t>
  </si>
  <si>
    <t>YOBYP03</t>
  </si>
  <si>
    <t>Camp De Betteld Bypass</t>
  </si>
  <si>
    <t>223495</t>
  </si>
  <si>
    <t>447154</t>
  </si>
  <si>
    <t>YOBYS02</t>
  </si>
  <si>
    <t>242935</t>
  </si>
  <si>
    <t>447366</t>
  </si>
  <si>
    <t>YOBYS05</t>
  </si>
  <si>
    <t>241533</t>
  </si>
  <si>
    <t>448904</t>
  </si>
  <si>
    <t>YOBYS07</t>
  </si>
  <si>
    <t>Meetpunt Analyser Goorweg Winterswijk</t>
  </si>
  <si>
    <t>243624</t>
  </si>
  <si>
    <t>446927</t>
  </si>
  <si>
    <t>YOBZB00</t>
  </si>
  <si>
    <t>249460</t>
  </si>
  <si>
    <t>448345</t>
  </si>
  <si>
    <t>YODAM01</t>
  </si>
  <si>
    <t>Dambeek / Haartse Waterleiding Rauwershofweg Winterswijk</t>
  </si>
  <si>
    <t>246729</t>
  </si>
  <si>
    <t>437234</t>
  </si>
  <si>
    <t>YODDM05</t>
  </si>
  <si>
    <t>Stadswater Gerstekamp Didam</t>
  </si>
  <si>
    <t>206640</t>
  </si>
  <si>
    <t>439533</t>
  </si>
  <si>
    <t>YODDM10</t>
  </si>
  <si>
    <t>Stadswater Leliestraat Didam</t>
  </si>
  <si>
    <t>206365</t>
  </si>
  <si>
    <t>439501</t>
  </si>
  <si>
    <t>YODDM13</t>
  </si>
  <si>
    <t>Watergang Zuidzijde Heeghstraat Didam</t>
  </si>
  <si>
    <t>207395</t>
  </si>
  <si>
    <t>439453</t>
  </si>
  <si>
    <t>YODDM15</t>
  </si>
  <si>
    <t>Fuukweg Didam richting Didamse Wetering</t>
  </si>
  <si>
    <t>208765</t>
  </si>
  <si>
    <t>440289</t>
  </si>
  <si>
    <t>YODDM17</t>
  </si>
  <si>
    <t>Vijver Doesburgseweg 8 Didam</t>
  </si>
  <si>
    <t>YODDMPL18</t>
  </si>
  <si>
    <t>Gerstekamp Didam</t>
  </si>
  <si>
    <t>206701</t>
  </si>
  <si>
    <t>439515</t>
  </si>
  <si>
    <t>YODIL01</t>
  </si>
  <si>
    <t>Hoge Leiding Doesburgseweg Nieuw-Wehl</t>
  </si>
  <si>
    <t>208194</t>
  </si>
  <si>
    <t>443061</t>
  </si>
  <si>
    <t>YODIL12</t>
  </si>
  <si>
    <t>Didamse Leigraaf Groenestraat Wehl</t>
  </si>
  <si>
    <t>YODIW02</t>
  </si>
  <si>
    <t>207923</t>
  </si>
  <si>
    <t>445026</t>
  </si>
  <si>
    <t>YODMB01</t>
  </si>
  <si>
    <t>Dommerbeek Deventerweg Gorssel - Epse</t>
  </si>
  <si>
    <t>210341</t>
  </si>
  <si>
    <t>469407</t>
  </si>
  <si>
    <t>YODOB01</t>
  </si>
  <si>
    <t>Dortherbeek Birnieweg Deventer</t>
  </si>
  <si>
    <t>210713</t>
  </si>
  <si>
    <t>472215</t>
  </si>
  <si>
    <t>YODOO01</t>
  </si>
  <si>
    <t>Dortherbeek-Oost, Boermark Loo</t>
  </si>
  <si>
    <t>221101</t>
  </si>
  <si>
    <t>473293</t>
  </si>
  <si>
    <t>YODR01</t>
  </si>
  <si>
    <t>Oude Rijn</t>
  </si>
  <si>
    <t>199678</t>
  </si>
  <si>
    <t>435900</t>
  </si>
  <si>
    <t>YODUW05</t>
  </si>
  <si>
    <t>Duivense Wetering Rouvenenstraat</t>
  </si>
  <si>
    <t>200595</t>
  </si>
  <si>
    <t>443193</t>
  </si>
  <si>
    <t>YODVN04</t>
  </si>
  <si>
    <t>Stadswater Duiven Opaal</t>
  </si>
  <si>
    <t>197080</t>
  </si>
  <si>
    <t>440025</t>
  </si>
  <si>
    <t>YOEBG01</t>
  </si>
  <si>
    <t>Stadswater Boculoseweg Eibergen</t>
  </si>
  <si>
    <t>240542</t>
  </si>
  <si>
    <t>458078</t>
  </si>
  <si>
    <t>YOEBG02</t>
  </si>
  <si>
    <t>Stadswater Rekkenseweg Eibergen</t>
  </si>
  <si>
    <t>241819</t>
  </si>
  <si>
    <t>457303</t>
  </si>
  <si>
    <t>YOEBG03</t>
  </si>
  <si>
    <t>Zengelhorst noordzijde Eibergen</t>
  </si>
  <si>
    <t>242403</t>
  </si>
  <si>
    <t>457531</t>
  </si>
  <si>
    <t>YOEBG05</t>
  </si>
  <si>
    <t>Stadswater Havikhorst Eibergen</t>
  </si>
  <si>
    <t>242287</t>
  </si>
  <si>
    <t>457708</t>
  </si>
  <si>
    <t>YOEBG08</t>
  </si>
  <si>
    <t>Stadswater Olden Eibergsedijk Eibergen</t>
  </si>
  <si>
    <t>240349</t>
  </si>
  <si>
    <t>457289</t>
  </si>
  <si>
    <t>YOEBG09</t>
  </si>
  <si>
    <t>Stadswater Ramsbeekweg Eibergen</t>
  </si>
  <si>
    <t>242160</t>
  </si>
  <si>
    <t>457950</t>
  </si>
  <si>
    <t>YOEDS02</t>
  </si>
  <si>
    <t>Eldrikse Kwelsloot De Koppel Angerlo</t>
  </si>
  <si>
    <t>207925</t>
  </si>
  <si>
    <t>445916</t>
  </si>
  <si>
    <t>YOEFB01</t>
  </si>
  <si>
    <t>Eefsebeek Kapperallee, Sluis Eefde</t>
  </si>
  <si>
    <t>212927</t>
  </si>
  <si>
    <t>464028</t>
  </si>
  <si>
    <t>YOEFB03</t>
  </si>
  <si>
    <t>Eefsebeek Elzerweg Eefde</t>
  </si>
  <si>
    <t>213990</t>
  </si>
  <si>
    <t>465250</t>
  </si>
  <si>
    <t>YOELB01</t>
  </si>
  <si>
    <t>Elsbeek, Diepenheimseweg-Neede</t>
  </si>
  <si>
    <t>236883</t>
  </si>
  <si>
    <t>466662</t>
  </si>
  <si>
    <t>YOFLB03</t>
  </si>
  <si>
    <t>Flierbeek Wentholtstraat Lichtenvoorde</t>
  </si>
  <si>
    <t>236575</t>
  </si>
  <si>
    <t>YOGBL01</t>
  </si>
  <si>
    <t>Afwatering Golfbaan, Zutphenseweg Lochem</t>
  </si>
  <si>
    <t>221421</t>
  </si>
  <si>
    <t>461951</t>
  </si>
  <si>
    <t>YOGDG02</t>
  </si>
  <si>
    <t>Stadswater Staringstraat Gendringen</t>
  </si>
  <si>
    <t>223126</t>
  </si>
  <si>
    <t>432479</t>
  </si>
  <si>
    <t>YOGRB01</t>
  </si>
  <si>
    <t>Grote Beek Kruisbergseweg Doetinchem</t>
  </si>
  <si>
    <t>217392</t>
  </si>
  <si>
    <t>444842</t>
  </si>
  <si>
    <t>YOGRB02</t>
  </si>
  <si>
    <t>Grote Beek, Spaensweertweg Steenderen</t>
  </si>
  <si>
    <t>209147</t>
  </si>
  <si>
    <t>453839</t>
  </si>
  <si>
    <t>YOGRB14</t>
  </si>
  <si>
    <t>Grote Beek Wuusweg Toldijk</t>
  </si>
  <si>
    <t>213495</t>
  </si>
  <si>
    <t>449256</t>
  </si>
  <si>
    <t>YOGRB20</t>
  </si>
  <si>
    <t>Grote Beek tolbrug D'chem-Baak Torenallee</t>
  </si>
  <si>
    <t>211700</t>
  </si>
  <si>
    <t>449560</t>
  </si>
  <si>
    <t>YOGRB23</t>
  </si>
  <si>
    <t>212515</t>
  </si>
  <si>
    <t>449497</t>
  </si>
  <si>
    <t>YOGRB36</t>
  </si>
  <si>
    <t>Grote Beek Bezelhorstweg Doetinchem</t>
  </si>
  <si>
    <t>217776</t>
  </si>
  <si>
    <t>444415</t>
  </si>
  <si>
    <t>YOGRK01</t>
  </si>
  <si>
    <t>Grenskanaal, Grens Netterden</t>
  </si>
  <si>
    <t>218245</t>
  </si>
  <si>
    <t>429621</t>
  </si>
  <si>
    <t>YOGRK11</t>
  </si>
  <si>
    <t>212819</t>
  </si>
  <si>
    <t>431496</t>
  </si>
  <si>
    <t>YOGRS01</t>
  </si>
  <si>
    <t>Groenlose Slinge Ravenhorsterweg / Nieuw Beusinkweg Winterswijk</t>
  </si>
  <si>
    <t>245953</t>
  </si>
  <si>
    <t>445079</t>
  </si>
  <si>
    <t>YOGRS11</t>
  </si>
  <si>
    <t>Groenlose Slinge, Moskerdriehuisw Meddo</t>
  </si>
  <si>
    <t>245073</t>
  </si>
  <si>
    <t>446062</t>
  </si>
  <si>
    <t>YOGRS20</t>
  </si>
  <si>
    <t>Groenlose Slinge Hagenbeekbrug Borculoseweg</t>
  </si>
  <si>
    <t>230759</t>
  </si>
  <si>
    <t>459645</t>
  </si>
  <si>
    <t>YOGRS34</t>
  </si>
  <si>
    <t>Groenlose Slinge Overlaat Jonkersbrug Zandvang</t>
  </si>
  <si>
    <t>244897</t>
  </si>
  <si>
    <t>446365</t>
  </si>
  <si>
    <t>YOGRS38</t>
  </si>
  <si>
    <t>Groenlose Slinge rand mengzone RWZI Winterswijk</t>
  </si>
  <si>
    <t>245857</t>
  </si>
  <si>
    <t>445265</t>
  </si>
  <si>
    <t>YOGRS56</t>
  </si>
  <si>
    <t>245927</t>
  </si>
  <si>
    <t>445150</t>
  </si>
  <si>
    <t>YOGRS57</t>
  </si>
  <si>
    <t>Groenlose Slinge Ravenhorstweg Winterswijk</t>
  </si>
  <si>
    <t>245827</t>
  </si>
  <si>
    <t>445376</t>
  </si>
  <si>
    <t>YOGRS58</t>
  </si>
  <si>
    <t>245937</t>
  </si>
  <si>
    <t>445129</t>
  </si>
  <si>
    <t>YOGRW01</t>
  </si>
  <si>
    <t>226642</t>
  </si>
  <si>
    <t>464523</t>
  </si>
  <si>
    <t>YOGWE02</t>
  </si>
  <si>
    <t>Grote Wetering Langeboomstraat Vethuizen</t>
  </si>
  <si>
    <t>216748</t>
  </si>
  <si>
    <t>437526</t>
  </si>
  <si>
    <t>YOHAW08</t>
  </si>
  <si>
    <t>Haartse Waterleiding Kleuverspad Aalten</t>
  </si>
  <si>
    <t>240163</t>
  </si>
  <si>
    <t>438085</t>
  </si>
  <si>
    <t>YOHBK01</t>
  </si>
  <si>
    <t>Hambroek Borculo, meetpunt 1</t>
  </si>
  <si>
    <t>233984</t>
  </si>
  <si>
    <t>459288</t>
  </si>
  <si>
    <t>YOHEG02</t>
  </si>
  <si>
    <t>Heuzelgoot</t>
  </si>
  <si>
    <t>240308</t>
  </si>
  <si>
    <t>449607</t>
  </si>
  <si>
    <t>YOHGB01</t>
  </si>
  <si>
    <t>Hengelose Beek, Vordenseweg-Wichmond</t>
  </si>
  <si>
    <t>214200</t>
  </si>
  <si>
    <t>455700</t>
  </si>
  <si>
    <t>YOHGL01</t>
  </si>
  <si>
    <t>Hilgelo Winterswijk, meetpunt 1</t>
  </si>
  <si>
    <t>246718</t>
  </si>
  <si>
    <t>445959</t>
  </si>
  <si>
    <t>YOHHV01</t>
  </si>
  <si>
    <t>Heidenbroekschevloed Broekstraat D'chem</t>
  </si>
  <si>
    <t>218350</t>
  </si>
  <si>
    <t>445000</t>
  </si>
  <si>
    <t>YOHHV02</t>
  </si>
  <si>
    <t>HeidenhoekseVloed, Priesterinkdijk, Zelhem</t>
  </si>
  <si>
    <t>221599</t>
  </si>
  <si>
    <t>444966</t>
  </si>
  <si>
    <t>YOHHV03</t>
  </si>
  <si>
    <t>Heidenhoeksevloed, Boldijk, Zelhem</t>
  </si>
  <si>
    <t>223704</t>
  </si>
  <si>
    <t>445037</t>
  </si>
  <si>
    <t>YOHMB03</t>
  </si>
  <si>
    <t>Hummelose Beek Broekstraat Hummelo</t>
  </si>
  <si>
    <t>212696</t>
  </si>
  <si>
    <t>448878</t>
  </si>
  <si>
    <t>YOHMB04</t>
  </si>
  <si>
    <t>Hummelose Beek Zelhemseweg Hummelo</t>
  </si>
  <si>
    <t>214490</t>
  </si>
  <si>
    <t>446741</t>
  </si>
  <si>
    <t>YOHMB05</t>
  </si>
  <si>
    <t>Hummelose Beek Van Heeckerenweg Hummelo</t>
  </si>
  <si>
    <t>213511</t>
  </si>
  <si>
    <t>447259</t>
  </si>
  <si>
    <t>YOHRB03</t>
  </si>
  <si>
    <t>Haarbeek Bielderweg Harfsen</t>
  </si>
  <si>
    <t>218187</t>
  </si>
  <si>
    <t>470434</t>
  </si>
  <si>
    <t>YOHTNPB01</t>
  </si>
  <si>
    <t>Depot Holten peilbuis 1</t>
  </si>
  <si>
    <t>224911</t>
  </si>
  <si>
    <t>473394</t>
  </si>
  <si>
    <t>YOHTNPB02</t>
  </si>
  <si>
    <t>Depot Holten peilbuis 2</t>
  </si>
  <si>
    <t>224859</t>
  </si>
  <si>
    <t>473405</t>
  </si>
  <si>
    <t>YOHTNPB03</t>
  </si>
  <si>
    <t>Depot Holten peilbuis 3</t>
  </si>
  <si>
    <t>224903</t>
  </si>
  <si>
    <t>473426</t>
  </si>
  <si>
    <t>YOHTNPB04</t>
  </si>
  <si>
    <t>Depot Holten peilbuis 4</t>
  </si>
  <si>
    <t>224867</t>
  </si>
  <si>
    <t>473443</t>
  </si>
  <si>
    <t>YOHTNPB05</t>
  </si>
  <si>
    <t>Depot Holten peilbuis 5</t>
  </si>
  <si>
    <t>224935</t>
  </si>
  <si>
    <t>473458</t>
  </si>
  <si>
    <t>YOJAB07</t>
  </si>
  <si>
    <t>Sint Jansbeek Sonsbeekweg Arnhem</t>
  </si>
  <si>
    <t>190598</t>
  </si>
  <si>
    <t>444374</t>
  </si>
  <si>
    <t>YOJHG01</t>
  </si>
  <si>
    <t>Vijver Jachthuisgoot Bataafseweg Winterswijk</t>
  </si>
  <si>
    <t>247937</t>
  </si>
  <si>
    <t>443876</t>
  </si>
  <si>
    <t>YOKBE01</t>
  </si>
  <si>
    <t>Kleine Beek Kuilenburgerstraat Steenderen</t>
  </si>
  <si>
    <t>210450</t>
  </si>
  <si>
    <t>451306</t>
  </si>
  <si>
    <t>YOKEB00</t>
  </si>
  <si>
    <t>236675</t>
  </si>
  <si>
    <t>436691</t>
  </si>
  <si>
    <t>YOKEB01</t>
  </si>
  <si>
    <t>Keizersbeek Sondernweg Witgoorsbrug Aalten</t>
  </si>
  <si>
    <t>233661</t>
  </si>
  <si>
    <t>436522</t>
  </si>
  <si>
    <t>YOKEB02</t>
  </si>
  <si>
    <t>432868</t>
  </si>
  <si>
    <t>YOKEB11</t>
  </si>
  <si>
    <t>Keizersbeek Weversbrug Veldweg</t>
  </si>
  <si>
    <t>235218</t>
  </si>
  <si>
    <t>436126</t>
  </si>
  <si>
    <t>YOKLK01</t>
  </si>
  <si>
    <t>Kolk / De Waaij Westervoort</t>
  </si>
  <si>
    <t>194546</t>
  </si>
  <si>
    <t>441302</t>
  </si>
  <si>
    <t>YOKOE01</t>
  </si>
  <si>
    <t>Koekoekslaak Bedelaarsdijk Ruurlo</t>
  </si>
  <si>
    <t>232024</t>
  </si>
  <si>
    <t>451718</t>
  </si>
  <si>
    <t>YOKOG03</t>
  </si>
  <si>
    <t>Koffiegoot Havelandweg Rekken</t>
  </si>
  <si>
    <t>245078</t>
  </si>
  <si>
    <t>458060</t>
  </si>
  <si>
    <t>YOKOT02</t>
  </si>
  <si>
    <t>Kooigoot Kooigootsweg Beltrum</t>
  </si>
  <si>
    <t>232641</t>
  </si>
  <si>
    <t>YOKPG01</t>
  </si>
  <si>
    <t>Kemperplas Bergh</t>
  </si>
  <si>
    <t>218357</t>
  </si>
  <si>
    <t>436836</t>
  </si>
  <si>
    <t>YOKPLPB01</t>
  </si>
  <si>
    <t>Depot Keppel peilbuis 1</t>
  </si>
  <si>
    <t>211560</t>
  </si>
  <si>
    <t>445930</t>
  </si>
  <si>
    <t>YOKPLPB02</t>
  </si>
  <si>
    <t>Depot Keppel peilbuis 2</t>
  </si>
  <si>
    <t>211543</t>
  </si>
  <si>
    <t>445960</t>
  </si>
  <si>
    <t>YOKPLPB03</t>
  </si>
  <si>
    <t>Depot Keppel peilbuis 3</t>
  </si>
  <si>
    <t>211516</t>
  </si>
  <si>
    <t>445954</t>
  </si>
  <si>
    <t>YOKPLPB04</t>
  </si>
  <si>
    <t>Depot Keppel peilbuis 4</t>
  </si>
  <si>
    <t>211505</t>
  </si>
  <si>
    <t>445918</t>
  </si>
  <si>
    <t>YOKPLPB05</t>
  </si>
  <si>
    <t>Depot Keppel peilbuis 5</t>
  </si>
  <si>
    <t>211515</t>
  </si>
  <si>
    <t>445895</t>
  </si>
  <si>
    <t>YOKPLPB06</t>
  </si>
  <si>
    <t>Depot Keppel peilbuis 6</t>
  </si>
  <si>
    <t>445909</t>
  </si>
  <si>
    <t>YOLAS01</t>
  </si>
  <si>
    <t>Lange Sloot Halseweg Westendorp</t>
  </si>
  <si>
    <t>225982</t>
  </si>
  <si>
    <t>442513</t>
  </si>
  <si>
    <t>YOLDV05</t>
  </si>
  <si>
    <t>Lievelderbeek Goordijk Lievelde</t>
  </si>
  <si>
    <t>235788</t>
  </si>
  <si>
    <t>448093</t>
  </si>
  <si>
    <t>YOLDV06</t>
  </si>
  <si>
    <t>Lievelderbeek Storckhorsterdijk Lievelde</t>
  </si>
  <si>
    <t>235393</t>
  </si>
  <si>
    <t>448068</t>
  </si>
  <si>
    <t>YOLDV07</t>
  </si>
  <si>
    <t>Lievelderbeek Lievelderweg Lievelde</t>
  </si>
  <si>
    <t>237843</t>
  </si>
  <si>
    <t>447951</t>
  </si>
  <si>
    <t>YOLEB01</t>
  </si>
  <si>
    <t>233567</t>
  </si>
  <si>
    <t>458445</t>
  </si>
  <si>
    <t>YOLEB25</t>
  </si>
  <si>
    <t>Leerinkbeek Deventer Kunstweg Beltrum</t>
  </si>
  <si>
    <t>238343</t>
  </si>
  <si>
    <t>454224</t>
  </si>
  <si>
    <t>YOLEB26</t>
  </si>
  <si>
    <t>Veenslatsgoot Deventerkunstweg Beltrum</t>
  </si>
  <si>
    <t>236590</t>
  </si>
  <si>
    <t>456193</t>
  </si>
  <si>
    <t>YOLIL02</t>
  </si>
  <si>
    <t>Lindense Laak Deldenseweg Delden</t>
  </si>
  <si>
    <t>217861</t>
  </si>
  <si>
    <t>455800</t>
  </si>
  <si>
    <t>YOLIL10</t>
  </si>
  <si>
    <t>Lindense Laak Het Stapelbroek Hengelo</t>
  </si>
  <si>
    <t>221290</t>
  </si>
  <si>
    <t>454528</t>
  </si>
  <si>
    <t>YOLIL12</t>
  </si>
  <si>
    <t>217840</t>
  </si>
  <si>
    <t>455805</t>
  </si>
  <si>
    <t>YOLIM01</t>
  </si>
  <si>
    <t>Limbeek Wooldseweg Winterswijk</t>
  </si>
  <si>
    <t>245512</t>
  </si>
  <si>
    <t>439848</t>
  </si>
  <si>
    <t>YOLIM04</t>
  </si>
  <si>
    <t>245501</t>
  </si>
  <si>
    <t>439853</t>
  </si>
  <si>
    <t>YOLIM06</t>
  </si>
  <si>
    <t>Limbeek einde perceel vanaf rauwershofweg</t>
  </si>
  <si>
    <t>247516</t>
  </si>
  <si>
    <t>438636</t>
  </si>
  <si>
    <t>YOLTV09</t>
  </si>
  <si>
    <t>Stadswater Wentholstraat Lichtenvoorde</t>
  </si>
  <si>
    <t>236431</t>
  </si>
  <si>
    <t>444553</t>
  </si>
  <si>
    <t>YOLTV15</t>
  </si>
  <si>
    <t>Wentholtpark Cool Nature Wentholtstraat Lichtenvoorde</t>
  </si>
  <si>
    <t>236480</t>
  </si>
  <si>
    <t>444320</t>
  </si>
  <si>
    <t>YOLVD02</t>
  </si>
  <si>
    <t>Lievelderbeek, Kloosterstraat, Lichtenvoorde</t>
  </si>
  <si>
    <t>239069</t>
  </si>
  <si>
    <t>447901</t>
  </si>
  <si>
    <t>YOLVD04</t>
  </si>
  <si>
    <t>Lievelderbeek, Brakerweg, Lievelde</t>
  </si>
  <si>
    <t>238518</t>
  </si>
  <si>
    <t>448140</t>
  </si>
  <si>
    <t>YOLVD06</t>
  </si>
  <si>
    <t>YOLVD07</t>
  </si>
  <si>
    <t>YOMDB02</t>
  </si>
  <si>
    <t>Muldersbeek Bessinkgoorweg Winterswijk</t>
  </si>
  <si>
    <t>242583</t>
  </si>
  <si>
    <t>441805</t>
  </si>
  <si>
    <t>YOMDB04</t>
  </si>
  <si>
    <t>Stadswater Muldersbeek Tuberweg Winterswijk</t>
  </si>
  <si>
    <t>245172</t>
  </si>
  <si>
    <t>444308</t>
  </si>
  <si>
    <t>YOMEB01</t>
  </si>
  <si>
    <t>Meibeek, De Huikert Ruurlo</t>
  </si>
  <si>
    <t>230500</t>
  </si>
  <si>
    <t>456400</t>
  </si>
  <si>
    <t>YOMKL00</t>
  </si>
  <si>
    <t>Beusbergerwatergang Boekweitstraat Markelo</t>
  </si>
  <si>
    <t>231516</t>
  </si>
  <si>
    <t>473052</t>
  </si>
  <si>
    <t>YOMKL02</t>
  </si>
  <si>
    <t>Stadswater Beusbergerwatergang Fokkerstraat Markelo</t>
  </si>
  <si>
    <t>231201</t>
  </si>
  <si>
    <t>472528</t>
  </si>
  <si>
    <t>YOMKL03</t>
  </si>
  <si>
    <t>Beusbergerwatergang W. Göttelaan Markelo</t>
  </si>
  <si>
    <t>231324</t>
  </si>
  <si>
    <t>472706</t>
  </si>
  <si>
    <t>YOMKL07</t>
  </si>
  <si>
    <t>Beusbergerwatergang A ten Hovestraat Markelo</t>
  </si>
  <si>
    <t>231401</t>
  </si>
  <si>
    <t>472848</t>
  </si>
  <si>
    <t>YOMLB03</t>
  </si>
  <si>
    <t>Molenbeek Koelerweg Harfsen</t>
  </si>
  <si>
    <t>218909</t>
  </si>
  <si>
    <t>467222</t>
  </si>
  <si>
    <t>YONBR01</t>
  </si>
  <si>
    <t>Natuurbad Rekken zwemwater</t>
  </si>
  <si>
    <t>248343</t>
  </si>
  <si>
    <t>459293</t>
  </si>
  <si>
    <t>YONIB01</t>
  </si>
  <si>
    <t>Nieuwe Beek Boschlaan Lichtenvoorde</t>
  </si>
  <si>
    <t>234793</t>
  </si>
  <si>
    <t>448142</t>
  </si>
  <si>
    <t>YONIB12</t>
  </si>
  <si>
    <t>Nieuwe Beek Storckhorsterdijk Lichtenvoorde</t>
  </si>
  <si>
    <t>235315</t>
  </si>
  <si>
    <t>447922</t>
  </si>
  <si>
    <t>YONIB17</t>
  </si>
  <si>
    <t>Nieuwe beek, Kruising Voshuttedijk,Nieuwendijk, Lichtenvoorde</t>
  </si>
  <si>
    <t>236622</t>
  </si>
  <si>
    <t>446350</t>
  </si>
  <si>
    <t>YONWL02</t>
  </si>
  <si>
    <t>Nieuwe Waterleiding Ziewentseweg Beltrum</t>
  </si>
  <si>
    <t>234475</t>
  </si>
  <si>
    <t>451197</t>
  </si>
  <si>
    <t>YONWL03</t>
  </si>
  <si>
    <t>Nieuwe Waterleiding Grensweg Lievelde</t>
  </si>
  <si>
    <t>236058</t>
  </si>
  <si>
    <t>449828</t>
  </si>
  <si>
    <t>YONWL04</t>
  </si>
  <si>
    <t>Nieuwe Waterleiding Nijkampseweg Beltrum</t>
  </si>
  <si>
    <t>235477</t>
  </si>
  <si>
    <t>450618</t>
  </si>
  <si>
    <t>YOOBA02</t>
  </si>
  <si>
    <t>Oude Baakse Beek, Oude Lievelderweg, Lichtenvoorde</t>
  </si>
  <si>
    <t>236318</t>
  </si>
  <si>
    <t>445986</t>
  </si>
  <si>
    <t>YOOBA03</t>
  </si>
  <si>
    <t>Oude Baakse Beek Brandersdijk Lichtenvoorde</t>
  </si>
  <si>
    <t>234378</t>
  </si>
  <si>
    <t>447374</t>
  </si>
  <si>
    <t>YOOBA06</t>
  </si>
  <si>
    <t>Stadswater Oude Baakse Beek Richterslaan Lichtenvoorde</t>
  </si>
  <si>
    <t>236250</t>
  </si>
  <si>
    <t>YOOBA09</t>
  </si>
  <si>
    <t>Stadswater Beekdal Esstraat Lichtenvoorde</t>
  </si>
  <si>
    <t>236291</t>
  </si>
  <si>
    <t>445748</t>
  </si>
  <si>
    <t>YOOBA12</t>
  </si>
  <si>
    <t>Oude Baakse Beek, Voshutterweg, Lichtenvoorde</t>
  </si>
  <si>
    <t>235434</t>
  </si>
  <si>
    <t>446542</t>
  </si>
  <si>
    <t>YOOBS00</t>
  </si>
  <si>
    <t>Oude Beek tzvd Schipbeek Meijersgaardenweg Haaksbergen</t>
  </si>
  <si>
    <t>463114</t>
  </si>
  <si>
    <t>YOODR00</t>
  </si>
  <si>
    <t>Oude Rijn  Eltenseweg Elten (grens)</t>
  </si>
  <si>
    <t>207137</t>
  </si>
  <si>
    <t>431722</t>
  </si>
  <si>
    <t>YOODR01</t>
  </si>
  <si>
    <t>199671</t>
  </si>
  <si>
    <t>435909</t>
  </si>
  <si>
    <t>YOOHB00</t>
  </si>
  <si>
    <t>Oude Hengelosebeek Riefelderdijk Baak</t>
  </si>
  <si>
    <t>214722</t>
  </si>
  <si>
    <t>452205</t>
  </si>
  <si>
    <t>YOOIJ00</t>
  </si>
  <si>
    <t>Oude IJssel Anholtseweg Gendringen grens</t>
  </si>
  <si>
    <t>224065</t>
  </si>
  <si>
    <t>431202</t>
  </si>
  <si>
    <t>YOOIJ01</t>
  </si>
  <si>
    <t>Oude IJssel Gaswalbrug Doetinchem</t>
  </si>
  <si>
    <t>216641</t>
  </si>
  <si>
    <t>442248</t>
  </si>
  <si>
    <t>YOOIJ03</t>
  </si>
  <si>
    <t>206098</t>
  </si>
  <si>
    <t>446880</t>
  </si>
  <si>
    <t>YOOIJ04</t>
  </si>
  <si>
    <t>Oude IJssel Oversluis Ulft</t>
  </si>
  <si>
    <t>223790</t>
  </si>
  <si>
    <t>434003</t>
  </si>
  <si>
    <t>YOOIJ11</t>
  </si>
  <si>
    <t>Oude IJssel Nieuwe Sluisweg Gaanderen stuw De Pol</t>
  </si>
  <si>
    <t>219201</t>
  </si>
  <si>
    <t>438875</t>
  </si>
  <si>
    <t>YOOIJ20</t>
  </si>
  <si>
    <t>Oude IJssel ter hoogte van de A18 Doetinchem</t>
  </si>
  <si>
    <t>217330</t>
  </si>
  <si>
    <t>439894</t>
  </si>
  <si>
    <t>YOOIJ24</t>
  </si>
  <si>
    <t>Oude IJssel benedenstrooms Wijnbergse Loopgraaf Doetinchem</t>
  </si>
  <si>
    <t>YOOKB01</t>
  </si>
  <si>
    <t>Oude Kleine Beek J.F. Oldmanstraat Steenderen</t>
  </si>
  <si>
    <t>209295</t>
  </si>
  <si>
    <t>452922</t>
  </si>
  <si>
    <t>YOORB05</t>
  </si>
  <si>
    <t>Oude Ramsbeek Haaksbergseweg oostzijde Eibergen</t>
  </si>
  <si>
    <t>241666</t>
  </si>
  <si>
    <t>458097</t>
  </si>
  <si>
    <t>YOOUS02</t>
  </si>
  <si>
    <t>Oude Schipbeek, Looweg te Loo</t>
  </si>
  <si>
    <t>219783</t>
  </si>
  <si>
    <t>474399</t>
  </si>
  <si>
    <t>YOOWV01</t>
  </si>
  <si>
    <t>Oosterwijkse Vloed,Vordenseweg Wichmond</t>
  </si>
  <si>
    <t>213536</t>
  </si>
  <si>
    <t>454807</t>
  </si>
  <si>
    <t>YOOWV03</t>
  </si>
  <si>
    <t>Oosterwijksevloed Varsselsestraat Zelhem</t>
  </si>
  <si>
    <t>220335</t>
  </si>
  <si>
    <t>449094</t>
  </si>
  <si>
    <t>YOOWV08</t>
  </si>
  <si>
    <t>Oosterwijksevloed De Veersweg Hengelo</t>
  </si>
  <si>
    <t>212620</t>
  </si>
  <si>
    <t>455498</t>
  </si>
  <si>
    <t>YOOWV11</t>
  </si>
  <si>
    <t>Oosterwijkse Vloed weg Hengelo-Doet.roton</t>
  </si>
  <si>
    <t>218050</t>
  </si>
  <si>
    <t>451200</t>
  </si>
  <si>
    <t>YOPEW05</t>
  </si>
  <si>
    <t>Peterswatergang Arkelsteijnweg Bathmen</t>
  </si>
  <si>
    <t>221560</t>
  </si>
  <si>
    <t>475199</t>
  </si>
  <si>
    <t>YOPOP01</t>
  </si>
  <si>
    <t>De Poppe Markelo</t>
  </si>
  <si>
    <t>228355</t>
  </si>
  <si>
    <t>474783</t>
  </si>
  <si>
    <t>YORDB02</t>
  </si>
  <si>
    <t>Rode Beek Tellingstraat landgoed Uilen</t>
  </si>
  <si>
    <t>448250</t>
  </si>
  <si>
    <t>YORDB04</t>
  </si>
  <si>
    <t>Rode Beek Zomerweg Drempt</t>
  </si>
  <si>
    <t>210179</t>
  </si>
  <si>
    <t>449031</t>
  </si>
  <si>
    <t>YORDB05</t>
  </si>
  <si>
    <t>Rode Beek Lamstraat Tolbeek</t>
  </si>
  <si>
    <t>209486</t>
  </si>
  <si>
    <t>450459</t>
  </si>
  <si>
    <t>YOREB01</t>
  </si>
  <si>
    <t>Roetenbeek Waaijerdinkswg Mdo</t>
  </si>
  <si>
    <t>244962</t>
  </si>
  <si>
    <t>447492</t>
  </si>
  <si>
    <t>YORIG06</t>
  </si>
  <si>
    <t>Rieze Graven Oude IJsselweg Ulft</t>
  </si>
  <si>
    <t>222397</t>
  </si>
  <si>
    <t>433925</t>
  </si>
  <si>
    <t>YORIG08</t>
  </si>
  <si>
    <t>Rieze Grave Debbeshoek Ulft</t>
  </si>
  <si>
    <t>223036</t>
  </si>
  <si>
    <t>433178</t>
  </si>
  <si>
    <t>YORIG09</t>
  </si>
  <si>
    <t>Rieze Graven Het Goor Ulft</t>
  </si>
  <si>
    <t>221800</t>
  </si>
  <si>
    <t>434850</t>
  </si>
  <si>
    <t>YORIG10</t>
  </si>
  <si>
    <t>Maasstraat, Ulft</t>
  </si>
  <si>
    <t>223032</t>
  </si>
  <si>
    <t>433530</t>
  </si>
  <si>
    <t>YORIG11</t>
  </si>
  <si>
    <t>De Sterrenmaat, Ulft</t>
  </si>
  <si>
    <t>222249</t>
  </si>
  <si>
    <t>435037</t>
  </si>
  <si>
    <t>YORKB02</t>
  </si>
  <si>
    <t>Rooksbeek, Rouwenhorsterdijk, Lichtenvoorde</t>
  </si>
  <si>
    <t>234270</t>
  </si>
  <si>
    <t>446355</t>
  </si>
  <si>
    <t>YORMB00</t>
  </si>
  <si>
    <t>Ramsbeek, Grens Eibergen v.a. brug slemphutterweg</t>
  </si>
  <si>
    <t>244553</t>
  </si>
  <si>
    <t>454366</t>
  </si>
  <si>
    <t>YORMB03</t>
  </si>
  <si>
    <t>Ramsbeek Emmausweg Eibergen</t>
  </si>
  <si>
    <t>244457</t>
  </si>
  <si>
    <t>456179</t>
  </si>
  <si>
    <t>YORMB04</t>
  </si>
  <si>
    <t>Ramsbeek Ramsbeekpad Eibergen</t>
  </si>
  <si>
    <t>242709</t>
  </si>
  <si>
    <t>457479</t>
  </si>
  <si>
    <t>YOROB08</t>
  </si>
  <si>
    <t>Rozendaalse Beek Kerklaan Rozendaal</t>
  </si>
  <si>
    <t>194756</t>
  </si>
  <si>
    <t>446719</t>
  </si>
  <si>
    <t>YOROETBEN1</t>
  </si>
  <si>
    <t>Benedenstrooms fles 1</t>
  </si>
  <si>
    <t>YOROETBEN10</t>
  </si>
  <si>
    <t>Benedenstrooms fles 10</t>
  </si>
  <si>
    <t>YOROETBEN11</t>
  </si>
  <si>
    <t>Benedenstrooms fles 11</t>
  </si>
  <si>
    <t>YOROETBEN12</t>
  </si>
  <si>
    <t>Benedenstrooms fles 12</t>
  </si>
  <si>
    <t>YOROETBEN13</t>
  </si>
  <si>
    <t>Benedenstrooms fles 13</t>
  </si>
  <si>
    <t>YOROETBEN14</t>
  </si>
  <si>
    <t>Benedenstrooms fles 14</t>
  </si>
  <si>
    <t>YOROETBEN15</t>
  </si>
  <si>
    <t>Benedenstrooms fles 15</t>
  </si>
  <si>
    <t>YOROETBEN16</t>
  </si>
  <si>
    <t>Benedenstrooms fles 16</t>
  </si>
  <si>
    <t>YOROETBEN17</t>
  </si>
  <si>
    <t>Benedenstrooms fles 17</t>
  </si>
  <si>
    <t>YOROETBEN18</t>
  </si>
  <si>
    <t>Benedenstrooms fles 18</t>
  </si>
  <si>
    <t>YOROETBEN19</t>
  </si>
  <si>
    <t>Benedenstrooms fles 19</t>
  </si>
  <si>
    <t>YOROETBEN2</t>
  </si>
  <si>
    <t>Benedenstrooms fles 2</t>
  </si>
  <si>
    <t>YOROETBEN20</t>
  </si>
  <si>
    <t>Benedenstrooms fles 20</t>
  </si>
  <si>
    <t>YOROETBEN21</t>
  </si>
  <si>
    <t>Benedenstrooms fles 21</t>
  </si>
  <si>
    <t>YOROETBEN22</t>
  </si>
  <si>
    <t>Benedenstrooms fles 22</t>
  </si>
  <si>
    <t>YOROETBEN3</t>
  </si>
  <si>
    <t>Benedenstrooms fles 3</t>
  </si>
  <si>
    <t>YOROETBEN4</t>
  </si>
  <si>
    <t>Benedenstrooms fles 4</t>
  </si>
  <si>
    <t>YOROETBEN5</t>
  </si>
  <si>
    <t>Benedenstrooms fles 5</t>
  </si>
  <si>
    <t>YOROETBEN6</t>
  </si>
  <si>
    <t>Benedenstrooms fles 6</t>
  </si>
  <si>
    <t>YOROETBEN7</t>
  </si>
  <si>
    <t>Benedenstrooms fles 7</t>
  </si>
  <si>
    <t>YOROETBEN8</t>
  </si>
  <si>
    <t>Benedenstrooms fles 8</t>
  </si>
  <si>
    <t>YOROETBEN9</t>
  </si>
  <si>
    <t>Benedenstrooms fles 9</t>
  </si>
  <si>
    <t>YOROETBENB</t>
  </si>
  <si>
    <t>Isco Roetenbeek benedenstrooms (B)</t>
  </si>
  <si>
    <t>YOROETBENHAND</t>
  </si>
  <si>
    <t>Benedenstrooms Hand ben</t>
  </si>
  <si>
    <t>YOROETBENHANDMM</t>
  </si>
  <si>
    <t>Benedenstroomss  mengmonster M7 &amp; M8</t>
  </si>
  <si>
    <t>YOROETBOV1</t>
  </si>
  <si>
    <t>Bovenstrooms fles 1</t>
  </si>
  <si>
    <t>YOROETBOV10</t>
  </si>
  <si>
    <t>Bovenstrooms fles 10</t>
  </si>
  <si>
    <t>YOROETBOV11</t>
  </si>
  <si>
    <t>Bovenstrooms fles 11</t>
  </si>
  <si>
    <t>YOROETBOV12</t>
  </si>
  <si>
    <t>Bovenstrooms fles 12</t>
  </si>
  <si>
    <t>YOROETBOV13</t>
  </si>
  <si>
    <t>Bovenstrooms fles 13</t>
  </si>
  <si>
    <t>YOROETBOV14</t>
  </si>
  <si>
    <t>Bovenstrooms fles 14</t>
  </si>
  <si>
    <t>YOROETBOV15</t>
  </si>
  <si>
    <t>Bovenstrooms fles 15</t>
  </si>
  <si>
    <t>YOROETBOV16</t>
  </si>
  <si>
    <t>Bovenstrooms fles 16</t>
  </si>
  <si>
    <t>YOROETBOV17</t>
  </si>
  <si>
    <t>Bovenstrooms fles 17</t>
  </si>
  <si>
    <t>YOROETBOV18</t>
  </si>
  <si>
    <t>Bovenstrooms fles 18</t>
  </si>
  <si>
    <t>YOROETBOV19</t>
  </si>
  <si>
    <t>Bovenstrooms fles 19</t>
  </si>
  <si>
    <t>YOROETBOV2</t>
  </si>
  <si>
    <t>Bovenstrooms fles 2</t>
  </si>
  <si>
    <t>YOROETBOV20</t>
  </si>
  <si>
    <t>Bovenstrooms fles 20</t>
  </si>
  <si>
    <t>YOROETBOV21</t>
  </si>
  <si>
    <t>Bovenstrooms fles 21</t>
  </si>
  <si>
    <t>YOROETBOV22</t>
  </si>
  <si>
    <t>Bovenstrooms fles 22</t>
  </si>
  <si>
    <t>YOROETBOV3</t>
  </si>
  <si>
    <t>Bovenstrooms fles 3</t>
  </si>
  <si>
    <t>YOROETBOV4</t>
  </si>
  <si>
    <t>Bovenstrooms fles 4</t>
  </si>
  <si>
    <t>YOROETBOV5</t>
  </si>
  <si>
    <t>Bovenstrooms fles 5</t>
  </si>
  <si>
    <t>YOROETBOV6</t>
  </si>
  <si>
    <t>Bovenstrooms fles 6</t>
  </si>
  <si>
    <t>YOROETBOV7</t>
  </si>
  <si>
    <t>Bovenstrooms fles 7</t>
  </si>
  <si>
    <t>YOROETBOV8</t>
  </si>
  <si>
    <t>Bovenstrooms fles 8</t>
  </si>
  <si>
    <t>YOROETBOV9</t>
  </si>
  <si>
    <t>Bovenstrooms fles 9</t>
  </si>
  <si>
    <t>YOROETBOVA</t>
  </si>
  <si>
    <t>Isco Roetenbeek bovenstrooms (A)</t>
  </si>
  <si>
    <t>YOROETBOVHAND</t>
  </si>
  <si>
    <t>Bovenstrooms Hand bov</t>
  </si>
  <si>
    <t>YOROETBOVHANDMM</t>
  </si>
  <si>
    <t>Bovenstrooms  mengmonster  M7 &amp; M8</t>
  </si>
  <si>
    <t>YOROETBOVMM</t>
  </si>
  <si>
    <t>Bovenstrooms menmonster 23/24</t>
  </si>
  <si>
    <t>YOROETMENGM</t>
  </si>
  <si>
    <t>Mengmonster 23/24</t>
  </si>
  <si>
    <t>YOROS02</t>
  </si>
  <si>
    <t>Rosorum Reisenakker Zevenaar</t>
  </si>
  <si>
    <t>202156</t>
  </si>
  <si>
    <t>439674</t>
  </si>
  <si>
    <t>YOROS03</t>
  </si>
  <si>
    <t>Rosorum Platanenlaan Zevenaar</t>
  </si>
  <si>
    <t>202133</t>
  </si>
  <si>
    <t>439140</t>
  </si>
  <si>
    <t>YOROS04</t>
  </si>
  <si>
    <t>Rosorum Methen Zevenaar</t>
  </si>
  <si>
    <t>438708</t>
  </si>
  <si>
    <t>YOROS05</t>
  </si>
  <si>
    <t>201122</t>
  </si>
  <si>
    <t>438984</t>
  </si>
  <si>
    <t>YOROS07</t>
  </si>
  <si>
    <t>201022</t>
  </si>
  <si>
    <t>438082</t>
  </si>
  <si>
    <t>YOROS08</t>
  </si>
  <si>
    <t>202068</t>
  </si>
  <si>
    <t>439950</t>
  </si>
  <si>
    <t>YOROS09</t>
  </si>
  <si>
    <t>Rosorum Engeveldweg Zevenaar</t>
  </si>
  <si>
    <t>437872</t>
  </si>
  <si>
    <t>YORTB00</t>
  </si>
  <si>
    <t>Ratumsebeek Ratumseweg Ratum</t>
  </si>
  <si>
    <t>253370</t>
  </si>
  <si>
    <t>443777</t>
  </si>
  <si>
    <t>YORTB01</t>
  </si>
  <si>
    <t>Ratumsebeek Nieuw Beusinkweg Meddo</t>
  </si>
  <si>
    <t>245977</t>
  </si>
  <si>
    <t>445080</t>
  </si>
  <si>
    <t>YORTB02</t>
  </si>
  <si>
    <t>Ratumse beek, Walienseweg Winterswijk</t>
  </si>
  <si>
    <t>246507</t>
  </si>
  <si>
    <t>445469</t>
  </si>
  <si>
    <t>YORTB04</t>
  </si>
  <si>
    <t>252095</t>
  </si>
  <si>
    <t>444640</t>
  </si>
  <si>
    <t>YORUI01</t>
  </si>
  <si>
    <t>Ruighenrode Lochem</t>
  </si>
  <si>
    <t>223028</t>
  </si>
  <si>
    <t>461590</t>
  </si>
  <si>
    <t>YORWE01</t>
  </si>
  <si>
    <t>Roode Wetering Driekoningenweg Etten</t>
  </si>
  <si>
    <t>219830</t>
  </si>
  <si>
    <t>435425</t>
  </si>
  <si>
    <t>YOSAB01</t>
  </si>
  <si>
    <t>Schaarsbeek Bolwerkweg Bredevoort</t>
  </si>
  <si>
    <t>239390</t>
  </si>
  <si>
    <t>440300</t>
  </si>
  <si>
    <t>YOSAB14</t>
  </si>
  <si>
    <t>Schaarsbeek Ooievaarsdijk Bredevoort</t>
  </si>
  <si>
    <t>239398</t>
  </si>
  <si>
    <t>440341</t>
  </si>
  <si>
    <t>YOSBD01</t>
  </si>
  <si>
    <t>Strandbad Winterswijk, zwemwater</t>
  </si>
  <si>
    <t>246917</t>
  </si>
  <si>
    <t>441767</t>
  </si>
  <si>
    <t>YOSBK03</t>
  </si>
  <si>
    <t>Schipbeek brug N332 Holten</t>
  </si>
  <si>
    <t>224102</t>
  </si>
  <si>
    <t>YOSBK19</t>
  </si>
  <si>
    <t>Schipbeek brug Lochemseweg Lochem-Goor</t>
  </si>
  <si>
    <t>231500</t>
  </si>
  <si>
    <t>467700</t>
  </si>
  <si>
    <t>YOSBK50</t>
  </si>
  <si>
    <t>Schipbeek west van Roudaalterweg</t>
  </si>
  <si>
    <t>225878</t>
  </si>
  <si>
    <t>472935</t>
  </si>
  <si>
    <t>YOSBK60</t>
  </si>
  <si>
    <t>Schipbeek Larenseweg Markelo</t>
  </si>
  <si>
    <t>223241</t>
  </si>
  <si>
    <t>473250</t>
  </si>
  <si>
    <t>YOSBK90</t>
  </si>
  <si>
    <t>Schipbeek Zwormertorenbrug Oxersteeg Deventer</t>
  </si>
  <si>
    <t>212801</t>
  </si>
  <si>
    <t>YOSBRPB01</t>
  </si>
  <si>
    <t>Depot Schevebrug</t>
  </si>
  <si>
    <t>224752</t>
  </si>
  <si>
    <t>433201</t>
  </si>
  <si>
    <t>YOSCB01</t>
  </si>
  <si>
    <t>Schuilenburg Paasberglaan Silvolde</t>
  </si>
  <si>
    <t>222807</t>
  </si>
  <si>
    <t>436184</t>
  </si>
  <si>
    <t>YOSGP01</t>
  </si>
  <si>
    <t>Slingeplas Aalten, meetpunt 1</t>
  </si>
  <si>
    <t>240243</t>
  </si>
  <si>
    <t>440514</t>
  </si>
  <si>
    <t>YOSIP01</t>
  </si>
  <si>
    <t>Siepersbeek Holthuisweg Winterswijk</t>
  </si>
  <si>
    <t>246554</t>
  </si>
  <si>
    <t>441090</t>
  </si>
  <si>
    <t>YOSLB01</t>
  </si>
  <si>
    <t>Slijpbeek Mariëndaal Arnhem</t>
  </si>
  <si>
    <t>187869</t>
  </si>
  <si>
    <t>444717</t>
  </si>
  <si>
    <t>YOSMHPB01</t>
  </si>
  <si>
    <t>Depot Smithuus</t>
  </si>
  <si>
    <t>223875</t>
  </si>
  <si>
    <t>432973</t>
  </si>
  <si>
    <t>YOSPB01</t>
  </si>
  <si>
    <t>Schippersbeek Blankersweg Kotten</t>
  </si>
  <si>
    <t>250788</t>
  </si>
  <si>
    <t>438653</t>
  </si>
  <si>
    <t>YOSPR00</t>
  </si>
  <si>
    <t>Spreng op heuven Eltenseweg Stokkum</t>
  </si>
  <si>
    <t>210383</t>
  </si>
  <si>
    <t>432571</t>
  </si>
  <si>
    <t>YOSTB00</t>
  </si>
  <si>
    <t>Stortelersbeek Blekkinkhofweg Winterswijk</t>
  </si>
  <si>
    <t>243911</t>
  </si>
  <si>
    <t>437795</t>
  </si>
  <si>
    <t>YOSTB02</t>
  </si>
  <si>
    <t>Stortelersbeek Binnenboomweg Winterswijk</t>
  </si>
  <si>
    <t>242223</t>
  </si>
  <si>
    <t>439478</t>
  </si>
  <si>
    <t>YOSTB07</t>
  </si>
  <si>
    <t>Stortelersbeek Heenkamppieperweg Winterswijk</t>
  </si>
  <si>
    <t>243608</t>
  </si>
  <si>
    <t>439659</t>
  </si>
  <si>
    <t>YOSTH01</t>
  </si>
  <si>
    <t>Scholtenhof Gendringen</t>
  </si>
  <si>
    <t>221255</t>
  </si>
  <si>
    <t>435163</t>
  </si>
  <si>
    <t>YOSTK01</t>
  </si>
  <si>
    <t>Stroombroek Braamt, meetpunt 1</t>
  </si>
  <si>
    <t>215276</t>
  </si>
  <si>
    <t>438811</t>
  </si>
  <si>
    <t>YOSTM01</t>
  </si>
  <si>
    <t>Slootermeer Gendringen, meetpunt 1</t>
  </si>
  <si>
    <t>221392</t>
  </si>
  <si>
    <t>435032</t>
  </si>
  <si>
    <t>YOSTM02</t>
  </si>
  <si>
    <t>Slootermeer Gendringen, meetpunt 2</t>
  </si>
  <si>
    <t>221199</t>
  </si>
  <si>
    <t>434731</t>
  </si>
  <si>
    <t>YOUFT06</t>
  </si>
  <si>
    <t>Stadswater Weg Achter de Blenk Ulft</t>
  </si>
  <si>
    <t>223235</t>
  </si>
  <si>
    <t>433973</t>
  </si>
  <si>
    <t>YOUFT08</t>
  </si>
  <si>
    <t>Vijver De Hogenkamp Ulft</t>
  </si>
  <si>
    <t>221851</t>
  </si>
  <si>
    <t>435656</t>
  </si>
  <si>
    <t>YOVAL01</t>
  </si>
  <si>
    <t>Vierakkerselaak Den Elterweg Zutphen</t>
  </si>
  <si>
    <t>211866</t>
  </si>
  <si>
    <t>458801</t>
  </si>
  <si>
    <t>YOVEG02</t>
  </si>
  <si>
    <t>Veengoot, Baakseweg Wichmond</t>
  </si>
  <si>
    <t>215858</t>
  </si>
  <si>
    <t>456599</t>
  </si>
  <si>
    <t>YOVEG12</t>
  </si>
  <si>
    <t>Veengoot Oude Zelhemseweg Ruurlo</t>
  </si>
  <si>
    <t>225463</t>
  </si>
  <si>
    <t>453074</t>
  </si>
  <si>
    <t>YOVEG40</t>
  </si>
  <si>
    <t>Veengoot Zilverbekendijk Aalten</t>
  </si>
  <si>
    <t>235453</t>
  </si>
  <si>
    <t>442415</t>
  </si>
  <si>
    <t>YOVET02</t>
  </si>
  <si>
    <t>Vethuizense Reefse Wetering Omsteg Gendringen</t>
  </si>
  <si>
    <t>220844</t>
  </si>
  <si>
    <t>431646</t>
  </si>
  <si>
    <t>YOVEVPB01</t>
  </si>
  <si>
    <t>Depot Vellervoort</t>
  </si>
  <si>
    <t>228003</t>
  </si>
  <si>
    <t>452525</t>
  </si>
  <si>
    <t>YOVGK01</t>
  </si>
  <si>
    <t>Camping de Fontein</t>
  </si>
  <si>
    <t>239680</t>
  </si>
  <si>
    <t>456461</t>
  </si>
  <si>
    <t>YOVIB01</t>
  </si>
  <si>
    <t>Visserijbeek Pastoor Scheepersweg Lichtenvoorde</t>
  </si>
  <si>
    <t>238977</t>
  </si>
  <si>
    <t>446188</t>
  </si>
  <si>
    <t>YOVIB07</t>
  </si>
  <si>
    <t>Vissersbeek Vosdijk Lichtenvoorde</t>
  </si>
  <si>
    <t>238166</t>
  </si>
  <si>
    <t>445776</t>
  </si>
  <si>
    <t>YOVIJ02</t>
  </si>
  <si>
    <t>Visserij Zwiepsehorstweg Barchem</t>
  </si>
  <si>
    <t>228687</t>
  </si>
  <si>
    <t>461351</t>
  </si>
  <si>
    <t>YOVIW04</t>
  </si>
  <si>
    <t>Vispassage Wierse-Medler Wierserallee Vorden</t>
  </si>
  <si>
    <t>224509</t>
  </si>
  <si>
    <t>457249</t>
  </si>
  <si>
    <t>YOVRB01</t>
  </si>
  <si>
    <t>Vragenderbeek Pastoor Scheepersstraat Vragender</t>
  </si>
  <si>
    <t>239054</t>
  </si>
  <si>
    <t>445406</t>
  </si>
  <si>
    <t>YOVRB04</t>
  </si>
  <si>
    <t>Vragenderbeek Meddoseweg Vragender</t>
  </si>
  <si>
    <t>239308</t>
  </si>
  <si>
    <t>445458</t>
  </si>
  <si>
    <t>YOVRB05</t>
  </si>
  <si>
    <t>Vragenderbeek Heringsaweg Lichtenvoorde</t>
  </si>
  <si>
    <t>237608</t>
  </si>
  <si>
    <t>445405</t>
  </si>
  <si>
    <t>YOVRL01</t>
  </si>
  <si>
    <t>De Vrolijk Camping Laren</t>
  </si>
  <si>
    <t>220504</t>
  </si>
  <si>
    <t>470439</t>
  </si>
  <si>
    <t>YOVSV04</t>
  </si>
  <si>
    <t>Vossenveldsbeek Bataafseweg Winterswijk</t>
  </si>
  <si>
    <t>247913</t>
  </si>
  <si>
    <t>442580</t>
  </si>
  <si>
    <t>YOVVB00</t>
  </si>
  <si>
    <t>Vennevertlosebeek Dwarsweg Winterswijk</t>
  </si>
  <si>
    <t>252892</t>
  </si>
  <si>
    <t>445751</t>
  </si>
  <si>
    <t>YOWAW01</t>
  </si>
  <si>
    <t>Waalse water Hommekensweg Braamt</t>
  </si>
  <si>
    <t>217131</t>
  </si>
  <si>
    <t>437635</t>
  </si>
  <si>
    <t>YOWAW02</t>
  </si>
  <si>
    <t>Waalse water Warmseweg Etten</t>
  </si>
  <si>
    <t>217660</t>
  </si>
  <si>
    <t>439163</t>
  </si>
  <si>
    <t>YOWBBDV02</t>
  </si>
  <si>
    <t>Waterbodem Stadswater Kleine Gracht Bredevoort</t>
  </si>
  <si>
    <t>YOWBBDV04</t>
  </si>
  <si>
    <t>Waterbodem Stadswater Kruittorenstraat Bredevoort</t>
  </si>
  <si>
    <t>239707</t>
  </si>
  <si>
    <t>440443</t>
  </si>
  <si>
    <t>YOWBJHG01</t>
  </si>
  <si>
    <t>Waterbodem Vijver Jachthuisgoot Bataafseweg Winterswijk</t>
  </si>
  <si>
    <t>YOWBLTV15</t>
  </si>
  <si>
    <t>Waterbodem Wentholtpark Cool Nature Wentholtstraat Lichtenvoorde</t>
  </si>
  <si>
    <t>YOWBMDB04</t>
  </si>
  <si>
    <t>Waterbodem Stadswater Muldersbeek Tuberweg Winterswijk</t>
  </si>
  <si>
    <t>YOWBOBA09</t>
  </si>
  <si>
    <t>Waterbodem Stadswater Beekdal Esstraat Lichtenvoorde</t>
  </si>
  <si>
    <t>YOWBRIG08</t>
  </si>
  <si>
    <t>Waterbodem Rieze Grave Debbeshoek Ulft</t>
  </si>
  <si>
    <t>YOWBRIG09</t>
  </si>
  <si>
    <t>Waterbodem Rieze Graven Het Goor Ulft</t>
  </si>
  <si>
    <t>YOWBSAB14</t>
  </si>
  <si>
    <t>Waterbodem Schaarsbeek Ooievaarsdijk Bredevoort</t>
  </si>
  <si>
    <t>YOWBUFT06</t>
  </si>
  <si>
    <t>Waterbodem Stadswater Weg Achter de Blenk Ulft</t>
  </si>
  <si>
    <t>YOWBWTW02</t>
  </si>
  <si>
    <t>Waterbodem Retentie Laan van Napoleon Winterswijk</t>
  </si>
  <si>
    <t>247409</t>
  </si>
  <si>
    <t>442363</t>
  </si>
  <si>
    <t>YOWBWTW03</t>
  </si>
  <si>
    <t>Waterbodem Stadswater Marga Klompestraat Winterswijk</t>
  </si>
  <si>
    <t>246693</t>
  </si>
  <si>
    <t>443992</t>
  </si>
  <si>
    <t>YOWBWTW04</t>
  </si>
  <si>
    <t>Stadswater Dennendijk Winterswijk</t>
  </si>
  <si>
    <t>245321</t>
  </si>
  <si>
    <t>443147</t>
  </si>
  <si>
    <t>YOWBWTW11</t>
  </si>
  <si>
    <t>Vijver Dokter ten Havestraat Winterswijk</t>
  </si>
  <si>
    <t>247136</t>
  </si>
  <si>
    <t>442934</t>
  </si>
  <si>
    <t>YOWBWTW21</t>
  </si>
  <si>
    <t>Wiggers WL Leeghwaterweg Winterswijk</t>
  </si>
  <si>
    <t>246253</t>
  </si>
  <si>
    <t>441824</t>
  </si>
  <si>
    <t>YOWBWTW22</t>
  </si>
  <si>
    <t>Vijver De Bank Winterswijk West</t>
  </si>
  <si>
    <t>245560</t>
  </si>
  <si>
    <t>443720</t>
  </si>
  <si>
    <t>YOWBWTW24</t>
  </si>
  <si>
    <t>Lempkampsgoot Tweede Beuzenes Winterswijk</t>
  </si>
  <si>
    <t>247260</t>
  </si>
  <si>
    <t>443450</t>
  </si>
  <si>
    <t>YOWBWTW25</t>
  </si>
  <si>
    <t>Vijver Molenveldse WL Greversweg Winterswijk</t>
  </si>
  <si>
    <t>245757</t>
  </si>
  <si>
    <t>441444</t>
  </si>
  <si>
    <t>YOWDB01</t>
  </si>
  <si>
    <t>Wildenborgh/Bosket Vorden</t>
  </si>
  <si>
    <t>459700</t>
  </si>
  <si>
    <t>YOWDB02</t>
  </si>
  <si>
    <t>Wildeborgh, bruggetje bij Nijlandweg, inlaat landgoed</t>
  </si>
  <si>
    <t>223353</t>
  </si>
  <si>
    <t>459944</t>
  </si>
  <si>
    <t>YOWDB03</t>
  </si>
  <si>
    <t>Vijver watergang op landgoed</t>
  </si>
  <si>
    <t>223085</t>
  </si>
  <si>
    <t>459669</t>
  </si>
  <si>
    <t>YOWEB00</t>
  </si>
  <si>
    <t>Wehlse Beek Wehlseweg Doetinchem</t>
  </si>
  <si>
    <t>214337</t>
  </si>
  <si>
    <t>441308</t>
  </si>
  <si>
    <t>YOWEB01</t>
  </si>
  <si>
    <t>Wehlse Beek Liemersweg Doetinchem</t>
  </si>
  <si>
    <t>213382</t>
  </si>
  <si>
    <t>442610</t>
  </si>
  <si>
    <t>YOWEB02</t>
  </si>
  <si>
    <t>Wehlse Beek, Breedestraat Wehl</t>
  </si>
  <si>
    <t>443787</t>
  </si>
  <si>
    <t>YOWEB11</t>
  </si>
  <si>
    <t>Wehlse Beek, Keppelseweg Wehl voor RWZI</t>
  </si>
  <si>
    <t>212046</t>
  </si>
  <si>
    <t>443761</t>
  </si>
  <si>
    <t>YOWEY00</t>
  </si>
  <si>
    <t>Weijenborgerbeek Heelweg Vragender</t>
  </si>
  <si>
    <t>238624</t>
  </si>
  <si>
    <t>444273</t>
  </si>
  <si>
    <t>YOWEY01</t>
  </si>
  <si>
    <t>Weijenborgerbeek Meekesweg Vragender</t>
  </si>
  <si>
    <t>239350</t>
  </si>
  <si>
    <t>444150</t>
  </si>
  <si>
    <t>YOWEY03</t>
  </si>
  <si>
    <t>Weijenborgerbeek Oude Winterswijksweg Lichtenvoorde</t>
  </si>
  <si>
    <t>445025</t>
  </si>
  <si>
    <t>YOWEY05</t>
  </si>
  <si>
    <t>Weijenborgerbeek Oude Winterswijksweg Vragender</t>
  </si>
  <si>
    <t>238819</t>
  </si>
  <si>
    <t>443952</t>
  </si>
  <si>
    <t>YOWEY06</t>
  </si>
  <si>
    <t>Weijenborgerbeek Oude Winterswijkseweg Lichtenvoorde</t>
  </si>
  <si>
    <t>237732</t>
  </si>
  <si>
    <t>441753</t>
  </si>
  <si>
    <t>YOWHB03</t>
  </si>
  <si>
    <t>Wehmerbeek Voorninklaan Winterswijk</t>
  </si>
  <si>
    <t>246366</t>
  </si>
  <si>
    <t>444563</t>
  </si>
  <si>
    <t>YOWHB05</t>
  </si>
  <si>
    <t>Wehmerbeek Sellekamp Winterswijk</t>
  </si>
  <si>
    <t>246738</t>
  </si>
  <si>
    <t>443660</t>
  </si>
  <si>
    <t>YOWHB06</t>
  </si>
  <si>
    <t>Wehmerbeek Bataafseweg Winterswijk</t>
  </si>
  <si>
    <t>247610</t>
  </si>
  <si>
    <t>442560</t>
  </si>
  <si>
    <t>YOWHB07</t>
  </si>
  <si>
    <t>Wehmerbeek Ravenhorsterweg Winterswijk voor RWZI</t>
  </si>
  <si>
    <t>245971</t>
  </si>
  <si>
    <t>444895</t>
  </si>
  <si>
    <t>YOWLB00</t>
  </si>
  <si>
    <t>Willinkbeek, Bredelerweg Ratum</t>
  </si>
  <si>
    <t>252447</t>
  </si>
  <si>
    <t>442643</t>
  </si>
  <si>
    <t>YOWRKPB01</t>
  </si>
  <si>
    <t>Depot Warken peilbuis 1</t>
  </si>
  <si>
    <t>215146</t>
  </si>
  <si>
    <t>462581</t>
  </si>
  <si>
    <t>YOWRKPB02</t>
  </si>
  <si>
    <t>Depot Warken peilbuis 2</t>
  </si>
  <si>
    <t>215139</t>
  </si>
  <si>
    <t>462609</t>
  </si>
  <si>
    <t>YOWRKPB03</t>
  </si>
  <si>
    <t>Depot Warken peilbuis 3</t>
  </si>
  <si>
    <t>215113</t>
  </si>
  <si>
    <t>462594</t>
  </si>
  <si>
    <t>YOWRKPB04</t>
  </si>
  <si>
    <t>Depot Warken peilbuis 4</t>
  </si>
  <si>
    <t>215105</t>
  </si>
  <si>
    <t>462615</t>
  </si>
  <si>
    <t>YOWSW04</t>
  </si>
  <si>
    <t>Wooldse Waterleiding Brandenweg Winterswijk</t>
  </si>
  <si>
    <t>245891</t>
  </si>
  <si>
    <t>436275</t>
  </si>
  <si>
    <t>YOWTV20</t>
  </si>
  <si>
    <t>Rivierweg Westervoort</t>
  </si>
  <si>
    <t>195616</t>
  </si>
  <si>
    <t>440256</t>
  </si>
  <si>
    <t>YOWTW01</t>
  </si>
  <si>
    <t>Stadswater Waliensestraat Winterswijk</t>
  </si>
  <si>
    <t>246883</t>
  </si>
  <si>
    <t>444613</t>
  </si>
  <si>
    <t>YOWTW02</t>
  </si>
  <si>
    <t>Retentie Laan van Napoleon Winterswijk</t>
  </si>
  <si>
    <t>YOWTW03</t>
  </si>
  <si>
    <t>Stadswater Marga Klompestraat Winterswijk</t>
  </si>
  <si>
    <t>YOWTW04</t>
  </si>
  <si>
    <t>YOWTW11</t>
  </si>
  <si>
    <t>YOWTW17</t>
  </si>
  <si>
    <t>Stadswater M. Vasalisstraat Winterswijk</t>
  </si>
  <si>
    <t>247171</t>
  </si>
  <si>
    <t>444332</t>
  </si>
  <si>
    <t>YOWTW21</t>
  </si>
  <si>
    <t>YOWTW22</t>
  </si>
  <si>
    <t>YOWTW23</t>
  </si>
  <si>
    <t>Oostervoort Joost van den Vondelstr Winterswijk</t>
  </si>
  <si>
    <t>YOWTW24</t>
  </si>
  <si>
    <t>YOWTW25</t>
  </si>
  <si>
    <t>YOWTW30</t>
  </si>
  <si>
    <t>Bataafseweg, Winterswijk</t>
  </si>
  <si>
    <t>247901</t>
  </si>
  <si>
    <t>443391</t>
  </si>
  <si>
    <t>YOWTW31</t>
  </si>
  <si>
    <t>Waliensestraat, Winterswijk</t>
  </si>
  <si>
    <t>246960</t>
  </si>
  <si>
    <t>445032</t>
  </si>
  <si>
    <t>YOWV03</t>
  </si>
  <si>
    <t>Meeneweg 222327-447487</t>
  </si>
  <si>
    <t>YOWV08</t>
  </si>
  <si>
    <t>Oosterwijksevloed Veersweg</t>
  </si>
  <si>
    <t>YOWV11</t>
  </si>
  <si>
    <t>N316, Rotonde Hengelo</t>
  </si>
  <si>
    <t>YOZAB03</t>
  </si>
  <si>
    <t>Zaalbeek Paddensteeg Deventer</t>
  </si>
  <si>
    <t>215147</t>
  </si>
  <si>
    <t>471504</t>
  </si>
  <si>
    <t>YOZAK01</t>
  </si>
  <si>
    <t>230900</t>
  </si>
  <si>
    <t>467300</t>
  </si>
  <si>
    <t>YOZEW01</t>
  </si>
  <si>
    <t>Zevenaarse Wetering, Boleemweg Zevenaar</t>
  </si>
  <si>
    <t>201462</t>
  </si>
  <si>
    <t>440812</t>
  </si>
  <si>
    <t>YOZHM02</t>
  </si>
  <si>
    <t>Stadswater Vincent van Goghstraat Zelhem</t>
  </si>
  <si>
    <t>221530</t>
  </si>
  <si>
    <t>447000</t>
  </si>
  <si>
    <t>YOZIB10</t>
  </si>
  <si>
    <t>Zilverbeek Lichtenvoordsestraatweg Aalten</t>
  </si>
  <si>
    <t>238219</t>
  </si>
  <si>
    <t>YOZOB01</t>
  </si>
  <si>
    <t>Zoddebeek, Zuidgrensweg</t>
  </si>
  <si>
    <t>254793</t>
  </si>
  <si>
    <t>460695</t>
  </si>
  <si>
    <t>YOZOB03</t>
  </si>
  <si>
    <t>Zoddebeek Hofterveldweg</t>
  </si>
  <si>
    <t>251274</t>
  </si>
  <si>
    <t>462530</t>
  </si>
  <si>
    <t>YOZWA01</t>
  </si>
  <si>
    <t>202044</t>
  </si>
  <si>
    <t>445175</t>
  </si>
  <si>
    <t>YOZWB01</t>
  </si>
  <si>
    <t>Zwarte Beek Tulenstraat Breedenbroek</t>
  </si>
  <si>
    <t>227969</t>
  </si>
  <si>
    <t>432420</t>
  </si>
  <si>
    <t>YTEFFPJHVS</t>
  </si>
  <si>
    <t>Effluent Project Heuvelstraat Silvolde</t>
  </si>
  <si>
    <t>223775</t>
  </si>
  <si>
    <t>435837</t>
  </si>
  <si>
    <t>YTEFFPJZCD</t>
  </si>
  <si>
    <t>Effluent Project Zone College Doetinchem</t>
  </si>
  <si>
    <t>217594</t>
  </si>
  <si>
    <t>440979</t>
  </si>
  <si>
    <t>YTINFPJHVS</t>
  </si>
  <si>
    <t>Influent Project Heuvelstraat Silvolde</t>
  </si>
  <si>
    <t>YTINFPJZCD</t>
  </si>
  <si>
    <t>Influent Project Zone College Doetinchem</t>
  </si>
  <si>
    <t>YTZEAVASWTRSTRM</t>
  </si>
  <si>
    <t>Aanvoer per as Waterstromen Etten</t>
  </si>
  <si>
    <t>YTZEAVASZC</t>
  </si>
  <si>
    <t>Aanvoer per as Zwarte Cross</t>
  </si>
  <si>
    <t>YTZEDS0</t>
  </si>
  <si>
    <t>rwzi Etten bemonsteringslocatie interne stromen (centraat)</t>
  </si>
  <si>
    <t>YTZNAVASAVKOLB</t>
  </si>
  <si>
    <t>Aanvoer per as Aviko (Waterstromen) Olburgen</t>
  </si>
  <si>
    <t>YTZWCBLEEF01</t>
  </si>
  <si>
    <t>Zwarte cross blue elephant effluent</t>
  </si>
  <si>
    <t>YTZWCBLEIN01</t>
  </si>
  <si>
    <t>Zwarte cross blue elephant influent</t>
  </si>
  <si>
    <t>YTZWCBLMTDIN01</t>
  </si>
  <si>
    <t>Zwarte cross blue elephant en MTD influent</t>
  </si>
  <si>
    <t>YTZWCMTDEF01</t>
  </si>
  <si>
    <t>Zwarte cross MTD effluent</t>
  </si>
  <si>
    <t>YTZWCMTDIN01</t>
  </si>
  <si>
    <t>Zwarte cross MTD influent</t>
  </si>
  <si>
    <t>YTZWCNHEF01</t>
  </si>
  <si>
    <t>Zwarte cross Nijhuis installatie effluent</t>
  </si>
  <si>
    <t>YTZWCNHIN01</t>
  </si>
  <si>
    <t>Zwarte cross Nijhuis installatie influent</t>
  </si>
  <si>
    <t>YWB23-MV022</t>
  </si>
  <si>
    <t>ywb2301, MV022</t>
  </si>
  <si>
    <t>238082</t>
  </si>
  <si>
    <t>461096</t>
  </si>
  <si>
    <t>YWB23-MV038</t>
  </si>
  <si>
    <t>ywb2301, MV038</t>
  </si>
  <si>
    <t>YZAAT0</t>
  </si>
  <si>
    <t>rzi aalten at</t>
  </si>
  <si>
    <t>YZAEF0</t>
  </si>
  <si>
    <t>rzi aalten effluent</t>
  </si>
  <si>
    <t>YZAIN0</t>
  </si>
  <si>
    <t>rzi aalten influent</t>
  </si>
  <si>
    <t>YZAZS0</t>
  </si>
  <si>
    <t>RWZI ATN afvoer slibbuffer</t>
  </si>
  <si>
    <t>YZDAT0</t>
  </si>
  <si>
    <t>rzi dinxperlo at</t>
  </si>
  <si>
    <t>YZDEF0</t>
  </si>
  <si>
    <t>rzi dinxperlo effluent</t>
  </si>
  <si>
    <t>YZDIN0</t>
  </si>
  <si>
    <t>rzi dinxperlo influent</t>
  </si>
  <si>
    <t>YZDZS0</t>
  </si>
  <si>
    <t>RWZI DPL afvoer slibbuffer</t>
  </si>
  <si>
    <t>YZECA0</t>
  </si>
  <si>
    <t>Rzi etten AT</t>
  </si>
  <si>
    <t>YZEEF0</t>
  </si>
  <si>
    <t>rzi etten effluent</t>
  </si>
  <si>
    <t>YZEIN0</t>
  </si>
  <si>
    <t>rzi etten gezamenlijk influent</t>
  </si>
  <si>
    <t>YZEINWS0</t>
  </si>
  <si>
    <t>RWZI Etten influent papierfabriek</t>
  </si>
  <si>
    <t>YZEIS0</t>
  </si>
  <si>
    <t>RWZI Etten interne stromen IZWI en AT RWZI</t>
  </si>
  <si>
    <t>YZESG0IN1</t>
  </si>
  <si>
    <t>RWZI ETN primair ingedikt</t>
  </si>
  <si>
    <t>YZESG0IN2</t>
  </si>
  <si>
    <t>RWZI ETN bandindikker</t>
  </si>
  <si>
    <t>YZESG0IN3</t>
  </si>
  <si>
    <t>RWZI ETN secundair extern + drijflaag etn</t>
  </si>
  <si>
    <t>YZESG0UIT</t>
  </si>
  <si>
    <t>RWZI ETN slibgisting uitgaand</t>
  </si>
  <si>
    <t>YZEVB2</t>
  </si>
  <si>
    <t>rzi etten voorbezinktank 2</t>
  </si>
  <si>
    <t>YZEZS2</t>
  </si>
  <si>
    <t>rwzi Etten ingedikt niet uitg. slib cf2</t>
  </si>
  <si>
    <t>YZHAT1</t>
  </si>
  <si>
    <t>rzi haarlo at1</t>
  </si>
  <si>
    <t>YZHAT2</t>
  </si>
  <si>
    <t>rzi haarlo at2</t>
  </si>
  <si>
    <t>YZHEF0</t>
  </si>
  <si>
    <t>rzi haarlo effluent</t>
  </si>
  <si>
    <t>YZHIN0</t>
  </si>
  <si>
    <t>rzi Haarlo influent (totaal)</t>
  </si>
  <si>
    <t>YZHZS0</t>
  </si>
  <si>
    <t>RWZI HLO afvoer slibbuffer</t>
  </si>
  <si>
    <t>YZLAT0</t>
  </si>
  <si>
    <t>rwzi Lichtenvoorde at</t>
  </si>
  <si>
    <t>YZLEF0</t>
  </si>
  <si>
    <t>rwzi Lichtenvoorde effluent</t>
  </si>
  <si>
    <t>YZLIN4GEM</t>
  </si>
  <si>
    <t>rwzi Lichtenvoorde infl zwt lvd ltv</t>
  </si>
  <si>
    <t>YZLIN6IWL</t>
  </si>
  <si>
    <t>rwzi Lichtenvoorde infl. IWL</t>
  </si>
  <si>
    <t>YZLZS0</t>
  </si>
  <si>
    <t>rwzi Lichtenvoorde zuiveringsslib</t>
  </si>
  <si>
    <t>YZMAT0</t>
  </si>
  <si>
    <t>rzi markelo/holten at</t>
  </si>
  <si>
    <t>YZMEF0</t>
  </si>
  <si>
    <t>rzi markelo/holten effluent</t>
  </si>
  <si>
    <t>YZMIN-VB</t>
  </si>
  <si>
    <t>rzi holten voorbezonken infl.</t>
  </si>
  <si>
    <t>YZMIN0</t>
  </si>
  <si>
    <t>RWZI markelo/holten influent</t>
  </si>
  <si>
    <t>YZMSG0IN</t>
  </si>
  <si>
    <t>RWZI HTN slibgisting ingaand</t>
  </si>
  <si>
    <t>YZMSG0UIT</t>
  </si>
  <si>
    <t>RWZI HTN slibgisting uitgaand</t>
  </si>
  <si>
    <t>YZNCENTRAAT</t>
  </si>
  <si>
    <t>Centraat RWZI Nieuwgraaf</t>
  </si>
  <si>
    <t>YZNEF0</t>
  </si>
  <si>
    <t>rwzi Nieuwgraaf effluent</t>
  </si>
  <si>
    <t>YZNFILTRAATEFL</t>
  </si>
  <si>
    <t>RWZI Nieuwgraaf gefilterd effluent bedrijfswater</t>
  </si>
  <si>
    <t>YZNIN0</t>
  </si>
  <si>
    <t>rwzi Nieuwgraaf influent</t>
  </si>
  <si>
    <t>YZNIS0</t>
  </si>
  <si>
    <t>rwzi Nieuwgraaf interne stromen</t>
  </si>
  <si>
    <t>YZNPS1</t>
  </si>
  <si>
    <t>RWZI Nieuwgraaf primair slib</t>
  </si>
  <si>
    <t>YZNSAB1</t>
  </si>
  <si>
    <t>rwzi Nieuwgraaf sel. an. bel. 1</t>
  </si>
  <si>
    <t>YZNSAB2</t>
  </si>
  <si>
    <t>rwzi Nieuwgraaf sel. an. bel. 2</t>
  </si>
  <si>
    <t>YZNSAB3</t>
  </si>
  <si>
    <t>rwzi Nieuwgraaf sel. an. bel. 3</t>
  </si>
  <si>
    <t>YZNSG1IN</t>
  </si>
  <si>
    <t>RWZI NGF slibgisting in secundair</t>
  </si>
  <si>
    <t>YZNSG1UIT</t>
  </si>
  <si>
    <t>RWZI NGF Slibgisting 1 uitgaand</t>
  </si>
  <si>
    <t>YZNSG2IN</t>
  </si>
  <si>
    <t>RWZI NGF slibgisting in primair</t>
  </si>
  <si>
    <t>YZNSG2UIT</t>
  </si>
  <si>
    <t>RWZI NGF Slibgisting 2 uitgaand</t>
  </si>
  <si>
    <t>YZNSOINGAAND</t>
  </si>
  <si>
    <t>RWZI Nieuwgraaf toevoer decanter</t>
  </si>
  <si>
    <t>YZNVB2</t>
  </si>
  <si>
    <t>rwzi Nieuwgraaf afl. voorbezink 2</t>
  </si>
  <si>
    <t>YZNZS0</t>
  </si>
  <si>
    <t>rwzi Nieuwgraaf zuiveringsslib</t>
  </si>
  <si>
    <t>YZOAT0</t>
  </si>
  <si>
    <t>rzi Olburgen AT</t>
  </si>
  <si>
    <t>YZOCT0</t>
  </si>
  <si>
    <t>rzi olburgen centraat</t>
  </si>
  <si>
    <t>YZOEF0</t>
  </si>
  <si>
    <t>rzi olburgen effluent</t>
  </si>
  <si>
    <t>YZOIN1AVI</t>
  </si>
  <si>
    <t>RWZI olburgen influent Aviko</t>
  </si>
  <si>
    <t>YZOIN7GEM</t>
  </si>
  <si>
    <t>rzi olburgen infl. gemeente s</t>
  </si>
  <si>
    <t>YZOIS0</t>
  </si>
  <si>
    <t>RWZI Olburgen Interne Stromen</t>
  </si>
  <si>
    <t>YZOISL1</t>
  </si>
  <si>
    <t>RWZI Olburgen schijfindikker 1</t>
  </si>
  <si>
    <t>YZOISL2</t>
  </si>
  <si>
    <t>RWZI Olburgen schijfindikker 2</t>
  </si>
  <si>
    <t>YZOSG1IN</t>
  </si>
  <si>
    <t>RWZI Olburgen indikker 1 uitgaand</t>
  </si>
  <si>
    <t>YZOSG1UIT</t>
  </si>
  <si>
    <t>RWZI Olburgen slibgisting 1 uitgaand</t>
  </si>
  <si>
    <t>YZOSG2IN</t>
  </si>
  <si>
    <t>RWZI Olburgen indikker 2 uitgaand</t>
  </si>
  <si>
    <t>YZOSG2UIT</t>
  </si>
  <si>
    <t>RWZI Olburgen slibgisting 2 uitgaand</t>
  </si>
  <si>
    <t>YZOTG0</t>
  </si>
  <si>
    <t>rzi Olburgen tussen gemaal</t>
  </si>
  <si>
    <t>YZOZS0</t>
  </si>
  <si>
    <t>rzi olburgen zuiveringsslib</t>
  </si>
  <si>
    <t>YZRASB0</t>
  </si>
  <si>
    <t>rwzi Ruurlo aflaat slibbuffer</t>
  </si>
  <si>
    <t>YZRAT0</t>
  </si>
  <si>
    <t>rzi ruurlo at</t>
  </si>
  <si>
    <t>YZREF0</t>
  </si>
  <si>
    <t>rzi ruurlo effluent</t>
  </si>
  <si>
    <t>YZRIN0</t>
  </si>
  <si>
    <t>rzi ruurlo influent</t>
  </si>
  <si>
    <t>YZRZS0</t>
  </si>
  <si>
    <t>RWZI RLO afvoer slibbuffer</t>
  </si>
  <si>
    <t>YZVAT0</t>
  </si>
  <si>
    <t>rwzi Varsseveld at</t>
  </si>
  <si>
    <t>YZVEF0</t>
  </si>
  <si>
    <t>rwzi Varsseveld effluent</t>
  </si>
  <si>
    <t>YZVIN0</t>
  </si>
  <si>
    <t>rwzi Varsseveld influent</t>
  </si>
  <si>
    <t>YZVZS0</t>
  </si>
  <si>
    <t>RWZI VSV afvoer slibbuffer</t>
  </si>
  <si>
    <t>YZWA01</t>
  </si>
  <si>
    <t>Zwalm</t>
  </si>
  <si>
    <t>202033</t>
  </si>
  <si>
    <t>445145</t>
  </si>
  <si>
    <t>YZWAT0</t>
  </si>
  <si>
    <t>rzi winterswijk at</t>
  </si>
  <si>
    <t>YZWEF0</t>
  </si>
  <si>
    <t>rzi winterswijk effluent</t>
  </si>
  <si>
    <t>YZWEF1</t>
  </si>
  <si>
    <t>RWZI Winterswijk effluent carrousel 3 vaten</t>
  </si>
  <si>
    <t>YZWIN0</t>
  </si>
  <si>
    <t>rzi winterswijk influent</t>
  </si>
  <si>
    <t>YZWNBTEKAF</t>
  </si>
  <si>
    <t>RWZI Winterswijk nabehandeld gezuiverd water afloop nbt</t>
  </si>
  <si>
    <t>YZWNTOZNAF</t>
  </si>
  <si>
    <t>RWZI Winterswijk nabehandeld gezuiverd water na ozon</t>
  </si>
  <si>
    <t>YZWPB02</t>
  </si>
  <si>
    <t>rwzi Winterswijk peilbuis 02</t>
  </si>
  <si>
    <t>245539</t>
  </si>
  <si>
    <t>445166</t>
  </si>
  <si>
    <t>YZWZS0</t>
  </si>
  <si>
    <t>RWZI WTW afvoer slibbuffer</t>
  </si>
  <si>
    <t>YZXAT0</t>
  </si>
  <si>
    <t>rzi wehl at</t>
  </si>
  <si>
    <t>YZXEF0</t>
  </si>
  <si>
    <t>rzi wehl effluent</t>
  </si>
  <si>
    <t>YZXIN0</t>
  </si>
  <si>
    <t>rzi wehl influent</t>
  </si>
  <si>
    <t>YZXZS0</t>
  </si>
  <si>
    <t>RWZI WHL afvoer slibbuffer</t>
  </si>
  <si>
    <t>YZZAT1</t>
  </si>
  <si>
    <t>rzi zutphen at 1</t>
  </si>
  <si>
    <t>YZZAT2</t>
  </si>
  <si>
    <t>rzi zutphen at 2</t>
  </si>
  <si>
    <t>YZZAT3NERE</t>
  </si>
  <si>
    <t>at3 Nereda project RWZI Zutphen</t>
  </si>
  <si>
    <t>YZZAT4NERE</t>
  </si>
  <si>
    <t>at4 Nereda project RWZI Zutphen</t>
  </si>
  <si>
    <t>YZZCENTDCKAU</t>
  </si>
  <si>
    <t>Centraat decanteercentrifuge</t>
  </si>
  <si>
    <t>YZZCENTSCHOTKAU</t>
  </si>
  <si>
    <t>Centraat schotelcentrifuge</t>
  </si>
  <si>
    <t>YZZDCKAU</t>
  </si>
  <si>
    <t>Toevoer decanteercentrifuge</t>
  </si>
  <si>
    <t>YZZEF0</t>
  </si>
  <si>
    <t>rzi zutphen effluent</t>
  </si>
  <si>
    <t>YZZEFF0NERE</t>
  </si>
  <si>
    <t>Nereda effluent Nereda project RWZI Zutphen</t>
  </si>
  <si>
    <t>YZZFILTINDKAU</t>
  </si>
  <si>
    <t>Filtraat bandindikker</t>
  </si>
  <si>
    <t>YZZIN7VW1</t>
  </si>
  <si>
    <t>rzi zutphen infl. verdeelwerk 1</t>
  </si>
  <si>
    <t>YZZIN8VW2</t>
  </si>
  <si>
    <t>rzi zutphen infl.verd.werk2(gmb)</t>
  </si>
  <si>
    <t>YZZINBUFNERE</t>
  </si>
  <si>
    <t>influentbuffer Nereda project RWZI Zutphen</t>
  </si>
  <si>
    <t>YZZINDKKAU</t>
  </si>
  <si>
    <t>Toevoer bandindikker</t>
  </si>
  <si>
    <t>YZZINNERE</t>
  </si>
  <si>
    <t>yzzinnere</t>
  </si>
  <si>
    <t>YZZKAUOND</t>
  </si>
  <si>
    <t>Monsterpunt Kaumera onderzoek</t>
  </si>
  <si>
    <t>YZZKAUONDAW</t>
  </si>
  <si>
    <t>YZZM13KAU</t>
  </si>
  <si>
    <t>ingedikt slib</t>
  </si>
  <si>
    <t>YZZOL1REG1KAU</t>
  </si>
  <si>
    <t>2e centrifuge ontwaterd slib (kaumera)</t>
  </si>
  <si>
    <t>YZZPLKNS</t>
  </si>
  <si>
    <t>RWZI Zutphen persleiding Kanaalstraat (Friesland Campina)</t>
  </si>
  <si>
    <t>YZZPROSCHOTKAU</t>
  </si>
  <si>
    <t>Product schotelcentrifuge (Kaumera)</t>
  </si>
  <si>
    <t>YZZPWGMB</t>
  </si>
  <si>
    <t>RWZI Zutphen, proceswater tbv GMB. (effl2)</t>
  </si>
  <si>
    <t>YZZREACTKAU</t>
  </si>
  <si>
    <t>Toevoer reactor</t>
  </si>
  <si>
    <t>YZZSCHOTKAU</t>
  </si>
  <si>
    <t>Toevoer schotelcentrifuge</t>
  </si>
  <si>
    <t>YZZSI0</t>
  </si>
  <si>
    <t>comp. slib ingedikt rwzi Zutphen</t>
  </si>
  <si>
    <t>YZZSILOKAU</t>
  </si>
  <si>
    <t>Kaumera silo</t>
  </si>
  <si>
    <t>YZZSILOKAUAW</t>
  </si>
  <si>
    <t>Kaumera Silo (monster voor verdunning)</t>
  </si>
  <si>
    <t>YZZSLBBUFKAU</t>
  </si>
  <si>
    <t>Afvalwater (koud) tp 8a slibbuffers Kaumera prod.</t>
  </si>
  <si>
    <t>YZZSLBDCKAU</t>
  </si>
  <si>
    <t>Slib decanteercentrifuge</t>
  </si>
  <si>
    <t>YZZTRKIS0NERE</t>
  </si>
  <si>
    <t>Terreinriolering Nereda RWZI Zutphen</t>
  </si>
  <si>
    <t>YZZZS1</t>
  </si>
  <si>
    <t>RWZI ZPN afvoerband 1</t>
  </si>
  <si>
    <t>YZZZS2</t>
  </si>
  <si>
    <t>RWZI ZPN afvoerband 2</t>
  </si>
  <si>
    <t>Z-400-X-1102</t>
  </si>
  <si>
    <t>AWZI Lelystad, externe aanvoer</t>
  </si>
  <si>
    <t>Z-OOSTERWOLD-BEL</t>
  </si>
  <si>
    <t>Beluchting Decentrale zuivering  Oosterwold</t>
  </si>
  <si>
    <t>Z-OOSTERWOLD-BUF1</t>
  </si>
  <si>
    <t>1ste buffertank Decentrale zuivering Oosterwold</t>
  </si>
  <si>
    <t>Z-OOSTERWOLD-EFF</t>
  </si>
  <si>
    <t>Effluent decentrale zuivering Oosterwold</t>
  </si>
  <si>
    <t>Z-OOSTERWOLD-EFFL</t>
  </si>
  <si>
    <t>Effluent Decentrale zuivering Oosterwold</t>
  </si>
  <si>
    <t>Z-OOSTERWOLD-INF</t>
  </si>
  <si>
    <t>Influent decentrale zuivering Oosterwold</t>
  </si>
  <si>
    <t>Z-OOSTERWOLD-INFL</t>
  </si>
  <si>
    <t>Iinfluent Decentrale zuivering  Oosterwold</t>
  </si>
  <si>
    <t>Z-OOSTWOLD-BEL</t>
  </si>
  <si>
    <t>Biologisch proces dectrale zuivering Oosterwold</t>
  </si>
  <si>
    <t>Z01746-01</t>
  </si>
  <si>
    <t>Vandemoortele Nederland BV</t>
  </si>
  <si>
    <t>Z100-002VKK</t>
  </si>
  <si>
    <t>awzi Zeewolde- vulkraan CV bedrijfsgebouw koudwater</t>
  </si>
  <si>
    <t>Z100-011VKK</t>
  </si>
  <si>
    <t>awzi Zeewolde- wasbak ingang werkplaats</t>
  </si>
  <si>
    <t>Z100-021K</t>
  </si>
  <si>
    <t>awzi Zeewolde-Oogdouche Besturingsgebouw</t>
  </si>
  <si>
    <t>Z100-032K</t>
  </si>
  <si>
    <t>awzi Zeewolde-douche besturingsgebouw</t>
  </si>
  <si>
    <t>Z100-038K</t>
  </si>
  <si>
    <t>awzi Zeewolde-douche bedrijfsgebouw</t>
  </si>
  <si>
    <t>Z100-X-1102</t>
  </si>
  <si>
    <t>Roostergoedinstallatie, Bemonsteringspunt influent</t>
  </si>
  <si>
    <t>163253</t>
  </si>
  <si>
    <t>485868</t>
  </si>
  <si>
    <t>Z100-X-1202</t>
  </si>
  <si>
    <t>Aerobe Tank, Bemonsteringspunt actief slib</t>
  </si>
  <si>
    <t>163243</t>
  </si>
  <si>
    <t>485888</t>
  </si>
  <si>
    <t>Z100-X-1301</t>
  </si>
  <si>
    <t>Effluentkelder, Bemonsteringspunt effluent</t>
  </si>
  <si>
    <t>Z100-X-1301-</t>
  </si>
  <si>
    <t>Effluentkelder, Bemonsteringspunt effluent (projectmeting)</t>
  </si>
  <si>
    <t>Z100-X-2102</t>
  </si>
  <si>
    <t>Ingedikt surplusslibleiding, Bemonsteringspunt ingedikt surplusslib</t>
  </si>
  <si>
    <t>163242</t>
  </si>
  <si>
    <t>485907</t>
  </si>
  <si>
    <t>Z100GW-MZ01</t>
  </si>
  <si>
    <t>Zeewolde, peilbuis mz01</t>
  </si>
  <si>
    <t>Z100GW-MZ02</t>
  </si>
  <si>
    <t>Zeewolde, peilbuis mz02</t>
  </si>
  <si>
    <t>Z100GW-MZ03</t>
  </si>
  <si>
    <t>Zeewolde, peilbuis mz03</t>
  </si>
  <si>
    <t>Z100GW-MZ04</t>
  </si>
  <si>
    <t>Zeewolde, peilbuis mz04</t>
  </si>
  <si>
    <t>Z100GW-MZ05</t>
  </si>
  <si>
    <t>Zeewolde, peilbuis mz05</t>
  </si>
  <si>
    <t>Z100GW-MZ06</t>
  </si>
  <si>
    <t>Zeewolde, peilbuis mz06</t>
  </si>
  <si>
    <t>Z100GW-MZ07</t>
  </si>
  <si>
    <t>Zeewolde, peilbuis mz07</t>
  </si>
  <si>
    <t>Z100GW-MZ08</t>
  </si>
  <si>
    <t>Zeewolde, peilbuis mz08</t>
  </si>
  <si>
    <t>Z100GW-MZ09</t>
  </si>
  <si>
    <t>Zeewolde, peilbuis mz09</t>
  </si>
  <si>
    <t>Z100GW-MZ10</t>
  </si>
  <si>
    <t>Zeewolde, peilbuis mz10</t>
  </si>
  <si>
    <t>Z100GW-REF0</t>
  </si>
  <si>
    <t>Zeewolde, peilbuis Referentie</t>
  </si>
  <si>
    <t>Z114-01</t>
  </si>
  <si>
    <t>Effluent OBAS</t>
  </si>
  <si>
    <t>Z124-01</t>
  </si>
  <si>
    <t>Effluent zuiveringstechnische voorziening</t>
  </si>
  <si>
    <t>Z124-03</t>
  </si>
  <si>
    <t>Salco Fishfarm Dronten BV CP</t>
  </si>
  <si>
    <t>Z1355-03</t>
  </si>
  <si>
    <t>Effluent biologische zuivering</t>
  </si>
  <si>
    <t>Z1373-01</t>
  </si>
  <si>
    <t>V.E.D. Milieuservice BV, Pioniersweg 84 EMF</t>
  </si>
  <si>
    <t>Z138-01</t>
  </si>
  <si>
    <t>Farm Dairy Holding B.V. EMF</t>
  </si>
  <si>
    <t>Z1493-01</t>
  </si>
  <si>
    <t>Spoelwater afkomstig van reinigen fusten voor zilveruien</t>
  </si>
  <si>
    <t>Z1526-04</t>
  </si>
  <si>
    <t>Effluent afvalwaterzuivering</t>
  </si>
  <si>
    <t>Z15FZ-006-01</t>
  </si>
  <si>
    <t>GEMAALTOCHT, duiker Gemaalweg</t>
  </si>
  <si>
    <t>176032</t>
  </si>
  <si>
    <t>537611</t>
  </si>
  <si>
    <t>Z15FZ-011-01</t>
  </si>
  <si>
    <t>STADSWATER LEMMER, hoek Schouw en Aak</t>
  </si>
  <si>
    <t>177480</t>
  </si>
  <si>
    <t>539421</t>
  </si>
  <si>
    <t>Z15FZ-013-01</t>
  </si>
  <si>
    <t>IJSSELMEER, inlaat Lemmer/Rutten</t>
  </si>
  <si>
    <t>176391</t>
  </si>
  <si>
    <t>538608</t>
  </si>
  <si>
    <t>Z15GZ-035-01</t>
  </si>
  <si>
    <t>NOORDERMEERTOCHT, Vuurtocht</t>
  </si>
  <si>
    <t>169959</t>
  </si>
  <si>
    <t>530532</t>
  </si>
  <si>
    <t>Z15GZ-39679</t>
  </si>
  <si>
    <t>WESTERMEERTOCHT, zwb2409-MV01, BE-2025.02</t>
  </si>
  <si>
    <t>Z15GZ-40410</t>
  </si>
  <si>
    <t>IJSSELMEER, nabij Hevel Geitenpad</t>
  </si>
  <si>
    <t>168966</t>
  </si>
  <si>
    <t>526586</t>
  </si>
  <si>
    <t>Z15HN-086-01</t>
  </si>
  <si>
    <t>LEMSTERVAART, brug Ruttenseweg (NP214)</t>
  </si>
  <si>
    <t>179139</t>
  </si>
  <si>
    <t>535871</t>
  </si>
  <si>
    <t>Z15HN-093-01</t>
  </si>
  <si>
    <t>POLENTOCHT, duiker Lemsterweg</t>
  </si>
  <si>
    <t>179277</t>
  </si>
  <si>
    <t>532031</t>
  </si>
  <si>
    <t>Z15HN-095-01</t>
  </si>
  <si>
    <t>RUTTENSEVAART, brug Lemsterweg</t>
  </si>
  <si>
    <t>178444</t>
  </si>
  <si>
    <t>535346</t>
  </si>
  <si>
    <t>Z15HN-28888</t>
  </si>
  <si>
    <t>RUTTENSETOCHT, 100m vanaf Wrakkenweg (ten westen van boerenerf)</t>
  </si>
  <si>
    <t>175528</t>
  </si>
  <si>
    <t>534495</t>
  </si>
  <si>
    <t>Z15HN-38992</t>
  </si>
  <si>
    <t>NOORDERMEERTOCHT, ten noorden van het IJzerpad</t>
  </si>
  <si>
    <t>Z15HN-38993</t>
  </si>
  <si>
    <t>AANVOERSLOOT N:1_30, nabij Wrakkenweg</t>
  </si>
  <si>
    <t>Z15HN-38994</t>
  </si>
  <si>
    <t>AANVOERSLOOT N:1_40, nabij Wrakkenweg</t>
  </si>
  <si>
    <t>Z15HZ-048-01</t>
  </si>
  <si>
    <t>CREILERVAART, Weg van Ongenade loswal</t>
  </si>
  <si>
    <t>175648</t>
  </si>
  <si>
    <t>530400</t>
  </si>
  <si>
    <t>Z15HZ-049-01</t>
  </si>
  <si>
    <t>CREILERVAART, brug Banterweg</t>
  </si>
  <si>
    <t>179525</t>
  </si>
  <si>
    <t>530408</t>
  </si>
  <si>
    <t>Z15HZ-050-01</t>
  </si>
  <si>
    <t>KLUTENDWARSTOCHT, brug Klutenweg</t>
  </si>
  <si>
    <t>177350</t>
  </si>
  <si>
    <t>529563</t>
  </si>
  <si>
    <t>Z15HZ-053-01</t>
  </si>
  <si>
    <t>KLUTENTOCHT, brug Banterweg</t>
  </si>
  <si>
    <t>179660</t>
  </si>
  <si>
    <t>528720</t>
  </si>
  <si>
    <t>Z15HZ-055-01</t>
  </si>
  <si>
    <t>ONDERDUIKERSTOCHT, brug Noordermiddenweg</t>
  </si>
  <si>
    <t>173415</t>
  </si>
  <si>
    <t>527190</t>
  </si>
  <si>
    <t>Z15HZ-056-01</t>
  </si>
  <si>
    <t>ONDERDUIKERSTOCHT, duiker Weg van Ongenade</t>
  </si>
  <si>
    <t>175570</t>
  </si>
  <si>
    <t>527167</t>
  </si>
  <si>
    <t>Z15HZ-057-01</t>
  </si>
  <si>
    <t>ONDERDUIKERSTOCHT, duiker Banterweg</t>
  </si>
  <si>
    <t>179738</t>
  </si>
  <si>
    <t>527114</t>
  </si>
  <si>
    <t>Z15HZ-062-01</t>
  </si>
  <si>
    <t>ANKERTOCHT, voor Steven Rippengemaal</t>
  </si>
  <si>
    <t>173246</t>
  </si>
  <si>
    <t>525357</t>
  </si>
  <si>
    <t>Z15HZ-070-01</t>
  </si>
  <si>
    <t>STADSGRACHT EMMELOORD, eindvijver Mastenbroek/Salland</t>
  </si>
  <si>
    <t>178817</t>
  </si>
  <si>
    <t>525554</t>
  </si>
  <si>
    <t>Z15HZ-070-02</t>
  </si>
  <si>
    <t>Emmeloord Mastenbroek</t>
  </si>
  <si>
    <t>525521</t>
  </si>
  <si>
    <t>Z15HZ-083-01</t>
  </si>
  <si>
    <t>STADSWATER EMMELOORD, brug Hoeksewaard</t>
  </si>
  <si>
    <t>177976</t>
  </si>
  <si>
    <t>525805</t>
  </si>
  <si>
    <t>Z15HZ-083-03</t>
  </si>
  <si>
    <t>STADSWATER Emmeloord, brug Hoeksewaard, continue-meting</t>
  </si>
  <si>
    <t>Z15HZ-119-01</t>
  </si>
  <si>
    <t>VUURTOCHT, nabij Westerringweg</t>
  </si>
  <si>
    <t>173148</t>
  </si>
  <si>
    <t>530439</t>
  </si>
  <si>
    <t>Z15HZ-120-01</t>
  </si>
  <si>
    <t>KLUTENTOCHT, nabij Westerringweg</t>
  </si>
  <si>
    <t>172402</t>
  </si>
  <si>
    <t>528796</t>
  </si>
  <si>
    <t>Z15HZ-121-01</t>
  </si>
  <si>
    <t>ONDERDUIKERSTOCHT, nabij Westerringweg</t>
  </si>
  <si>
    <t>172391</t>
  </si>
  <si>
    <t>527200</t>
  </si>
  <si>
    <t>Z15HZ-122-01</t>
  </si>
  <si>
    <t>ESPELERTOCHT, nabij Westerringweg</t>
  </si>
  <si>
    <t>172416</t>
  </si>
  <si>
    <t>525546</t>
  </si>
  <si>
    <t>Z15HZ-172-01</t>
  </si>
  <si>
    <t>ESPELERDWARS-D-TOCHT, thv kavels C83-C84</t>
  </si>
  <si>
    <t>172925</t>
  </si>
  <si>
    <t>527221</t>
  </si>
  <si>
    <t>Z15HZ-173-01</t>
  </si>
  <si>
    <t>ONDERDUIKERSTOCHT, thv kavels C44-C52</t>
  </si>
  <si>
    <t>170882</t>
  </si>
  <si>
    <t>527212</t>
  </si>
  <si>
    <t>Z15HZ-193-01</t>
  </si>
  <si>
    <t>STADSWATER EMMELOORD, Gooilaanvijver, veldmeting</t>
  </si>
  <si>
    <t>178190</t>
  </si>
  <si>
    <t>Z15HZ-28358</t>
  </si>
  <si>
    <t>Ankertocht/ Steven Rippen, Continue EC meting (MP6078)</t>
  </si>
  <si>
    <t>525352</t>
  </si>
  <si>
    <t>Z15HZ-28359</t>
  </si>
  <si>
    <t>Espelervaart/ Tollebekerweg, Continue EC meting (MP6077)</t>
  </si>
  <si>
    <t>174982</t>
  </si>
  <si>
    <t>525512</t>
  </si>
  <si>
    <t>Z15HZ-28361</t>
  </si>
  <si>
    <t>Onderduikerstocht / Weg van Ongenade, Continue EC meting (MP6006)</t>
  </si>
  <si>
    <t>175514</t>
  </si>
  <si>
    <t>527169</t>
  </si>
  <si>
    <t>Z15HZ-28948</t>
  </si>
  <si>
    <t>STADSWATER EMMELOORD, Emmelhage, thv Jeanne d'Arclaan en Marie Curiesingel</t>
  </si>
  <si>
    <t>179192</t>
  </si>
  <si>
    <t>526704</t>
  </si>
  <si>
    <t>Z15HZ-29365</t>
  </si>
  <si>
    <t>Espelertocht, Continue EC meting (MP6107)</t>
  </si>
  <si>
    <t>172434</t>
  </si>
  <si>
    <t>525543</t>
  </si>
  <si>
    <t>Z15HZ-29467</t>
  </si>
  <si>
    <t>STADSWATER EMMELOORD, Meijerij-Generaliteitslandenpad</t>
  </si>
  <si>
    <t>Z15HZ-29467-02</t>
  </si>
  <si>
    <t>Emmeloord Hoeksewaard</t>
  </si>
  <si>
    <t>177994</t>
  </si>
  <si>
    <t>Z16CN-014-01</t>
  </si>
  <si>
    <t>KUINDERPLAS, De Kuilen, nabij schuur SBB</t>
  </si>
  <si>
    <t>182640</t>
  </si>
  <si>
    <t>533480</t>
  </si>
  <si>
    <t>Z16CN-021-01</t>
  </si>
  <si>
    <t>WELLERZANDTOCHT, duiker Friesepad</t>
  </si>
  <si>
    <t>180883</t>
  </si>
  <si>
    <t>532054</t>
  </si>
  <si>
    <t>Z16CN-39161</t>
  </si>
  <si>
    <t>SCHOTERWEG D-TOCHT, bovenstrooms</t>
  </si>
  <si>
    <t>181543</t>
  </si>
  <si>
    <t>533674</t>
  </si>
  <si>
    <t>Z16CN-39162</t>
  </si>
  <si>
    <t>SCHOTERWEG D-TOCHT, vlak voor uitstroom naar Schotertocht</t>
  </si>
  <si>
    <t>181076</t>
  </si>
  <si>
    <t>533111</t>
  </si>
  <si>
    <t>Z16CZ-055-01</t>
  </si>
  <si>
    <t>BURCHTTOCHT, duiker Friesepad</t>
  </si>
  <si>
    <t>181273</t>
  </si>
  <si>
    <t>528967</t>
  </si>
  <si>
    <t>Z16CZ-057-01</t>
  </si>
  <si>
    <t>CASTELEYNSPLAS, steigertje t.h.v. parkeerplaats</t>
  </si>
  <si>
    <t>180954</t>
  </si>
  <si>
    <t>528270</t>
  </si>
  <si>
    <t>Z16CZ-062-01</t>
  </si>
  <si>
    <t>KUINDERVAART, duiker Friesepad</t>
  </si>
  <si>
    <t>181119</t>
  </si>
  <si>
    <t>530206</t>
  </si>
  <si>
    <t>Z16CZ-063-01</t>
  </si>
  <si>
    <t>LEMSTERVAART, einde Onderduikersweg</t>
  </si>
  <si>
    <t>180714</t>
  </si>
  <si>
    <t>527744</t>
  </si>
  <si>
    <t>Z16CZ-082-01</t>
  </si>
  <si>
    <t>KALENBERGERTOCHT, duiker Oosterringweg</t>
  </si>
  <si>
    <t>186945</t>
  </si>
  <si>
    <t>527427</t>
  </si>
  <si>
    <t>Z16CZ-087-01</t>
  </si>
  <si>
    <t>MARKNESSERTOCHT, duiker Blankenhammerweg</t>
  </si>
  <si>
    <t>188125</t>
  </si>
  <si>
    <t>529902</t>
  </si>
  <si>
    <t>Z16CZ-088-01</t>
  </si>
  <si>
    <t>BLANKENHAMMERTOCHT, overstort Oosterringweg</t>
  </si>
  <si>
    <t>186505</t>
  </si>
  <si>
    <t>528900</t>
  </si>
  <si>
    <t>Z16CZ-090-01</t>
  </si>
  <si>
    <t>WEGSLOOT, bovenstrooms stuw Weteringweg nabij Kalenbergerweg</t>
  </si>
  <si>
    <t>188452</t>
  </si>
  <si>
    <t>528685</t>
  </si>
  <si>
    <t>Z16CZ-091-01</t>
  </si>
  <si>
    <t>MARKNESSERVAART, loswal Baarloseweg (NP085)</t>
  </si>
  <si>
    <t>188927</t>
  </si>
  <si>
    <t>527093</t>
  </si>
  <si>
    <t>Z16CZ-127-01</t>
  </si>
  <si>
    <t>WATERBUFFER, Luttelgeest II, bij aflaatwerk Oosterringweg</t>
  </si>
  <si>
    <t>187033</t>
  </si>
  <si>
    <t>527488</t>
  </si>
  <si>
    <t>Z16CZ-183-01</t>
  </si>
  <si>
    <t>WELLERWAARD, strand</t>
  </si>
  <si>
    <t>181437</t>
  </si>
  <si>
    <t>528435</t>
  </si>
  <si>
    <t>Z16CZ-205-01</t>
  </si>
  <si>
    <t>KAVELSLOOT, Kavel N62-N63, voor uitstroom naar Kalenbergertocht</t>
  </si>
  <si>
    <t>187842</t>
  </si>
  <si>
    <t>527650</t>
  </si>
  <si>
    <t>Z16CZ-206-01</t>
  </si>
  <si>
    <t>WEGSLOOT, Oosterringweg-Nieuwlandseweg, voor uitstroom naar Kalenbergertocht</t>
  </si>
  <si>
    <t>186971</t>
  </si>
  <si>
    <t>527465</t>
  </si>
  <si>
    <t>Z16CZ-207-01</t>
  </si>
  <si>
    <t>WEGSLOOT, Oosterringweg-Nieuwlandseweg, bij Kalenbergerweg</t>
  </si>
  <si>
    <t>186790</t>
  </si>
  <si>
    <t>528206</t>
  </si>
  <si>
    <t>Z16CZ-208-01</t>
  </si>
  <si>
    <t>AANVOERSLOOT N4_20, nabij Marknessertocht</t>
  </si>
  <si>
    <t>188892</t>
  </si>
  <si>
    <t>527133</t>
  </si>
  <si>
    <t>Z16CZ-209-01</t>
  </si>
  <si>
    <t>KAVELSLOOT M148/M149, voor uitstroom naar Luttelgeestertocht</t>
  </si>
  <si>
    <t>186702</t>
  </si>
  <si>
    <t>529408</t>
  </si>
  <si>
    <t>Z16CZ-210-01</t>
  </si>
  <si>
    <t>KAVELSLOOT M140/M143, voor uitstroom naar Kuindertocht</t>
  </si>
  <si>
    <t>185556</t>
  </si>
  <si>
    <t>530536</t>
  </si>
  <si>
    <t>Z16CZ-28362</t>
  </si>
  <si>
    <t>Kuindertocht, Continue EC meting (MP6053)</t>
  </si>
  <si>
    <t>185192</t>
  </si>
  <si>
    <t>530071</t>
  </si>
  <si>
    <t>Z16CZ-28363</t>
  </si>
  <si>
    <t>Marknesservaart/ Baarlozeweg, Continue EC meting (MP6028)</t>
  </si>
  <si>
    <t>188924</t>
  </si>
  <si>
    <t>527112</t>
  </si>
  <si>
    <t>Z16CZ-28364</t>
  </si>
  <si>
    <t>Baarlosetocht, Continue EC meting (MP6054)</t>
  </si>
  <si>
    <t>189420</t>
  </si>
  <si>
    <t>526438</t>
  </si>
  <si>
    <t>Z16DZ-019-022</t>
  </si>
  <si>
    <t>STEENWIJKERTOCHT, wb creosoot, oeverzijde noord, 20-40 cm, deel 3</t>
  </si>
  <si>
    <t>Z16DZ-39165</t>
  </si>
  <si>
    <t>STEENWIJKER D-TOCHT, nabij Ettenlandseweg</t>
  </si>
  <si>
    <t>192426</t>
  </si>
  <si>
    <t>525605</t>
  </si>
  <si>
    <t>Z16DZ-39166</t>
  </si>
  <si>
    <t>STEENWIJKERTOCHT, bovenstuws thv kavels S62/S75</t>
  </si>
  <si>
    <t>191017</t>
  </si>
  <si>
    <t>525220</t>
  </si>
  <si>
    <t>Z185-10</t>
  </si>
  <si>
    <t>Watermonster van afvoerleiding schoon water uit maissilo</t>
  </si>
  <si>
    <t>Z185-11</t>
  </si>
  <si>
    <t>Watermonster van afvoerleiding vuil water uit maissilo</t>
  </si>
  <si>
    <t>Z19-01</t>
  </si>
  <si>
    <t>Laboratoriumafvalwater</t>
  </si>
  <si>
    <t>Z200-024K</t>
  </si>
  <si>
    <t>awzi Amere-douche slibontwateringsgebouw</t>
  </si>
  <si>
    <t>Z200-SP-DKBLA</t>
  </si>
  <si>
    <t>Schudproeven Poederkool Blanco</t>
  </si>
  <si>
    <t>Z200-SP-EFA</t>
  </si>
  <si>
    <t>Schudproeven Poederkool Effluent Monster A</t>
  </si>
  <si>
    <t>Z200-X-1101</t>
  </si>
  <si>
    <t>145591</t>
  </si>
  <si>
    <t>490312</t>
  </si>
  <si>
    <t>Z200-X-1101-</t>
  </si>
  <si>
    <t>Bemonsteringspunt influent (projectmeting)</t>
  </si>
  <si>
    <t>Z200-X-1311</t>
  </si>
  <si>
    <t>Beluchtingstank AT-1310, Bemonsteringspunt actief slib</t>
  </si>
  <si>
    <t>145551</t>
  </si>
  <si>
    <t>490262</t>
  </si>
  <si>
    <t>Z200-X-1601</t>
  </si>
  <si>
    <t>Effluentkelder 1, Bemonsteringspunt effluent</t>
  </si>
  <si>
    <t>145569</t>
  </si>
  <si>
    <t>490255</t>
  </si>
  <si>
    <t>Z200-X-1601-</t>
  </si>
  <si>
    <t>Z200-X-2213</t>
  </si>
  <si>
    <t>Ontwatering centrifuge 1, Bemonsteringspunt centraat 1</t>
  </si>
  <si>
    <t>145532</t>
  </si>
  <si>
    <t>490267</t>
  </si>
  <si>
    <t>Z200-X-2233</t>
  </si>
  <si>
    <t>Ontwatering centrifuge 2, Bemonsteringspunt centraat 3</t>
  </si>
  <si>
    <t>145542</t>
  </si>
  <si>
    <t>Z200-X-2310</t>
  </si>
  <si>
    <t>Slibverwerkingsgebouw, Bemonsteringspunt ontwaterd slib</t>
  </si>
  <si>
    <t>145550</t>
  </si>
  <si>
    <t>Z200-XFT-1101</t>
  </si>
  <si>
    <t>Bemonsteringspunt influent streng 1 Brugplein (projectmeting)</t>
  </si>
  <si>
    <t>Z200-XFT-1102</t>
  </si>
  <si>
    <t>Bemonsteringspunt influent streng 2 Vleugelnootsgl/Vaarten (projectmeting)</t>
  </si>
  <si>
    <t>Z200-XFT-1104</t>
  </si>
  <si>
    <t>Bemonsteringspunt influent streng 4 Poortmolenstraat (projectmeting)</t>
  </si>
  <si>
    <t>Z200-XFT-1105</t>
  </si>
  <si>
    <t>Bemonsteringspunt influent streng 5 De Steiger (projectmeting)</t>
  </si>
  <si>
    <t>Z200-XFT-1106</t>
  </si>
  <si>
    <t>Bemonsteringspunt influent streng 6 Markerkant (projectmeting)</t>
  </si>
  <si>
    <t>Z2000-005K</t>
  </si>
  <si>
    <t>Gemaal Buma-doucheruimte</t>
  </si>
  <si>
    <t>Z2000-007K</t>
  </si>
  <si>
    <t>Gemaal Buma-wastafel garage</t>
  </si>
  <si>
    <t>Z200GW-MA01</t>
  </si>
  <si>
    <t>Almere, peilbuis ma01</t>
  </si>
  <si>
    <t>Z200GW-MA02</t>
  </si>
  <si>
    <t>Almere, peilbuis ma02</t>
  </si>
  <si>
    <t>Z200GW-MA03</t>
  </si>
  <si>
    <t>Almere, peilbuis ma03</t>
  </si>
  <si>
    <t>Z200GW-MA04</t>
  </si>
  <si>
    <t>Almere, peilbuis ma04</t>
  </si>
  <si>
    <t>Z200GW-MA05</t>
  </si>
  <si>
    <t>Almere, peilbuis ma05</t>
  </si>
  <si>
    <t>Z200GW-MA06</t>
  </si>
  <si>
    <t>Almere, peilbuis ma06</t>
  </si>
  <si>
    <t>Z200GW-MA07</t>
  </si>
  <si>
    <t>Almere, peilbuis ma07</t>
  </si>
  <si>
    <t>Z200GW-MA08</t>
  </si>
  <si>
    <t>Almere, peilbuis ma08</t>
  </si>
  <si>
    <t>Z200GW-MA09</t>
  </si>
  <si>
    <t>Almere, peilbuis ma09</t>
  </si>
  <si>
    <t>Z200GW-MA10</t>
  </si>
  <si>
    <t>Almere, peilbuis ma10</t>
  </si>
  <si>
    <t>Z200GW-MA11</t>
  </si>
  <si>
    <t>Almere, peilbuis ma11</t>
  </si>
  <si>
    <t>Z200GW-MA12</t>
  </si>
  <si>
    <t>Almere, peilbuis ma12</t>
  </si>
  <si>
    <t>Z200GW-MA13</t>
  </si>
  <si>
    <t>Almere, peilbuis ma13</t>
  </si>
  <si>
    <t>Z200GW-REF0</t>
  </si>
  <si>
    <t>Almere, peilbuis Referentie</t>
  </si>
  <si>
    <t>Z20586-01</t>
  </si>
  <si>
    <t>Z20CZ-018-01</t>
  </si>
  <si>
    <t>ZWOLSETOCHT, duiker Hondweg</t>
  </si>
  <si>
    <t>182096</t>
  </si>
  <si>
    <t>504240</t>
  </si>
  <si>
    <t>Z20CZ-019-01</t>
  </si>
  <si>
    <t>HOGE VAART, brug Elburgerweg</t>
  </si>
  <si>
    <t>180692</t>
  </si>
  <si>
    <t>502403</t>
  </si>
  <si>
    <t>Z20CZ-022-01</t>
  </si>
  <si>
    <t>OUDEBOSTOCHT, achter boskavel kavels O51/52</t>
  </si>
  <si>
    <t>184762</t>
  </si>
  <si>
    <t>503066</t>
  </si>
  <si>
    <t>Z20DZ-001-01</t>
  </si>
  <si>
    <t>STADSWATER LELYSTAD, brug Schoener</t>
  </si>
  <si>
    <t>159466</t>
  </si>
  <si>
    <t>501332</t>
  </si>
  <si>
    <t>Z20DZ-054-01</t>
  </si>
  <si>
    <t>HOEKPLAS, OVP. vanaf Oostvaardersdijk</t>
  </si>
  <si>
    <t>155122</t>
  </si>
  <si>
    <t>500225</t>
  </si>
  <si>
    <t>Z20DZ-38644</t>
  </si>
  <si>
    <t>IJSSELMEER, thv hmp 33.3</t>
  </si>
  <si>
    <t>159275</t>
  </si>
  <si>
    <t>505770</t>
  </si>
  <si>
    <t>Z20DZ-38649</t>
  </si>
  <si>
    <t>LAGE DWARSVAART, 10 meter vanaf effluentuitstroom AWZI, NO-zijde vaart</t>
  </si>
  <si>
    <t>157338</t>
  </si>
  <si>
    <t>Z20DZ-38675</t>
  </si>
  <si>
    <t>LAGE DWARSVAART, Lelystad Haven, achter Beemster</t>
  </si>
  <si>
    <t>157701</t>
  </si>
  <si>
    <t>501122</t>
  </si>
  <si>
    <t>Z20EN-046-01</t>
  </si>
  <si>
    <t>STADSWATER URK, parkeerplaats Bornholmlaan</t>
  </si>
  <si>
    <t>169062</t>
  </si>
  <si>
    <t>519630</t>
  </si>
  <si>
    <t>Z20EN-061-01</t>
  </si>
  <si>
    <t>WESTERMEERTOCHT, Westermeerweg/Schapenpad</t>
  </si>
  <si>
    <t>169861</t>
  </si>
  <si>
    <t>523581</t>
  </si>
  <si>
    <t>Z20EN-39451</t>
  </si>
  <si>
    <t>AANVOERSLOOT URK, achter Koningshof, waterbodem</t>
  </si>
  <si>
    <t>169450</t>
  </si>
  <si>
    <t>520300</t>
  </si>
  <si>
    <t>Z20EN-40034</t>
  </si>
  <si>
    <t>WESTERMEERTOCHT, thv kavel D13/D53, langs Westermeerweg</t>
  </si>
  <si>
    <t>169845</t>
  </si>
  <si>
    <t>522044</t>
  </si>
  <si>
    <t>Z20EZ-001-01</t>
  </si>
  <si>
    <t>KAMPERHOEKTOCHT, ter hoogte van kavels H 4/5</t>
  </si>
  <si>
    <t>169746</t>
  </si>
  <si>
    <t>512511</t>
  </si>
  <si>
    <t>Z20FN-116-01</t>
  </si>
  <si>
    <t>ESPELERVAART, Urkerweg, Emmeloord t.h.v. fietsbrug</t>
  </si>
  <si>
    <t>179230</t>
  </si>
  <si>
    <t>524766</t>
  </si>
  <si>
    <t>Z20FN-124-01</t>
  </si>
  <si>
    <t>HANNIE-SCHAFTTOCHT, duiker Karel Doormanweg</t>
  </si>
  <si>
    <t>177640</t>
  </si>
  <si>
    <t>522000</t>
  </si>
  <si>
    <t>Z20FN-125-01</t>
  </si>
  <si>
    <t>HAN STIJKELTOCHT, duiker Kareldoormanweg</t>
  </si>
  <si>
    <t>174834</t>
  </si>
  <si>
    <t>520079</t>
  </si>
  <si>
    <t>Z20FN-130-01</t>
  </si>
  <si>
    <t>JOHANNES POSTTOCHT, duiker Karel Doormanweg</t>
  </si>
  <si>
    <t>176180</t>
  </si>
  <si>
    <t>520960</t>
  </si>
  <si>
    <t>Z20FN-165-01</t>
  </si>
  <si>
    <t>NAGELERVAART, Karel Doormanweg loswal</t>
  </si>
  <si>
    <t>173510</t>
  </si>
  <si>
    <t>519112</t>
  </si>
  <si>
    <t>Z20FN-166-01</t>
  </si>
  <si>
    <t>STADSWATER URK, duiker Richel</t>
  </si>
  <si>
    <t>170409</t>
  </si>
  <si>
    <t>519961</t>
  </si>
  <si>
    <t>Z20FN-172-01</t>
  </si>
  <si>
    <t>STEENBANKDWARSTOCHT, Tollebekerweg</t>
  </si>
  <si>
    <t>174700</t>
  </si>
  <si>
    <t>Z20FN-178-01</t>
  </si>
  <si>
    <t>STEENBANKTOCHT, duiker Espelerringweg</t>
  </si>
  <si>
    <t>172386</t>
  </si>
  <si>
    <t>522292</t>
  </si>
  <si>
    <t>Z20FN-180-01</t>
  </si>
  <si>
    <t>STADSWATER TOLLEBEEK, Wildzang, gracht achter de Visarend</t>
  </si>
  <si>
    <t>174325</t>
  </si>
  <si>
    <t>521337</t>
  </si>
  <si>
    <t>Z20FN-182-01</t>
  </si>
  <si>
    <t>PLAS in Natuurreservaat "Toppad Urk"</t>
  </si>
  <si>
    <t>170866</t>
  </si>
  <si>
    <t>519159</t>
  </si>
  <si>
    <t>Z20FN-186-01</t>
  </si>
  <si>
    <t>URKERVAART, steiger t/o Toppad Urk</t>
  </si>
  <si>
    <t>170370</t>
  </si>
  <si>
    <t>518957</t>
  </si>
  <si>
    <t>Z20FN-187-01</t>
  </si>
  <si>
    <t>STADSWATER URK, vlaak tussen Zwin/Wagenpad</t>
  </si>
  <si>
    <t>170446</t>
  </si>
  <si>
    <t>519491</t>
  </si>
  <si>
    <t>Z20FN-192-01</t>
  </si>
  <si>
    <t>ZUIDERVAART, brug Randweg</t>
  </si>
  <si>
    <t>179132</t>
  </si>
  <si>
    <t>523393</t>
  </si>
  <si>
    <t>Z20FN-196-01</t>
  </si>
  <si>
    <t>VORMTTOCHT, hoek bij Urkerweg</t>
  </si>
  <si>
    <t>173731</t>
  </si>
  <si>
    <t>520440</t>
  </si>
  <si>
    <t>Z20FN-231-01</t>
  </si>
  <si>
    <t>ANKERTOCHT, nabij Westerringweg</t>
  </si>
  <si>
    <t>172374</t>
  </si>
  <si>
    <t>523882</t>
  </si>
  <si>
    <t>Z20FN-266-01</t>
  </si>
  <si>
    <t>STADSWATER URK, Ransuil, Zate</t>
  </si>
  <si>
    <t>171474</t>
  </si>
  <si>
    <t>519149</t>
  </si>
  <si>
    <t>Z20FN-268-01</t>
  </si>
  <si>
    <t>STADSWATER TOLLEBEEK, Fietsbrug Koningsschut nr 5</t>
  </si>
  <si>
    <t>173881</t>
  </si>
  <si>
    <t>521292</t>
  </si>
  <si>
    <t>Z20FN-28360</t>
  </si>
  <si>
    <t>Steenbanktocht/ Ijsvogel, Continue EC meting (MP6079)</t>
  </si>
  <si>
    <t>174628</t>
  </si>
  <si>
    <t>521915</t>
  </si>
  <si>
    <t>Z20FN-28929</t>
  </si>
  <si>
    <t>STADSWATER EMMELOORD, Wijkpark West (Zwin), vanaf fietsbrug</t>
  </si>
  <si>
    <t>177754</t>
  </si>
  <si>
    <t>524919</t>
  </si>
  <si>
    <t>Z20FN-295-01</t>
  </si>
  <si>
    <t>STAARTRESERVAAT, plas aan oostzijde</t>
  </si>
  <si>
    <t>171026</t>
  </si>
  <si>
    <t>520522</t>
  </si>
  <si>
    <t>Z20FN-39582</t>
  </si>
  <si>
    <t>SW EMMELOORD, Platinasingel, zwb2404-mv18, BE-2025.24</t>
  </si>
  <si>
    <t>Z20FZ-012-01</t>
  </si>
  <si>
    <t>PLEISTERPLAS, midden plas, Kamperhoek</t>
  </si>
  <si>
    <t>171989</t>
  </si>
  <si>
    <t>513035</t>
  </si>
  <si>
    <t>Z20FZ-037-01</t>
  </si>
  <si>
    <t>ZUIDERMEERTOCHT, prof. Brandsmaweg</t>
  </si>
  <si>
    <t>176491</t>
  </si>
  <si>
    <t>514901</t>
  </si>
  <si>
    <t>Z20FZ-38648</t>
  </si>
  <si>
    <t>IJSSELMEER, thv hmp 18.4</t>
  </si>
  <si>
    <t>171296</t>
  </si>
  <si>
    <t>513116</t>
  </si>
  <si>
    <t>Z20FZ-39453</t>
  </si>
  <si>
    <t>WATERPARTIJ OOST PORT OF URK, kavel E24</t>
  </si>
  <si>
    <t>171479</t>
  </si>
  <si>
    <t>517414</t>
  </si>
  <si>
    <t>Z20FZ-39476</t>
  </si>
  <si>
    <t>WATERPARTIJ WEST PORT OF URK, nabij dijk, kavel E24</t>
  </si>
  <si>
    <t>171430</t>
  </si>
  <si>
    <t>517328</t>
  </si>
  <si>
    <t>Z20GN-035-01</t>
  </si>
  <si>
    <t>NOORDERTOCHT, brug Klokbekerweg</t>
  </si>
  <si>
    <t>167295</t>
  </si>
  <si>
    <t>509380</t>
  </si>
  <si>
    <t>Z20GN-036-01</t>
  </si>
  <si>
    <t>KLOKBEKERTOCHT, fietsbrug klokbekertocht</t>
  </si>
  <si>
    <t>168262</t>
  </si>
  <si>
    <t>509611</t>
  </si>
  <si>
    <t>Z20GN-041-01</t>
  </si>
  <si>
    <t>VISVIJVERTOCHT, duiker Visvijverweg</t>
  </si>
  <si>
    <t>165053</t>
  </si>
  <si>
    <t>508428</t>
  </si>
  <si>
    <t>Z20GN-045-01</t>
  </si>
  <si>
    <t>IJSSELMEER, hevel Noord, nabij Marina-haven</t>
  </si>
  <si>
    <t>161120</t>
  </si>
  <si>
    <t>507208</t>
  </si>
  <si>
    <t>Z20GN-087-01</t>
  </si>
  <si>
    <t>VUURSTEENTOCHT, duiker Overijsselseweg</t>
  </si>
  <si>
    <t>168639</t>
  </si>
  <si>
    <t>506894</t>
  </si>
  <si>
    <t>Z20GN-38645</t>
  </si>
  <si>
    <t>IJSSELMEER, thv ijzeren hevelhuisje, hmp 28.3</t>
  </si>
  <si>
    <t>163162</t>
  </si>
  <si>
    <t>508094</t>
  </si>
  <si>
    <t>Z20GN-38646</t>
  </si>
  <si>
    <t>IJSSELMEER, thv hmp 24.7</t>
  </si>
  <si>
    <t>165651</t>
  </si>
  <si>
    <t>510660</t>
  </si>
  <si>
    <t>Z20GN-38647</t>
  </si>
  <si>
    <t>IJSSELMEER, thv hmp 21.7</t>
  </si>
  <si>
    <t>168119</t>
  </si>
  <si>
    <t>512252</t>
  </si>
  <si>
    <t>Z20GN-40269</t>
  </si>
  <si>
    <t>OOSTERVAART, thv Nikkelstraat (noord)</t>
  </si>
  <si>
    <t>Z20GZ-028-01</t>
  </si>
  <si>
    <t>ZUIGERPLAS, t.h.v. parkeerplaats</t>
  </si>
  <si>
    <t>160813</t>
  </si>
  <si>
    <t>505381</t>
  </si>
  <si>
    <t>Z20GZ-029-01</t>
  </si>
  <si>
    <t>HOUTRIBTOCHT, vijzelgemaal Zuigerplas</t>
  </si>
  <si>
    <t>160579</t>
  </si>
  <si>
    <t>506144</t>
  </si>
  <si>
    <t>Z20GZ-030-01</t>
  </si>
  <si>
    <t>WIERTOCHT, brug Zeeasterweg</t>
  </si>
  <si>
    <t>168810</t>
  </si>
  <si>
    <t>501757</t>
  </si>
  <si>
    <t>Z20GZ-031-01</t>
  </si>
  <si>
    <t>VUURSTEENTOCHT, duiker Wisentweg</t>
  </si>
  <si>
    <t>168780</t>
  </si>
  <si>
    <t>503914</t>
  </si>
  <si>
    <t>Z20GZ-032-01</t>
  </si>
  <si>
    <t>OOSTERVAART, Runderweg einde sintelpad manege</t>
  </si>
  <si>
    <t>164251</t>
  </si>
  <si>
    <t>503670</t>
  </si>
  <si>
    <t>Z20GZ-036-01</t>
  </si>
  <si>
    <t>OOSTERVAART, brug Edelhertweg</t>
  </si>
  <si>
    <t>Z20GZ-040-01</t>
  </si>
  <si>
    <t>VUURSTEENTOCHT, duiker Elandweg</t>
  </si>
  <si>
    <t>168676</t>
  </si>
  <si>
    <t>505918</t>
  </si>
  <si>
    <t>Z20GZ-045-01</t>
  </si>
  <si>
    <t>WORTMANTOCHT, duiker Beginweg</t>
  </si>
  <si>
    <t>161840</t>
  </si>
  <si>
    <t>505498</t>
  </si>
  <si>
    <t>Z20GZ-055-01</t>
  </si>
  <si>
    <t>STADSWATER LELYSTAD, steigertje Kempenaar 1305</t>
  </si>
  <si>
    <t>160205</t>
  </si>
  <si>
    <t>Z20GZ-057-01</t>
  </si>
  <si>
    <t>STADSWATER LELYSTAD, stuw Wijngaard</t>
  </si>
  <si>
    <t>163300</t>
  </si>
  <si>
    <t>503292</t>
  </si>
  <si>
    <t>Z20GZ-058-01</t>
  </si>
  <si>
    <t>STADSWATER LELYSTAD, duiker Sportparkweg</t>
  </si>
  <si>
    <t>162392</t>
  </si>
  <si>
    <t>504181</t>
  </si>
  <si>
    <t>Z20GZ-063-01</t>
  </si>
  <si>
    <t>STADSWATER LELYSTAD, verbreding Atol en Fjord</t>
  </si>
  <si>
    <t>161618</t>
  </si>
  <si>
    <t>503041</t>
  </si>
  <si>
    <t>Z20GZ-077-01</t>
  </si>
  <si>
    <t>STADSGRACHT LELYSTAD, fietsbrug bij Horst 22</t>
  </si>
  <si>
    <t>162570</t>
  </si>
  <si>
    <t>501845</t>
  </si>
  <si>
    <t>Z20GZ-078-01</t>
  </si>
  <si>
    <t>STADSGRACHT LELYSTAD, stuw Kempenaar spoorzijde</t>
  </si>
  <si>
    <t>160643</t>
  </si>
  <si>
    <t>503604</t>
  </si>
  <si>
    <t>Z20GZ-082-01</t>
  </si>
  <si>
    <t>STADSWATER LELYSTAD, De Landerijen, Pauwenburg, Duinbeek</t>
  </si>
  <si>
    <t>163066</t>
  </si>
  <si>
    <t>500898</t>
  </si>
  <si>
    <t>Z20GZ-089-01</t>
  </si>
  <si>
    <t>VUILSTORT LELYSTAD, afvoer ringsloot thv duiker Dronterweg</t>
  </si>
  <si>
    <t>165077</t>
  </si>
  <si>
    <t>501507</t>
  </si>
  <si>
    <t>Z20GZ-182-01</t>
  </si>
  <si>
    <t>BELEVENISSENBOS, zwemstrand</t>
  </si>
  <si>
    <t>161100</t>
  </si>
  <si>
    <t>506066</t>
  </si>
  <si>
    <t>Z20GZ-233-01</t>
  </si>
  <si>
    <t>OVERIJSSELSETOCHT, einde kavelpad J49-J50</t>
  </si>
  <si>
    <t>168971</t>
  </si>
  <si>
    <t>505020</t>
  </si>
  <si>
    <t>Z20GZ-28603</t>
  </si>
  <si>
    <t>KAVELSLOOT O:J049/J050, voor uitstroom naar Overijsselsetocht, routing 5</t>
  </si>
  <si>
    <t>Z20GZ-28664</t>
  </si>
  <si>
    <t>KAVELSLOOT O:J050/J051, voor uitstroom naar Overijsselsetocht</t>
  </si>
  <si>
    <t>169294</t>
  </si>
  <si>
    <t>505075</t>
  </si>
  <si>
    <t>Z20GZ-39365</t>
  </si>
  <si>
    <t>meettrailer vuursteentocht</t>
  </si>
  <si>
    <t>168768</t>
  </si>
  <si>
    <t>503912</t>
  </si>
  <si>
    <t>Z20GZ-39859</t>
  </si>
  <si>
    <t>NATUURPARK, waterpartij Buitengebied</t>
  </si>
  <si>
    <t>164633</t>
  </si>
  <si>
    <t>500624</t>
  </si>
  <si>
    <t>Z20GZ-39860</t>
  </si>
  <si>
    <t>VUILSTORT LELYSTAD, ringsloot thv voormalige Zeeasterweg</t>
  </si>
  <si>
    <t>165203</t>
  </si>
  <si>
    <t>500518</t>
  </si>
  <si>
    <t>Z20GZ-39861</t>
  </si>
  <si>
    <t>NATUURPARK, waterpartij nabij Larserringweg</t>
  </si>
  <si>
    <t>165739</t>
  </si>
  <si>
    <t>500476</t>
  </si>
  <si>
    <t>Z20GZ-39862</t>
  </si>
  <si>
    <t>NATUURPARK, poel 1 Wisentengebied</t>
  </si>
  <si>
    <t>165460</t>
  </si>
  <si>
    <t>500309</t>
  </si>
  <si>
    <t>Z20GZ-39863</t>
  </si>
  <si>
    <t>NATUURPARK, poel 2 Wisentengebied</t>
  </si>
  <si>
    <t>165636</t>
  </si>
  <si>
    <t>500217</t>
  </si>
  <si>
    <t>Z20GZ-39867</t>
  </si>
  <si>
    <t>PLANTEN-D-TOCHT, thv kavel S7</t>
  </si>
  <si>
    <t>166006</t>
  </si>
  <si>
    <t>501981</t>
  </si>
  <si>
    <t>Z20GZ-40270</t>
  </si>
  <si>
    <t>OOSTERVAART, tussen Nikkelstraat en Staalstraat</t>
  </si>
  <si>
    <t>Z20HN-044-01</t>
  </si>
  <si>
    <t>LAGE VAART, brug Colijnweg</t>
  </si>
  <si>
    <t>179723</t>
  </si>
  <si>
    <t>509780</t>
  </si>
  <si>
    <t>Z20HN-045-01</t>
  </si>
  <si>
    <t>SWIFTERVAART, brug Elandweg</t>
  </si>
  <si>
    <t>175792</t>
  </si>
  <si>
    <t>509300</t>
  </si>
  <si>
    <t>Z20HN-051-01</t>
  </si>
  <si>
    <t>ELANDTOCHT, duiker Dronterringweg</t>
  </si>
  <si>
    <t>173988</t>
  </si>
  <si>
    <t>508283</t>
  </si>
  <si>
    <t>Z20HN-053-01</t>
  </si>
  <si>
    <t>SWIFTERVAART, brug Rendierweg</t>
  </si>
  <si>
    <t>177535</t>
  </si>
  <si>
    <t>508315</t>
  </si>
  <si>
    <t>Z20HN-058-01</t>
  </si>
  <si>
    <t>RENDIERTOCHT, Ketelmeerdijk, kavels L 13/14</t>
  </si>
  <si>
    <t>177854</t>
  </si>
  <si>
    <t>510889</t>
  </si>
  <si>
    <t>Z20HN-062-01</t>
  </si>
  <si>
    <t>BISONTOCHT, de Lange Streek</t>
  </si>
  <si>
    <t>172281</t>
  </si>
  <si>
    <t>508746</t>
  </si>
  <si>
    <t>Z20HZ-001-01</t>
  </si>
  <si>
    <t>ANSJOVISTOCHT, duiker Van der Hamlaan</t>
  </si>
  <si>
    <t>176128</t>
  </si>
  <si>
    <t>502224</t>
  </si>
  <si>
    <t>Z20HZ-042-01</t>
  </si>
  <si>
    <t>RIETTOCHT, duiker Dronterweg</t>
  </si>
  <si>
    <t>175489</t>
  </si>
  <si>
    <t>503252</t>
  </si>
  <si>
    <t>Z20HZ-051-01</t>
  </si>
  <si>
    <t>LISDODDETOCHT, duiker Knooplaan</t>
  </si>
  <si>
    <t>170958</t>
  </si>
  <si>
    <t>500368</t>
  </si>
  <si>
    <t>Z20HZ-052-01</t>
  </si>
  <si>
    <t>ROODBEENTOCHT, duiker Dronterweg</t>
  </si>
  <si>
    <t>173403</t>
  </si>
  <si>
    <t>503324</t>
  </si>
  <si>
    <t>Z20HZ-062-01</t>
  </si>
  <si>
    <t>LAGE VAART, tegenover Wisentbos, natuurvriendelijk</t>
  </si>
  <si>
    <t>175150</t>
  </si>
  <si>
    <t>503880</t>
  </si>
  <si>
    <t>Z20HZ-068-01</t>
  </si>
  <si>
    <t>SPIERINGTOCHT, duiker Haringweg</t>
  </si>
  <si>
    <t>179237</t>
  </si>
  <si>
    <t>500641</t>
  </si>
  <si>
    <t>Z20HZ-069-01</t>
  </si>
  <si>
    <t>WISENTTOCHT, duiker Wisentweg</t>
  </si>
  <si>
    <t>174914</t>
  </si>
  <si>
    <t>504584</t>
  </si>
  <si>
    <t>Z20HZ-070-01</t>
  </si>
  <si>
    <t>STADSWATER DRONTEN, DE ZATE, fietsbrug</t>
  </si>
  <si>
    <t>177956</t>
  </si>
  <si>
    <t>504509</t>
  </si>
  <si>
    <t>Z20HZ-071-01</t>
  </si>
  <si>
    <t>STADSWATER DRONTEN, duiker Muntmeesterdreef/Peseta</t>
  </si>
  <si>
    <t>176148</t>
  </si>
  <si>
    <t>504957</t>
  </si>
  <si>
    <t>Z20HZ-155-01</t>
  </si>
  <si>
    <t>STADSWATER DRONTEN, GILDESLOOT, Fietsbrug Krabbelaarspad</t>
  </si>
  <si>
    <t>175400</t>
  </si>
  <si>
    <t>505543</t>
  </si>
  <si>
    <t>Z20HZ-157-01</t>
  </si>
  <si>
    <t>STADSWATER DRONTEN, brug tussen Beursstraat en Eurosingel</t>
  </si>
  <si>
    <t>175961</t>
  </si>
  <si>
    <t>505390</t>
  </si>
  <si>
    <t>Z20HZ-28369</t>
  </si>
  <si>
    <t>Stuw Riettocht, HWZ, Continue EC meting (ST5135-LT5135B)</t>
  </si>
  <si>
    <t>175485</t>
  </si>
  <si>
    <t>503376</t>
  </si>
  <si>
    <t>Z20HZ-28370</t>
  </si>
  <si>
    <t>Stuw Roodbeentocht, HWZ, Continue EC meting (ST5125-LT5125B)</t>
  </si>
  <si>
    <t>173393</t>
  </si>
  <si>
    <t>503422</t>
  </si>
  <si>
    <t>Z20HZ-28371</t>
  </si>
  <si>
    <t>Schuif Roodbeentocht, peilvak M16, Continue EC meting (ST5140_LT5140B)</t>
  </si>
  <si>
    <t>172495</t>
  </si>
  <si>
    <t>501386</t>
  </si>
  <si>
    <t>Z20HZ-28461</t>
  </si>
  <si>
    <t>HELOFYTENSLOOT, begin, kavels K62/K63</t>
  </si>
  <si>
    <t>174594</t>
  </si>
  <si>
    <t>504777</t>
  </si>
  <si>
    <t>Z20HZ-28481</t>
  </si>
  <si>
    <t>HELOFYTENSLOOT, einde, bovenstuws, kavels K62/K63</t>
  </si>
  <si>
    <t>174532</t>
  </si>
  <si>
    <t>505386</t>
  </si>
  <si>
    <t>Z20HZ-29564</t>
  </si>
  <si>
    <t>KAVELSLOOT K60/K61, begin</t>
  </si>
  <si>
    <t>174010</t>
  </si>
  <si>
    <t>504602</t>
  </si>
  <si>
    <t>Z20HZ-29565</t>
  </si>
  <si>
    <t>KAVELSLOOT K60/K61, einde, bovenstuws</t>
  </si>
  <si>
    <t>173936</t>
  </si>
  <si>
    <t>505322</t>
  </si>
  <si>
    <t>Z20HZ-39800</t>
  </si>
  <si>
    <t>STADSWATER DRONTEN, Gildensloot, Geïsoleerd deel Rivierkreeften</t>
  </si>
  <si>
    <t>174879</t>
  </si>
  <si>
    <t>505470</t>
  </si>
  <si>
    <t>Z210-002K</t>
  </si>
  <si>
    <t>Rioolgemaal 210 Almere-breaktank begane grond</t>
  </si>
  <si>
    <t>Z2100-008K</t>
  </si>
  <si>
    <t>Gemaal Smeenge-doucheruimte</t>
  </si>
  <si>
    <t>Z21AN-072-01</t>
  </si>
  <si>
    <t>ZWEMPLAS, Leemringweg, Netl Park</t>
  </si>
  <si>
    <t>188530</t>
  </si>
  <si>
    <t>521853</t>
  </si>
  <si>
    <t>Z21AN-087-01</t>
  </si>
  <si>
    <t>KLEEFTOCHT, duiker Kleiweg</t>
  </si>
  <si>
    <t>183805</t>
  </si>
  <si>
    <t>523742</t>
  </si>
  <si>
    <t>Z21AN-089-01</t>
  </si>
  <si>
    <t>LUTTELGEESTERVAART, brug Marknesserweg</t>
  </si>
  <si>
    <t>184416</t>
  </si>
  <si>
    <t>524731</t>
  </si>
  <si>
    <t>Z21AN-093-01</t>
  </si>
  <si>
    <t>STADSWATER MARKNESSE, Boslaan</t>
  </si>
  <si>
    <t>186655</t>
  </si>
  <si>
    <t>524749</t>
  </si>
  <si>
    <t>Z21AN-094-01</t>
  </si>
  <si>
    <t>STADSWATER MARKNESSE, vijver Westerkimme</t>
  </si>
  <si>
    <t>186656</t>
  </si>
  <si>
    <t>524886</t>
  </si>
  <si>
    <t>Z21AN-099-01</t>
  </si>
  <si>
    <t>STADSWATER MARKNESSE, thv Rietpluim / Zwanebloem</t>
  </si>
  <si>
    <t>186658</t>
  </si>
  <si>
    <t>524404</t>
  </si>
  <si>
    <t>Z21AN-106-01</t>
  </si>
  <si>
    <t>STADSGRACHT EMMELOORD, duiker IJsselmeerlaan</t>
  </si>
  <si>
    <t>180490</t>
  </si>
  <si>
    <t>524276</t>
  </si>
  <si>
    <t>Z21AN-116-01</t>
  </si>
  <si>
    <t>ENSERVAART, brug Leemringweg</t>
  </si>
  <si>
    <t>187407</t>
  </si>
  <si>
    <t>522288</t>
  </si>
  <si>
    <t>Z21AN-118-01</t>
  </si>
  <si>
    <t>HERTENTOCHT, eind kavelpad Q101, Neushoornweg 11</t>
  </si>
  <si>
    <t>188000</t>
  </si>
  <si>
    <t>520100</t>
  </si>
  <si>
    <t>Z21AN-119-01</t>
  </si>
  <si>
    <t>HERTENTOCHT, duiker Mammouthweg (NP058)</t>
  </si>
  <si>
    <t>186891</t>
  </si>
  <si>
    <t>521858</t>
  </si>
  <si>
    <t>Z21AN-123-01</t>
  </si>
  <si>
    <t>STEENWIJKERTOCHT, Blokzijlerdwarsweg (NP078)</t>
  </si>
  <si>
    <t>188971</t>
  </si>
  <si>
    <t>524660</t>
  </si>
  <si>
    <t>Z21AN-124-01</t>
  </si>
  <si>
    <t>VOORSTERTOCHT, duiker Voorsterweg</t>
  </si>
  <si>
    <t>189163</t>
  </si>
  <si>
    <t>522937</t>
  </si>
  <si>
    <t>Z21AN-126-01</t>
  </si>
  <si>
    <t>ZWOLSEVAART, Steiger Hoge Sluiswal</t>
  </si>
  <si>
    <t>187183</t>
  </si>
  <si>
    <t>524445</t>
  </si>
  <si>
    <t>Z21AN-130-01</t>
  </si>
  <si>
    <t>STEENWIJKERTOCHT, Steenwijkerweg</t>
  </si>
  <si>
    <t>188037</t>
  </si>
  <si>
    <t>Z21AN-142-01</t>
  </si>
  <si>
    <t>KUINDERTOCHT, duiker Marknesserweg</t>
  </si>
  <si>
    <t>182392</t>
  </si>
  <si>
    <t>524696</t>
  </si>
  <si>
    <t>Z21AN-28365</t>
  </si>
  <si>
    <t>Steenwijkertocht (logger), Continue EC meting (MP6029)</t>
  </si>
  <si>
    <t>188025</t>
  </si>
  <si>
    <t>524894</t>
  </si>
  <si>
    <t>Z21AN-28366</t>
  </si>
  <si>
    <t>Blokzijlerdwarstocht/ Blokzijldwarsweg, Continue EC meting (MP6030)</t>
  </si>
  <si>
    <t>189862</t>
  </si>
  <si>
    <t>524826</t>
  </si>
  <si>
    <t>Z21AN-28368</t>
  </si>
  <si>
    <t>Hertentocht/ Zuiderringweg, Continue EC meting (MP6031)</t>
  </si>
  <si>
    <t>188611</t>
  </si>
  <si>
    <t>519137</t>
  </si>
  <si>
    <t>Z21AN-29386</t>
  </si>
  <si>
    <t>ZWIJNSTOCHT, duiker Mammouthweg</t>
  </si>
  <si>
    <t>184165</t>
  </si>
  <si>
    <t>520199</t>
  </si>
  <si>
    <t>Z21AN-29880</t>
  </si>
  <si>
    <t>NEUSHOORNTOCHT, duiker Mammouthweg (pak020)</t>
  </si>
  <si>
    <t>185518</t>
  </si>
  <si>
    <t>521013</t>
  </si>
  <si>
    <t>Z21AN-38890</t>
  </si>
  <si>
    <t>STADSWATER EMMELOORD, 3.12, wb2024, traject 1, MV06</t>
  </si>
  <si>
    <t>Z21AN-39409</t>
  </si>
  <si>
    <t>NEVENGEUL ZWOLSEVAART, Zuidelijke brug, boskavel T26</t>
  </si>
  <si>
    <t>188930</t>
  </si>
  <si>
    <t>Z21AN-39585</t>
  </si>
  <si>
    <t>SW EMMELOORD, Distributiesingel, zwb2404-mv21, BE-2025.24</t>
  </si>
  <si>
    <t>Z21AN-39629</t>
  </si>
  <si>
    <t>KAVELSLOOT N:EM-014, nabij Elburgstraat</t>
  </si>
  <si>
    <t>180880</t>
  </si>
  <si>
    <t>523830</t>
  </si>
  <si>
    <t>Z21AZ-061-01</t>
  </si>
  <si>
    <t>ENSERTOCHT, bovenstuws thv. Zuiderringweg</t>
  </si>
  <si>
    <t>516516</t>
  </si>
  <si>
    <t>Z21AZ-071-01</t>
  </si>
  <si>
    <t>REDETOCHT, Redeweg/Schokkerringweg</t>
  </si>
  <si>
    <t>182556</t>
  </si>
  <si>
    <t>516607</t>
  </si>
  <si>
    <t>Z21AZ-079-01</t>
  </si>
  <si>
    <t>ZWIJNSTOCHT, duiker Zuiderringweg</t>
  </si>
  <si>
    <t>185911</t>
  </si>
  <si>
    <t>517418</t>
  </si>
  <si>
    <t>Z21AZ-096-01</t>
  </si>
  <si>
    <t>Afvoer helofytenfilter schokland</t>
  </si>
  <si>
    <t>181373</t>
  </si>
  <si>
    <t>516332</t>
  </si>
  <si>
    <t>Z21AZ-139-01</t>
  </si>
  <si>
    <t>ZWARTEMEER, loswal einde Neushoornweg</t>
  </si>
  <si>
    <t>189370</t>
  </si>
  <si>
    <t>515311</t>
  </si>
  <si>
    <t>Z21AZ-175-01</t>
  </si>
  <si>
    <t>ENSERTOCHT, brug Enserdwarsweg</t>
  </si>
  <si>
    <t>185069</t>
  </si>
  <si>
    <t>515662</t>
  </si>
  <si>
    <t>Z21BN-025-01</t>
  </si>
  <si>
    <t>BLOKZIJLERTOCHT, Vollenhoverweg</t>
  </si>
  <si>
    <t>190627</t>
  </si>
  <si>
    <t>Z21BN-030-01</t>
  </si>
  <si>
    <t>PAARDENTOCHT, Kraggenburgerweg (NP062)</t>
  </si>
  <si>
    <t>190137</t>
  </si>
  <si>
    <t>519776</t>
  </si>
  <si>
    <t>Z21BN-032-01</t>
  </si>
  <si>
    <t>ZWOLSEVAART, "De Voorst" bij Voorstersluis</t>
  </si>
  <si>
    <t>191700</t>
  </si>
  <si>
    <t>520301</t>
  </si>
  <si>
    <t>Z21BN-035-01</t>
  </si>
  <si>
    <t>VOLLENHOVERMEER, midden thv. Eilandje</t>
  </si>
  <si>
    <t>193325</t>
  </si>
  <si>
    <t>522975</t>
  </si>
  <si>
    <t>Z21BN-044-01</t>
  </si>
  <si>
    <t>KADOELERMEER, bij Kadoelerkeersluis</t>
  </si>
  <si>
    <t>195191</t>
  </si>
  <si>
    <t>519136</t>
  </si>
  <si>
    <t>Z21BN-28367</t>
  </si>
  <si>
    <t>Paardentocht/ Kraggenburgerweg, Continue EC meting (MP6032)</t>
  </si>
  <si>
    <t>190139</t>
  </si>
  <si>
    <t>519777</t>
  </si>
  <si>
    <t>Z21BN-38651</t>
  </si>
  <si>
    <t>KADOELERTOCHT, duiker Kraggenburgerweg</t>
  </si>
  <si>
    <t>191530</t>
  </si>
  <si>
    <t>519989</t>
  </si>
  <si>
    <t>Z21BN-39163</t>
  </si>
  <si>
    <t>BLOKZIJLERTOCHT, nabij Blokzijler d-tocht</t>
  </si>
  <si>
    <t>192016</t>
  </si>
  <si>
    <t>523836</t>
  </si>
  <si>
    <t>Z21BN-39164</t>
  </si>
  <si>
    <t>AANVOERSLOOT N:4_25, nabij parkeerplaats viswaterweg</t>
  </si>
  <si>
    <t>193274</t>
  </si>
  <si>
    <t>523032</t>
  </si>
  <si>
    <t>Z21BZ-031-01</t>
  </si>
  <si>
    <t>ZWARTEMEERTOCHT, thv Paardenweg</t>
  </si>
  <si>
    <t>191956</t>
  </si>
  <si>
    <t>517514</t>
  </si>
  <si>
    <t>Z21CN-015-01</t>
  </si>
  <si>
    <t>HOGE VAART, Ketelhaven einde steiger</t>
  </si>
  <si>
    <t>180071</t>
  </si>
  <si>
    <t>509902</t>
  </si>
  <si>
    <t>Z21CN-016-01</t>
  </si>
  <si>
    <t>ROGGEBOTTOCHT, duiker Ketelweg</t>
  </si>
  <si>
    <t>180961</t>
  </si>
  <si>
    <t>Z21CN-018-01</t>
  </si>
  <si>
    <t>ROGGEBOTTOCHT, kavel N75 (compartiment A.)</t>
  </si>
  <si>
    <t>184675</t>
  </si>
  <si>
    <t>506943</t>
  </si>
  <si>
    <t>Z220-001AK</t>
  </si>
  <si>
    <t>breaktank begane grond,rioolgemaal 220</t>
  </si>
  <si>
    <t>Z220-001K</t>
  </si>
  <si>
    <t>Rioolgemaal 220, Breaktank begane grond</t>
  </si>
  <si>
    <t>Z220-K01K</t>
  </si>
  <si>
    <t>Rioolgemaal 220 Markerkant</t>
  </si>
  <si>
    <t>Z2200-012K</t>
  </si>
  <si>
    <t>Gemaal Vissering-mengkraan werkplaats</t>
  </si>
  <si>
    <t>Z2200-015K</t>
  </si>
  <si>
    <t>Gemaal Vissering-douche kleedruimte</t>
  </si>
  <si>
    <t>Z2200-031K</t>
  </si>
  <si>
    <t>Gemaal Vissering-loods kraan hoge drukreiniger</t>
  </si>
  <si>
    <t>Z2200-034K</t>
  </si>
  <si>
    <t>gemaal Vissering-uitstortgootsteen in opslagruimte schoonmaakhok</t>
  </si>
  <si>
    <t>Z230-002K</t>
  </si>
  <si>
    <t>Rioolgemaal 230, Breaktank begane grond</t>
  </si>
  <si>
    <t>Z230-K02K</t>
  </si>
  <si>
    <t>Rioolgemaal 230 Theehuis</t>
  </si>
  <si>
    <t>Z2300-004K</t>
  </si>
  <si>
    <t>Gemaal Colijn-douche begane grond</t>
  </si>
  <si>
    <t>Z235-K02K</t>
  </si>
  <si>
    <t>Rioolgemaal 235 tussen de Vaarten</t>
  </si>
  <si>
    <t>Z23FHE09</t>
  </si>
  <si>
    <t>Effluent IBA</t>
  </si>
  <si>
    <t>Z23SKO21</t>
  </si>
  <si>
    <t>Bedrijfs afvalwater Intersnack</t>
  </si>
  <si>
    <t>Z2400-005K</t>
  </si>
  <si>
    <t>Gemaal Lovink-douche wachtruimte</t>
  </si>
  <si>
    <t>Z24SKO01</t>
  </si>
  <si>
    <t>puinstort Bronsweg</t>
  </si>
  <si>
    <t>Z250-K01K</t>
  </si>
  <si>
    <t>Rioolgemaal 250 Poortmolenstraat</t>
  </si>
  <si>
    <t>Z2500-K05K</t>
  </si>
  <si>
    <t>Gemaal Wortman-douche wasruimte</t>
  </si>
  <si>
    <t>Z25FZ-006-01</t>
  </si>
  <si>
    <t>GALJOOTTOCHT, duiker Pampushavenweg</t>
  </si>
  <si>
    <t>139486</t>
  </si>
  <si>
    <t>487840</t>
  </si>
  <si>
    <t>Z25HN-022-01</t>
  </si>
  <si>
    <t>GALJOOTTOCHT, spoorbaan, midden kavel Az15</t>
  </si>
  <si>
    <t>139949</t>
  </si>
  <si>
    <t>484975</t>
  </si>
  <si>
    <t>Z25HN-073-01</t>
  </si>
  <si>
    <t>ALMERE-POORT, t.h.v. Cascadepad / Zwitserlandpad</t>
  </si>
  <si>
    <t>138899</t>
  </si>
  <si>
    <t>484536</t>
  </si>
  <si>
    <t>Z25HN-38913</t>
  </si>
  <si>
    <t>GALJOOTTOCHT, wb2024, traject 10, MV26</t>
  </si>
  <si>
    <t>Z25HN-38914</t>
  </si>
  <si>
    <t>GALJOOTTOCHT, wb2024, traject 11, MV27</t>
  </si>
  <si>
    <t>Z25HN-38920</t>
  </si>
  <si>
    <t>PAMPUSTOCHT, wb2024, traject 2, MV28</t>
  </si>
  <si>
    <t>Z25MZO06</t>
  </si>
  <si>
    <t>septic</t>
  </si>
  <si>
    <t>Z2600-019K</t>
  </si>
  <si>
    <t>Gemaal De Blocq-douche kleedruimte</t>
  </si>
  <si>
    <t>Z26AN-001-01</t>
  </si>
  <si>
    <t>VERBINDINGSZONE OVP / WILGENBOS, fietspad Jac. P. Thijssepad</t>
  </si>
  <si>
    <t>146173</t>
  </si>
  <si>
    <t>493901</t>
  </si>
  <si>
    <t>Z26AN-002-01</t>
  </si>
  <si>
    <t>OOSTVAARDERSPLASSEN, Grote Plas, bij nieuwe stuw</t>
  </si>
  <si>
    <t>146946</t>
  </si>
  <si>
    <t>493837</t>
  </si>
  <si>
    <t>Z26AZ-009-01</t>
  </si>
  <si>
    <t>Stuw Wilgenbos Noord</t>
  </si>
  <si>
    <t>144532</t>
  </si>
  <si>
    <t>492608</t>
  </si>
  <si>
    <t>Z26AZ-010-01</t>
  </si>
  <si>
    <t>GROTE PLAS, Wilgebos, bij De Blocq van Kuffeler</t>
  </si>
  <si>
    <t>144388</t>
  </si>
  <si>
    <t>492001</t>
  </si>
  <si>
    <t>Z26AZ-014-01</t>
  </si>
  <si>
    <t>LEEGHWATERPLAS Almere, voor het gemaal</t>
  </si>
  <si>
    <t>144821</t>
  </si>
  <si>
    <t>488608</t>
  </si>
  <si>
    <t>Z26AZ-015-01</t>
  </si>
  <si>
    <t>GRACHT ALMERE-BUITEN, bovenstuws, Sportlaan</t>
  </si>
  <si>
    <t>146192</t>
  </si>
  <si>
    <t>489061</t>
  </si>
  <si>
    <t>Z26AZ-016-01</t>
  </si>
  <si>
    <t>STADSWATER ALMERE-STAD, Zalmbrug Baarsweg</t>
  </si>
  <si>
    <t>144313</t>
  </si>
  <si>
    <t>489065</t>
  </si>
  <si>
    <t>Z26AZ-024-01</t>
  </si>
  <si>
    <t>GRACHT ALMERE-BUITEN, Herfst- en Septemberstraat</t>
  </si>
  <si>
    <t>147832</t>
  </si>
  <si>
    <t>490612</t>
  </si>
  <si>
    <t>Z26AZ-049-01</t>
  </si>
  <si>
    <t>GRUTTOTOCHT, onder brug A6</t>
  </si>
  <si>
    <t>149929</t>
  </si>
  <si>
    <t>488756</t>
  </si>
  <si>
    <t>Z26AZ-050-01</t>
  </si>
  <si>
    <t>LAGE VAART, insteekhaven, Almere de Vaart</t>
  </si>
  <si>
    <t>145324</t>
  </si>
  <si>
    <t>490913</t>
  </si>
  <si>
    <t>Z26AZ-052-01</t>
  </si>
  <si>
    <t>HOGE VAART, gemaal De Blocq van Kuffeler</t>
  </si>
  <si>
    <t>143949</t>
  </si>
  <si>
    <t>492166</t>
  </si>
  <si>
    <t>Z26AZ-053-01</t>
  </si>
  <si>
    <t>LAGE VAART, gemaal De Blocq van Kuffeler</t>
  </si>
  <si>
    <t>143975</t>
  </si>
  <si>
    <t>492179</t>
  </si>
  <si>
    <t>Z26AZ-054-01</t>
  </si>
  <si>
    <t>LAGE VAART, einde Duwweg</t>
  </si>
  <si>
    <t>147194</t>
  </si>
  <si>
    <t>488080</t>
  </si>
  <si>
    <t>Z26AZ-056-01</t>
  </si>
  <si>
    <t>NOORDERPLASSEN, t.h.v. BoatHouse</t>
  </si>
  <si>
    <t>143070</t>
  </si>
  <si>
    <t>489732</t>
  </si>
  <si>
    <t>Z26AZ-062-01</t>
  </si>
  <si>
    <t>KOTTERTOCHT, brug einde Groene Kadeweg</t>
  </si>
  <si>
    <t>146526</t>
  </si>
  <si>
    <t>491757</t>
  </si>
  <si>
    <t>Z26AZ-065-01</t>
  </si>
  <si>
    <t>AFVOERSLOOT, voor duiker einde verlengde van H. de Vriesweg</t>
  </si>
  <si>
    <t>146895</t>
  </si>
  <si>
    <t>491359</t>
  </si>
  <si>
    <t>Z26AZ-067-01</t>
  </si>
  <si>
    <t>LEPELAARPLASSEN, t.h.v. aflaatwerk</t>
  </si>
  <si>
    <t>143942</t>
  </si>
  <si>
    <t>491845</t>
  </si>
  <si>
    <t>Z26AZ-071-01</t>
  </si>
  <si>
    <t>LEPELAARPLASSEN, nabij vogelkijkhut</t>
  </si>
  <si>
    <t>143702</t>
  </si>
  <si>
    <t>491011</t>
  </si>
  <si>
    <t>Z26AZ-072-01</t>
  </si>
  <si>
    <t>NOORDERPLASSEN, Noorderplassenstrand</t>
  </si>
  <si>
    <t>143568</t>
  </si>
  <si>
    <t>489642</t>
  </si>
  <si>
    <t>Z26AZ-073-01</t>
  </si>
  <si>
    <t>NOORDERPLASSEN, Strand in zicht</t>
  </si>
  <si>
    <t>143097</t>
  </si>
  <si>
    <t>489657</t>
  </si>
  <si>
    <t>Z26AZ-085-01</t>
  </si>
  <si>
    <t>KOTTERTOCHT, bovenstuws nabij bezoekerscentrum</t>
  </si>
  <si>
    <t>148943</t>
  </si>
  <si>
    <t>492037</t>
  </si>
  <si>
    <t>Z26AZ-096-01</t>
  </si>
  <si>
    <t>STADSWATER ALMERE, brug Frans Halsweg</t>
  </si>
  <si>
    <t>146118</t>
  </si>
  <si>
    <t>488412</t>
  </si>
  <si>
    <t>Z26AZ-101-01</t>
  </si>
  <si>
    <t>LEPELAARPLASSEN, Jacobsslenk</t>
  </si>
  <si>
    <t>141472</t>
  </si>
  <si>
    <t>491163</t>
  </si>
  <si>
    <t>Z26AZ-102-01</t>
  </si>
  <si>
    <t>LEPELAARPLASSEN, kwelplas</t>
  </si>
  <si>
    <t>142872</t>
  </si>
  <si>
    <t>491785</t>
  </si>
  <si>
    <t>Z26AZ-175-01</t>
  </si>
  <si>
    <t>GRACHT ALMERE BUITEN, Paletlaan - Gerrit Schultepad</t>
  </si>
  <si>
    <t>148465</t>
  </si>
  <si>
    <t>489388</t>
  </si>
  <si>
    <t>Z26AZ-178-01</t>
  </si>
  <si>
    <t>MARKERMEER, steiger bij De Blocq van Kuffeler</t>
  </si>
  <si>
    <t>143712</t>
  </si>
  <si>
    <t>492269</t>
  </si>
  <si>
    <t>Z26AZ-185-01</t>
  </si>
  <si>
    <t>SLOOT GLASTUINBOUWGEBIED, Buitenvaart Almere</t>
  </si>
  <si>
    <t>146155</t>
  </si>
  <si>
    <t>492371</t>
  </si>
  <si>
    <t>Z26AZ-190-01</t>
  </si>
  <si>
    <t>LEPELAARPLASSEN, ondiepe plas naast gronddepot</t>
  </si>
  <si>
    <t>141624</t>
  </si>
  <si>
    <t>490784</t>
  </si>
  <si>
    <t>Z26AZ-191-01</t>
  </si>
  <si>
    <t>LEPELAARPLASSEN, ringsloot</t>
  </si>
  <si>
    <t>142849</t>
  </si>
  <si>
    <t>491646</t>
  </si>
  <si>
    <t>Z26AZ-27689</t>
  </si>
  <si>
    <t>GALJOOTTOCHT, brug Grootzeil</t>
  </si>
  <si>
    <t>140714</t>
  </si>
  <si>
    <t>489035</t>
  </si>
  <si>
    <t>Z26AZ-38991-01</t>
  </si>
  <si>
    <t>STADSWATER ALMERE, langs Madisonpad, wb2023, traject1</t>
  </si>
  <si>
    <t>Z26AZ-39367</t>
  </si>
  <si>
    <t>STADSGRACHT Noorderplassen West, Grootzeilbrug</t>
  </si>
  <si>
    <t>140263</t>
  </si>
  <si>
    <t>489915</t>
  </si>
  <si>
    <t>Z26BN-001-01</t>
  </si>
  <si>
    <t>LAGE VAART, Lage Knarsluis vanaf steiger</t>
  </si>
  <si>
    <t>158206</t>
  </si>
  <si>
    <t>495573</t>
  </si>
  <si>
    <t>Z26BN-008-01</t>
  </si>
  <si>
    <t>LAGE DWARSVAART, brug Buizerdweg</t>
  </si>
  <si>
    <t>158033</t>
  </si>
  <si>
    <t>499870</t>
  </si>
  <si>
    <t>Z26BN-010-01</t>
  </si>
  <si>
    <t>BOVENWATER, einde steiger Jachthaven</t>
  </si>
  <si>
    <t>156891</t>
  </si>
  <si>
    <t>499964</t>
  </si>
  <si>
    <t>Z26BN-011-01</t>
  </si>
  <si>
    <t>OOIEVAARSTOCHT, t.h.v. hoek kavel Jz38</t>
  </si>
  <si>
    <t>158707</t>
  </si>
  <si>
    <t>494126</t>
  </si>
  <si>
    <t>Z26BN-012-01</t>
  </si>
  <si>
    <t>BOVENWATER, strand Zeilplas</t>
  </si>
  <si>
    <t>157173</t>
  </si>
  <si>
    <t>499755</t>
  </si>
  <si>
    <t>Z26BN-013-01</t>
  </si>
  <si>
    <t>TORENVALKTOCHT, zuid, Hollandsehout, C25/33</t>
  </si>
  <si>
    <t>158264</t>
  </si>
  <si>
    <t>498544</t>
  </si>
  <si>
    <t>Z26BN-031-01</t>
  </si>
  <si>
    <t>KEERSLUISPLAS, Oostvaardersplassen</t>
  </si>
  <si>
    <t>156536</t>
  </si>
  <si>
    <t>496622</t>
  </si>
  <si>
    <t>Z26BN-033-01</t>
  </si>
  <si>
    <t>LAGE KNARTOCHT, Knardijk, D17/18</t>
  </si>
  <si>
    <t>159234</t>
  </si>
  <si>
    <t>Z26BN-38650</t>
  </si>
  <si>
    <t>LAGE DWARSVAART, brug Torenvalkweg</t>
  </si>
  <si>
    <t>159577</t>
  </si>
  <si>
    <t>498309</t>
  </si>
  <si>
    <t>Z26BZ-035-01</t>
  </si>
  <si>
    <t>WULPTOCHT, brug Ibisweg</t>
  </si>
  <si>
    <t>152376</t>
  </si>
  <si>
    <t>489482</t>
  </si>
  <si>
    <t>Z26BZ-040-01</t>
  </si>
  <si>
    <t>ROERDOMPTOCHT, Hoek Ibisweg, Hz14 en Jz3</t>
  </si>
  <si>
    <t>155316</t>
  </si>
  <si>
    <t>491623</t>
  </si>
  <si>
    <t>Z26BZ-041-01</t>
  </si>
  <si>
    <t>REIGERPLAS, zuidelijke strand</t>
  </si>
  <si>
    <t>156439</t>
  </si>
  <si>
    <t>492713</t>
  </si>
  <si>
    <t>Z26BZ-057-01</t>
  </si>
  <si>
    <t>LEPELAARTOCHT, brug Ibisweg</t>
  </si>
  <si>
    <t>157296</t>
  </si>
  <si>
    <t>493078</t>
  </si>
  <si>
    <t>Z26BZ-062-01</t>
  </si>
  <si>
    <t>ROERDOMPTOCHT, duiker Vogelweg</t>
  </si>
  <si>
    <t>157620</t>
  </si>
  <si>
    <t>488298</t>
  </si>
  <si>
    <t>Z26BZ-085-01</t>
  </si>
  <si>
    <t>VAARTPLAS, centrale deel (1-2m)</t>
  </si>
  <si>
    <t>153423</t>
  </si>
  <si>
    <t>491222</t>
  </si>
  <si>
    <t>Z26BZ-087-01</t>
  </si>
  <si>
    <t>VAARTPLAS, zuidwestpunt (1-2m)</t>
  </si>
  <si>
    <t>153093</t>
  </si>
  <si>
    <t>490978</t>
  </si>
  <si>
    <t>Z26BZ-088-01</t>
  </si>
  <si>
    <t>VAARTPLAS, noordoostpunt (1-2m)</t>
  </si>
  <si>
    <t>153719</t>
  </si>
  <si>
    <t>491431</t>
  </si>
  <si>
    <t>Z26BZ-089-01</t>
  </si>
  <si>
    <t>VAARTPLAS, nabij meest recente stortlocatie (1-2m)</t>
  </si>
  <si>
    <t>153230</t>
  </si>
  <si>
    <t>491229</t>
  </si>
  <si>
    <t>Z26BZ-090-01</t>
  </si>
  <si>
    <t>LAGE VAART, nabij Vaartplas (1-2m)</t>
  </si>
  <si>
    <t>153110</t>
  </si>
  <si>
    <t>491435</t>
  </si>
  <si>
    <t>Z26BZ-105-01</t>
  </si>
  <si>
    <t>WULPTOCHT, parallel aan A6, fietsbrug Ibispad</t>
  </si>
  <si>
    <t>151263</t>
  </si>
  <si>
    <t>489427</t>
  </si>
  <si>
    <t>Z26CN-038-01</t>
  </si>
  <si>
    <t>GRACHT ALMERE-HAVEN, Boerderijbrug, Buitenhof</t>
  </si>
  <si>
    <t>143291</t>
  </si>
  <si>
    <t>483781</t>
  </si>
  <si>
    <t>Z26CN-039-01</t>
  </si>
  <si>
    <t>GRACHT ALMERE-HAVEN, bovenstuws, Wittewerf</t>
  </si>
  <si>
    <t>144120</t>
  </si>
  <si>
    <t>483341</t>
  </si>
  <si>
    <t>Z26CN-040-01</t>
  </si>
  <si>
    <t>LANGE WETERING, brug Fongerspad</t>
  </si>
  <si>
    <t>145746</t>
  </si>
  <si>
    <t>Z26CN-051-01</t>
  </si>
  <si>
    <t>GRACHT ALMERE-STAD, Saxofoonbrug, Saxofoonweg</t>
  </si>
  <si>
    <t>141189</t>
  </si>
  <si>
    <t>487416</t>
  </si>
  <si>
    <t>Z26CN-088-01</t>
  </si>
  <si>
    <t>PLAS, Almere Hout, ZW van Nachtegaallaan</t>
  </si>
  <si>
    <t>149084</t>
  </si>
  <si>
    <t>483539</t>
  </si>
  <si>
    <t>Z26CN-089-01</t>
  </si>
  <si>
    <t>WEERWATER, Fantasiestrand</t>
  </si>
  <si>
    <t>143397</t>
  </si>
  <si>
    <t>485573</t>
  </si>
  <si>
    <t>Z26CN-090-01</t>
  </si>
  <si>
    <t>WEERWATER, Stedewijkstrand</t>
  </si>
  <si>
    <t>143191</t>
  </si>
  <si>
    <t>486458</t>
  </si>
  <si>
    <t>Z26CN-091-01</t>
  </si>
  <si>
    <t>WEERWATER, Lumi\005C005C005C00E8restrand</t>
  </si>
  <si>
    <t>144604</t>
  </si>
  <si>
    <t>486050</t>
  </si>
  <si>
    <t>Z26CN-093-01</t>
  </si>
  <si>
    <t>WEERWATER, t.h.v. Cable waterskicenter Lido Almere</t>
  </si>
  <si>
    <t>143272</t>
  </si>
  <si>
    <t>485630</t>
  </si>
  <si>
    <t>Z26CN-094-01</t>
  </si>
  <si>
    <t>HOGE VAART, brug Vogelweg</t>
  </si>
  <si>
    <t>148905</t>
  </si>
  <si>
    <t>482611</t>
  </si>
  <si>
    <t>Z26CN-095-01</t>
  </si>
  <si>
    <t>PLAS KROMSLOOTPARK, grote plas t/o Bergplaat</t>
  </si>
  <si>
    <t>140897</t>
  </si>
  <si>
    <t>483698</t>
  </si>
  <si>
    <t>Z26CN-183-01</t>
  </si>
  <si>
    <t>ALMERE-OVERGOOI, vijver t.h.v. Kloosterbos / Meentweg</t>
  </si>
  <si>
    <t>146519</t>
  </si>
  <si>
    <t>482683</t>
  </si>
  <si>
    <t>Z26CN-30261</t>
  </si>
  <si>
    <t>KIEVITSTOCHT, fietsbrug Paradijsvogelpad</t>
  </si>
  <si>
    <t>149247</t>
  </si>
  <si>
    <t>486766</t>
  </si>
  <si>
    <t>Z26CN-39366</t>
  </si>
  <si>
    <t>DRAINAGEPUT, begraafplaats Almere Haven</t>
  </si>
  <si>
    <t>144040</t>
  </si>
  <si>
    <t>482893</t>
  </si>
  <si>
    <t>Z26CN-39686</t>
  </si>
  <si>
    <t>STADSWATER ALMERE-HAVEN, Tuinenbrug Kesslerpad</t>
  </si>
  <si>
    <t>144427</t>
  </si>
  <si>
    <t>484552</t>
  </si>
  <si>
    <t>Z26DN-041-01</t>
  </si>
  <si>
    <t>HOGE VAART, Adelaarsweg visplek</t>
  </si>
  <si>
    <t>157540</t>
  </si>
  <si>
    <t>482392</t>
  </si>
  <si>
    <t>Z26DN-042-01</t>
  </si>
  <si>
    <t>BOSRUITERTOCHT, brug Bosruiterweg</t>
  </si>
  <si>
    <t>158989</t>
  </si>
  <si>
    <t>482407</t>
  </si>
  <si>
    <t>Z26DN-044-01</t>
  </si>
  <si>
    <t>GRUTTOTOCHT, duiker Vogelweg</t>
  </si>
  <si>
    <t>151680</t>
  </si>
  <si>
    <t>484819</t>
  </si>
  <si>
    <t>Z26DN-045-01</t>
  </si>
  <si>
    <t>WULPTOCHT, duiker Vogelweg</t>
  </si>
  <si>
    <t>154533</t>
  </si>
  <si>
    <t>Z26DN-075-01</t>
  </si>
  <si>
    <t>WATERGANG OOSTERWOLD, thv Nachtegaalpad</t>
  </si>
  <si>
    <t>149647</t>
  </si>
  <si>
    <t>482687</t>
  </si>
  <si>
    <t>Z26DN-29443</t>
  </si>
  <si>
    <t>PARADIJSVOGELTOCHT, einde Houtsnippad</t>
  </si>
  <si>
    <t>150980</t>
  </si>
  <si>
    <t>485491</t>
  </si>
  <si>
    <t>Z26DN-29622</t>
  </si>
  <si>
    <t>TURELUURTOCHT, Kathedralenpad onder A27</t>
  </si>
  <si>
    <t>152232</t>
  </si>
  <si>
    <t>483246</t>
  </si>
  <si>
    <t>Z26DN-29642</t>
  </si>
  <si>
    <t>WATERGANG Z:K045/K046, duiker Leeuwerikpad</t>
  </si>
  <si>
    <t>150450</t>
  </si>
  <si>
    <t>481476</t>
  </si>
  <si>
    <t>Z26DN-29643</t>
  </si>
  <si>
    <t>WATERGANG Z:G079/G080, duiker Paradijsvogelweg</t>
  </si>
  <si>
    <t>150581</t>
  </si>
  <si>
    <t>484589</t>
  </si>
  <si>
    <t>Z26DN-29644</t>
  </si>
  <si>
    <t>WATERGANG Z:G077/G078, duiker Paradijsvogelweg</t>
  </si>
  <si>
    <t>150026</t>
  </si>
  <si>
    <t>485446</t>
  </si>
  <si>
    <t>Z26DZ-001-01</t>
  </si>
  <si>
    <t>RASSENBEEKTOCHT, duiker Priempad</t>
  </si>
  <si>
    <t>153184</t>
  </si>
  <si>
    <t>479227</t>
  </si>
  <si>
    <t>Z26DZ-012-01</t>
  </si>
  <si>
    <t>PRIEMTOCHT, duiker Gooiseweg</t>
  </si>
  <si>
    <t>156411</t>
  </si>
  <si>
    <t>481200</t>
  </si>
  <si>
    <t>Z26DZ-023-01</t>
  </si>
  <si>
    <t>WIELSETOCHT, Rassenbeekweg natuurvriendelijk</t>
  </si>
  <si>
    <t>156987</t>
  </si>
  <si>
    <t>475154</t>
  </si>
  <si>
    <t>Z26DZ-024-01</t>
  </si>
  <si>
    <t>PLAS NAAST "DE STICHTSE PUTTEN", nabij Kz5/6</t>
  </si>
  <si>
    <t>151537</t>
  </si>
  <si>
    <t>480222</t>
  </si>
  <si>
    <t>Z26DZ-033-01</t>
  </si>
  <si>
    <t>PLAS "DE STICHTSE PUTTEN", kavel Kz4/5</t>
  </si>
  <si>
    <t>151390</t>
  </si>
  <si>
    <t>480400</t>
  </si>
  <si>
    <t>Z26DZ-063-01</t>
  </si>
  <si>
    <t>HORSTERWOLD, plas in stille kern, t.h.v. Flediteweg</t>
  </si>
  <si>
    <t>159564</t>
  </si>
  <si>
    <t>480617</t>
  </si>
  <si>
    <t>Z26DZ-064-01</t>
  </si>
  <si>
    <t>WINKELTOCHT, duiker Nijkerkerpad</t>
  </si>
  <si>
    <t>158892</t>
  </si>
  <si>
    <t>480196</t>
  </si>
  <si>
    <t>Z26DZ-39429</t>
  </si>
  <si>
    <t>LAAKSE SLENK, bosgebied</t>
  </si>
  <si>
    <t>158852</t>
  </si>
  <si>
    <t>475062</t>
  </si>
  <si>
    <t>Z26EN-021-01</t>
  </si>
  <si>
    <t>LARSERVAART, Meerkoetenweg</t>
  </si>
  <si>
    <t>163756</t>
  </si>
  <si>
    <t>498672</t>
  </si>
  <si>
    <t>Z26EN-024-01</t>
  </si>
  <si>
    <t>EENDENTOCHT, duiker O-kant Larserpad</t>
  </si>
  <si>
    <t>165179</t>
  </si>
  <si>
    <t>495672</t>
  </si>
  <si>
    <t>Z26EN-025-01</t>
  </si>
  <si>
    <t>KUILTOCHT, duiker Kuilweg</t>
  </si>
  <si>
    <t>168079</t>
  </si>
  <si>
    <t>494034</t>
  </si>
  <si>
    <t>Z26EN-027-01</t>
  </si>
  <si>
    <t>UILENTOCHT, duiker Vlotgrasweg</t>
  </si>
  <si>
    <t>164816</t>
  </si>
  <si>
    <t>498901</t>
  </si>
  <si>
    <t>Z26EN-028-01</t>
  </si>
  <si>
    <t>VOGELTOCHT, duiker Larserpad</t>
  </si>
  <si>
    <t>165846</t>
  </si>
  <si>
    <t>494809</t>
  </si>
  <si>
    <t>Z26EN-030-01</t>
  </si>
  <si>
    <t>MEERKOETENTOCHT, duiker Larserpad</t>
  </si>
  <si>
    <t>164215</t>
  </si>
  <si>
    <t>497674</t>
  </si>
  <si>
    <t>Z26EN-032-01</t>
  </si>
  <si>
    <t>HOEKWANTTOCHT, Rietweg bovenstuws</t>
  </si>
  <si>
    <t>169152</t>
  </si>
  <si>
    <t>495893</t>
  </si>
  <si>
    <t>Z26EN-033-01</t>
  </si>
  <si>
    <t>LAGE VAART, brug Larserweg</t>
  </si>
  <si>
    <t>162443</t>
  </si>
  <si>
    <t>499554</t>
  </si>
  <si>
    <t>Z26EN-039-01</t>
  </si>
  <si>
    <t>POEL, langs Rietweg</t>
  </si>
  <si>
    <t>166707</t>
  </si>
  <si>
    <t>494949</t>
  </si>
  <si>
    <t>Z26EN-040-01</t>
  </si>
  <si>
    <t>POEL Wildwallen, bovenstrooms vistrap</t>
  </si>
  <si>
    <t>167798</t>
  </si>
  <si>
    <t>494023</t>
  </si>
  <si>
    <t>Z26EN-044-01</t>
  </si>
  <si>
    <t>ZANDPLAS, kavel D23, stuw Meerkoetentocht</t>
  </si>
  <si>
    <t>161041</t>
  </si>
  <si>
    <t>494789</t>
  </si>
  <si>
    <t>Z26EN-045-01</t>
  </si>
  <si>
    <t>MEERKOETENTOCHT, gestuwde gedeelte, D-tocht</t>
  </si>
  <si>
    <t>161183</t>
  </si>
  <si>
    <t>494763</t>
  </si>
  <si>
    <t>Z26EN-046-01</t>
  </si>
  <si>
    <t>OUDE PLAS, Burchtkamp, op kavel D6/7</t>
  </si>
  <si>
    <t>160493</t>
  </si>
  <si>
    <t>496401</t>
  </si>
  <si>
    <t>Z26EN-048-01</t>
  </si>
  <si>
    <t>NIEUWE PLAS, Burchtkamp, kavel D5</t>
  </si>
  <si>
    <t>160434</t>
  </si>
  <si>
    <t>496272</t>
  </si>
  <si>
    <t>Z26EN-112-01</t>
  </si>
  <si>
    <t>NATUURPARK, waterpartij Pater Davidsherten</t>
  </si>
  <si>
    <t>164476</t>
  </si>
  <si>
    <t>500132</t>
  </si>
  <si>
    <t>Z26EN-118-01</t>
  </si>
  <si>
    <t>MEERKOETENTOCHT, Duiker Anthony Fokkerweg</t>
  </si>
  <si>
    <t>163851</t>
  </si>
  <si>
    <t>497340</t>
  </si>
  <si>
    <t>Z26EN-119-01</t>
  </si>
  <si>
    <t>VLIEGVELDTOCHT, bovenstuws</t>
  </si>
  <si>
    <t>163837</t>
  </si>
  <si>
    <t>497288</t>
  </si>
  <si>
    <t>Z26EN-28333</t>
  </si>
  <si>
    <t>MEERKOETENTOCHT, midden kavel D29, continue EC meting (MP6093)</t>
  </si>
  <si>
    <t>163125</t>
  </si>
  <si>
    <t>496681</t>
  </si>
  <si>
    <t>Z26EN-28372</t>
  </si>
  <si>
    <t>Stuw Wiertocht, HWZ, Continue EC meting (ST5120-LT5120B)</t>
  </si>
  <si>
    <t>499654</t>
  </si>
  <si>
    <t>Z26EN-28970</t>
  </si>
  <si>
    <t>HOLLANDSETOCHT, duiker nieuwe deel</t>
  </si>
  <si>
    <t>160431</t>
  </si>
  <si>
    <t>497040</t>
  </si>
  <si>
    <t>Z26EN-39864</t>
  </si>
  <si>
    <t>NATUURPARK, poel 3 Wisentengebied</t>
  </si>
  <si>
    <t>165794</t>
  </si>
  <si>
    <t>499921</t>
  </si>
  <si>
    <t>Z26EN-39865</t>
  </si>
  <si>
    <t>NATUURPARK, poel 4 Wisentengebied</t>
  </si>
  <si>
    <t>165466</t>
  </si>
  <si>
    <t>499585</t>
  </si>
  <si>
    <t>Z26EN-39866</t>
  </si>
  <si>
    <t>NATUURPARK, poel 5 / afvoersloot Wisentengebied</t>
  </si>
  <si>
    <t>165213</t>
  </si>
  <si>
    <t>499408</t>
  </si>
  <si>
    <t>Z26EN-39910</t>
  </si>
  <si>
    <t>MEERKOETENTOCHT, einde kavelpad D24/D25</t>
  </si>
  <si>
    <t>161570</t>
  </si>
  <si>
    <t>495164</t>
  </si>
  <si>
    <t>Z26EN-39929</t>
  </si>
  <si>
    <t>MEERKOETENTOCHT, einde kavelpad D26, langs Zonnepark</t>
  </si>
  <si>
    <t>162128</t>
  </si>
  <si>
    <t>495749</t>
  </si>
  <si>
    <t>Z26EN-39930</t>
  </si>
  <si>
    <t>MEERKOETENTOCHT, duiker Talingweg</t>
  </si>
  <si>
    <t>162551</t>
  </si>
  <si>
    <t>Z26EN-39969</t>
  </si>
  <si>
    <t>MEERKOETENTOCHT, midden kavel D30</t>
  </si>
  <si>
    <t>Z26EN-39971</t>
  </si>
  <si>
    <t>MEERKOETENTOCHT, eind kavel D28</t>
  </si>
  <si>
    <t>Z26EZ-025-01</t>
  </si>
  <si>
    <t>LARSERTOCHT, aflaatwerk Vleetweg, hoge kant</t>
  </si>
  <si>
    <t>168666</t>
  </si>
  <si>
    <t>491872</t>
  </si>
  <si>
    <t>Z26EZ-028-01</t>
  </si>
  <si>
    <t>MEEUWENTOCHT, duiker Larserpad</t>
  </si>
  <si>
    <t>166857</t>
  </si>
  <si>
    <t>493211</t>
  </si>
  <si>
    <t>Z26EZ-029-01</t>
  </si>
  <si>
    <t>PLUVIERENTOCHT, duiker Ganzenweg</t>
  </si>
  <si>
    <t>168887</t>
  </si>
  <si>
    <t>487954</t>
  </si>
  <si>
    <t>Z26EZ-035-01</t>
  </si>
  <si>
    <t>ZANDPLAS OOIEVAARSTOCHT, Vogelweg/Knardijk</t>
  </si>
  <si>
    <t>162630</t>
  </si>
  <si>
    <t>490550</t>
  </si>
  <si>
    <t>Z26EZ-104-01</t>
  </si>
  <si>
    <t>AFVOER HELOFYTENFILTER, Wilgentenenveld De Vrijgaard</t>
  </si>
  <si>
    <t>160934</t>
  </si>
  <si>
    <t>487584</t>
  </si>
  <si>
    <t>Z26EZ-105-01</t>
  </si>
  <si>
    <t>AANVOER HELOFYTENFILTER, Wilgentenenveld De Vrijgaard</t>
  </si>
  <si>
    <t>487614</t>
  </si>
  <si>
    <t>Z26EZ-29382</t>
  </si>
  <si>
    <t>WILGENTENENVELD, Pompput gemaal</t>
  </si>
  <si>
    <t>160888</t>
  </si>
  <si>
    <t>487643</t>
  </si>
  <si>
    <t>Z26FN-039-01</t>
  </si>
  <si>
    <t>OLDEBROEKERTOCHT, brug Oldebroekerweg</t>
  </si>
  <si>
    <t>177647</t>
  </si>
  <si>
    <t>497072</t>
  </si>
  <si>
    <t>Z26FN-042-01</t>
  </si>
  <si>
    <t>KUBBETOCHT, Rietweg bovenstuws</t>
  </si>
  <si>
    <t>170799</t>
  </si>
  <si>
    <t>497029</t>
  </si>
  <si>
    <t>Z26FN-047-01</t>
  </si>
  <si>
    <t>KUBBETOCHT, nabij duiker Biddingringweg</t>
  </si>
  <si>
    <t>172757</t>
  </si>
  <si>
    <t>494508</t>
  </si>
  <si>
    <t>Z26FN-28373</t>
  </si>
  <si>
    <t>Aflaatwerk Zijdenettentocht, HWZ, Continue EC meting (AW4415-LT4415B)</t>
  </si>
  <si>
    <t>174216</t>
  </si>
  <si>
    <t>495715</t>
  </si>
  <si>
    <t>Z26FZ-045-01</t>
  </si>
  <si>
    <t>HIERDENSETOCHT, brug Kokkelweg</t>
  </si>
  <si>
    <t>172778</t>
  </si>
  <si>
    <t>493178</t>
  </si>
  <si>
    <t>Z26FZ-046-01</t>
  </si>
  <si>
    <t>HOGE DWARSVAART, fietsbrug nabij Pluvierentocht</t>
  </si>
  <si>
    <t>170770</t>
  </si>
  <si>
    <t>489140</t>
  </si>
  <si>
    <t>Z26FZ-048-01</t>
  </si>
  <si>
    <t>MOSSELTOCHT, 40m tZ kavelsloot Y66/67 (via Dorhout Mees)</t>
  </si>
  <si>
    <t>174418</t>
  </si>
  <si>
    <t>491836</t>
  </si>
  <si>
    <t>Z26FZ-053-01</t>
  </si>
  <si>
    <t>SPIJKTOCHT, duiker Spijkweg, thv. kavel Z74</t>
  </si>
  <si>
    <t>179724</t>
  </si>
  <si>
    <t>493630</t>
  </si>
  <si>
    <t>Z26FZ-083-01</t>
  </si>
  <si>
    <t>PLAS "DE LEPELAAR", Harderbos t/o Flevocamping</t>
  </si>
  <si>
    <t>171180</t>
  </si>
  <si>
    <t>489047</t>
  </si>
  <si>
    <t>Z26FZ-194-01</t>
  </si>
  <si>
    <t>STRANDGAPERBEEK, instroom</t>
  </si>
  <si>
    <t>179290</t>
  </si>
  <si>
    <t>492761</t>
  </si>
  <si>
    <t>Z26FZ-195-01</t>
  </si>
  <si>
    <t>STRANDGAPERBEEK, t.h.v Strandgaperweg (uitstroom)</t>
  </si>
  <si>
    <t>173935</t>
  </si>
  <si>
    <t>490951</t>
  </si>
  <si>
    <t>Z26FZ-39628</t>
  </si>
  <si>
    <t>HARDERBOSTOCHT, duiker Harderbosweg</t>
  </si>
  <si>
    <t>171823</t>
  </si>
  <si>
    <t>489100</t>
  </si>
  <si>
    <t>Z26GN-036-01</t>
  </si>
  <si>
    <t>NATUURGEBIED HARDERBROEK, vanaf Knardijk</t>
  </si>
  <si>
    <t>167790</t>
  </si>
  <si>
    <t>486398</t>
  </si>
  <si>
    <t>Z26GN-041-01</t>
  </si>
  <si>
    <t>NATUURGEBIED HARDERBROEK, plan Roerdomp, midden-zuid</t>
  </si>
  <si>
    <t>169278</t>
  </si>
  <si>
    <t>Z26GN-044-01</t>
  </si>
  <si>
    <t>OSSENKAMPTOCHT, O-kant parallel aan Ossenkampweg</t>
  </si>
  <si>
    <t>164963</t>
  </si>
  <si>
    <t>485523</t>
  </si>
  <si>
    <t>Z26GN-046-01</t>
  </si>
  <si>
    <t>STADSWATER ZEEWOLDE, duiker en bovenstuws Langezand</t>
  </si>
  <si>
    <t>165244</t>
  </si>
  <si>
    <t>483288</t>
  </si>
  <si>
    <t>Z26GN-049-01</t>
  </si>
  <si>
    <t>STADSWATER ZEEWOLDE, duiker fietspad nabij Woldlaan</t>
  </si>
  <si>
    <t>163973</t>
  </si>
  <si>
    <t>482192</t>
  </si>
  <si>
    <t>Z26GN-050-01</t>
  </si>
  <si>
    <t>GRACHTVIJVER ZEEWOLDE, Weteringpad</t>
  </si>
  <si>
    <t>165432</t>
  </si>
  <si>
    <t>481324</t>
  </si>
  <si>
    <t>Z26GN-067-01</t>
  </si>
  <si>
    <t>BAARDMEESTOCHT, duiker Baardmeesweg, QZ19</t>
  </si>
  <si>
    <t>163661</t>
  </si>
  <si>
    <t>486748</t>
  </si>
  <si>
    <t>Z26GN-101-01</t>
  </si>
  <si>
    <t>STERAPPELTOCHT, hoek Roerdompweg/Schollevaarweg</t>
  </si>
  <si>
    <t>160905</t>
  </si>
  <si>
    <t>485792</t>
  </si>
  <si>
    <t>Z26GN-148-01</t>
  </si>
  <si>
    <t>STADSWATER ZEEWOLDE, duiker Zeewolderweg</t>
  </si>
  <si>
    <t>164718</t>
  </si>
  <si>
    <t>484022</t>
  </si>
  <si>
    <t>Z26GN-149-01</t>
  </si>
  <si>
    <t>STADSWATER ZEEWOLDE, kruising Winterkoning / Kringloop</t>
  </si>
  <si>
    <t>163773</t>
  </si>
  <si>
    <t>483528</t>
  </si>
  <si>
    <t>Z26GN-150-01</t>
  </si>
  <si>
    <t>STADSWATER ZEEWOLDE, brug Gelderseweg</t>
  </si>
  <si>
    <t>163763</t>
  </si>
  <si>
    <t>484216</t>
  </si>
  <si>
    <t>Z26GZ-023-01</t>
  </si>
  <si>
    <t>GROENEWOUDSETOCHT, bovenstrooms van stuw</t>
  </si>
  <si>
    <t>161762</t>
  </si>
  <si>
    <t>480913</t>
  </si>
  <si>
    <t>Z26HN-001-01</t>
  </si>
  <si>
    <t>HOGE DWARSVAART, gemaal Lovink t.h.v. kano opstapplaats</t>
  </si>
  <si>
    <t>170397</t>
  </si>
  <si>
    <t>487091</t>
  </si>
  <si>
    <t>Z270-K01K</t>
  </si>
  <si>
    <t>Rioolgemaal 270 Wolk</t>
  </si>
  <si>
    <t>Z27AN-017-01</t>
  </si>
  <si>
    <t>OOSTERWOLDERTOCHT, brug Olsterweg</t>
  </si>
  <si>
    <t>499910</t>
  </si>
  <si>
    <t>Z27AN-019-01</t>
  </si>
  <si>
    <t>OOSTERWOLDERTOCHT, brug Ellerweg</t>
  </si>
  <si>
    <t>182259</t>
  </si>
  <si>
    <t>498799</t>
  </si>
  <si>
    <t>Z27AN-022-01</t>
  </si>
  <si>
    <t>BREMERBERGTOCHT, t.h.v. stuw, bovenstuws</t>
  </si>
  <si>
    <t>180325</t>
  </si>
  <si>
    <t>495319</t>
  </si>
  <si>
    <t>Z27AN-023-01</t>
  </si>
  <si>
    <t>SPIJKVIJVER, 1e strand ten noorden van brug</t>
  </si>
  <si>
    <t>181347</t>
  </si>
  <si>
    <t>495856</t>
  </si>
  <si>
    <t>Z27AN-033-01</t>
  </si>
  <si>
    <t>STOBBENTOCHT, duiker Stobbenweg</t>
  </si>
  <si>
    <t>184245</t>
  </si>
  <si>
    <t>497974</t>
  </si>
  <si>
    <t>Z27AN-036-01</t>
  </si>
  <si>
    <t>SPIJKVIJVER, 2e plas ten zuiden van brug</t>
  </si>
  <si>
    <t>181442</t>
  </si>
  <si>
    <t>495757</t>
  </si>
  <si>
    <t>Z30-01</t>
  </si>
  <si>
    <t>Van Wijk en Olthuis BV EMF</t>
  </si>
  <si>
    <t>Z3091-01</t>
  </si>
  <si>
    <t>effluent slib en olie-/benzine afscheider</t>
  </si>
  <si>
    <t>Z3408-01</t>
  </si>
  <si>
    <t>Laboratorium afvalwater</t>
  </si>
  <si>
    <t>Z3878-01</t>
  </si>
  <si>
    <t>Effluent Bedrijfsafvalwaterzuivering</t>
  </si>
  <si>
    <t>Z3897LG26</t>
  </si>
  <si>
    <t>compactsysteem - Ooievaarsweg 26, Zeewolde</t>
  </si>
  <si>
    <t>Z3967-01</t>
  </si>
  <si>
    <t>Z400-001K</t>
  </si>
  <si>
    <t>AWZI Lelystad-douche wasruimte ontvangsthal</t>
  </si>
  <si>
    <t>Z400-018K</t>
  </si>
  <si>
    <t>awzi Lelystad-uitstortgootsteen smeerput</t>
  </si>
  <si>
    <t>Z400-029K</t>
  </si>
  <si>
    <t>awzi Lelystad wastafelkraan toilet ontvangsthal</t>
  </si>
  <si>
    <t>Z400-048K</t>
  </si>
  <si>
    <t>douche slibverwerkingsruimte</t>
  </si>
  <si>
    <t>Z400-049K</t>
  </si>
  <si>
    <t>uitstortgootsteen slibverwerkingsruimte</t>
  </si>
  <si>
    <t>Z400-064K</t>
  </si>
  <si>
    <t>awzi Lelystad-mengkraan onderzoeksruimte macrofauna</t>
  </si>
  <si>
    <t>Z400-143K</t>
  </si>
  <si>
    <t>AWZI Lelystad-wastafel roostergoedgebouw</t>
  </si>
  <si>
    <t>Z400-DEX-X</t>
  </si>
  <si>
    <t>Regeneratiemonsters gidsstoffen 6.1</t>
  </si>
  <si>
    <t>Z400-DEX-XFILTRAAT1</t>
  </si>
  <si>
    <t>dex-filter pilot Lelystad</t>
  </si>
  <si>
    <t>Z400-DEX-XFILTRAAT2</t>
  </si>
  <si>
    <t>Z400-DEX-XMENGFIL2</t>
  </si>
  <si>
    <t>Z400-DEX-XMENGVOED</t>
  </si>
  <si>
    <t>Z400-DEX-XSTEEKFIL1</t>
  </si>
  <si>
    <t>Z400-DEX-XSTEEKFIL2</t>
  </si>
  <si>
    <t>Z400-DEX-XSTEEKVOED</t>
  </si>
  <si>
    <t>Z400-DEX-XVOEDING</t>
  </si>
  <si>
    <t>Z400-X-1101</t>
  </si>
  <si>
    <t>157981</t>
  </si>
  <si>
    <t>502043</t>
  </si>
  <si>
    <t>Z400-X-1101-</t>
  </si>
  <si>
    <t>Z400-X-1102</t>
  </si>
  <si>
    <t>Externe aanvoer-Decentrale zuivering Horsterwold Almere</t>
  </si>
  <si>
    <t>Z400-X-1104</t>
  </si>
  <si>
    <t>Gemaal Noorderwagenplein (ZZL nr. 410)</t>
  </si>
  <si>
    <t>Z400-X-1106</t>
  </si>
  <si>
    <t>Gemaal Warande (ZZL nr. 435)</t>
  </si>
  <si>
    <t>Z400-X-1301</t>
  </si>
  <si>
    <t>Oxische Tank 2, Bemonsteringspunt actief slib</t>
  </si>
  <si>
    <t>158010</t>
  </si>
  <si>
    <t>502062</t>
  </si>
  <si>
    <t>Z400-X-1321</t>
  </si>
  <si>
    <t>Oxische Tank 3, Bemonsteringspunt actief slib</t>
  </si>
  <si>
    <t>Z400-X-1401</t>
  </si>
  <si>
    <t>158041</t>
  </si>
  <si>
    <t>502084</t>
  </si>
  <si>
    <t>Z400-X-1401-</t>
  </si>
  <si>
    <t>Z400-X-2401</t>
  </si>
  <si>
    <t>Slibontwateringsgebouw, Bemonsteringspunt ontwaterd slib</t>
  </si>
  <si>
    <t>158083</t>
  </si>
  <si>
    <t>502061</t>
  </si>
  <si>
    <t>Z400-X-DEX-FILT1</t>
  </si>
  <si>
    <t>DEXFILTER, Filtraat 1 bemonsteringspunt, AWZI Lelystad</t>
  </si>
  <si>
    <t>Z400-X-DEX-FILT1-1</t>
  </si>
  <si>
    <t>DEXFILTER, filter 1-1 bemonsteringspunt, AWZI Lelystad</t>
  </si>
  <si>
    <t>Z400-X-DEX-FILT1-2</t>
  </si>
  <si>
    <t>DEXFILTER, filter 1-2 bemonsteringspunt, AWZI Lelystad</t>
  </si>
  <si>
    <t>Z400-X-DEX-FILT2</t>
  </si>
  <si>
    <t>DEXFILTER, Filtraat 2 bemonsteringspunt, AWZI Lelystad</t>
  </si>
  <si>
    <t>Z400-X-DEX-FILT2-1</t>
  </si>
  <si>
    <t>DEXFILTER, filter 2-1 bemonsteringspunt, AWZI Lelystad</t>
  </si>
  <si>
    <t>Z400-X-DEX-FILT2-2</t>
  </si>
  <si>
    <t>DEXFILTER, filter 2-2 bemonsteringspunt, AWZI Lelystad</t>
  </si>
  <si>
    <t>Z400-X-DEX-VOED</t>
  </si>
  <si>
    <t>DEXFILTER, Voeding bemonsteringspunt, AWZI Lelystad</t>
  </si>
  <si>
    <t>Z400-X-DEX-VOED1</t>
  </si>
  <si>
    <t>DEXFILTER, Voeding 1 bemonsteringspunt, AWZI Lelystad</t>
  </si>
  <si>
    <t>Z400-X-DEX-VOED2</t>
  </si>
  <si>
    <t>DEXFILTER, Voeding 2 bemonsteringspunt, AWZI Lelystad</t>
  </si>
  <si>
    <t>Z400GW-ML01</t>
  </si>
  <si>
    <t>Lelystad, peilbuis ml01</t>
  </si>
  <si>
    <t>Z400GW-ML02</t>
  </si>
  <si>
    <t>Lelystad, peilbuis ml02</t>
  </si>
  <si>
    <t>Z400GW-ML03</t>
  </si>
  <si>
    <t>Lelystad, peilbuis ml03</t>
  </si>
  <si>
    <t>Z400GW-ML04</t>
  </si>
  <si>
    <t>Lelystad, peilbuis ml04</t>
  </si>
  <si>
    <t>Z400GW-ML05</t>
  </si>
  <si>
    <t>Lelystad, peilbuis ml05</t>
  </si>
  <si>
    <t>Z400GW-ML06</t>
  </si>
  <si>
    <t>Lelystad, peilbuis ml06</t>
  </si>
  <si>
    <t>Z400GW-ML07</t>
  </si>
  <si>
    <t>Lelystad, peilbuis ml07</t>
  </si>
  <si>
    <t>Z400GW-ML08</t>
  </si>
  <si>
    <t>Lelystad, peilbuis ml08</t>
  </si>
  <si>
    <t>Z400GW-REF0</t>
  </si>
  <si>
    <t>Lelystad, peilbuis Referentie</t>
  </si>
  <si>
    <t>Z410-001K</t>
  </si>
  <si>
    <t>Rioolgemaal 410 Lelystad-breaktank begane grond</t>
  </si>
  <si>
    <t>Z425-K02K</t>
  </si>
  <si>
    <t>Rioolgemaal 425 Gondel</t>
  </si>
  <si>
    <t>Z435-K01K</t>
  </si>
  <si>
    <t>Rioolgemaal 435 Waranda</t>
  </si>
  <si>
    <t>Z445-K03K</t>
  </si>
  <si>
    <t>Rioolgemaal 445 Griendt</t>
  </si>
  <si>
    <t>Z4OO-DEX-X</t>
  </si>
  <si>
    <t>Regenaratiemonsters gidsstoffen 3.2</t>
  </si>
  <si>
    <t>Z5513-01</t>
  </si>
  <si>
    <t>Z600-012K</t>
  </si>
  <si>
    <t>AWZI Dronten-douche bedrijfsgebouw</t>
  </si>
  <si>
    <t>Z600-158K</t>
  </si>
  <si>
    <t>AWZI Dronten-vulkraan uitstortgootsteen harkroostergebouw</t>
  </si>
  <si>
    <t>Z600-X-1104</t>
  </si>
  <si>
    <t>177401</t>
  </si>
  <si>
    <t>505536</t>
  </si>
  <si>
    <t>Z600-X-1104-</t>
  </si>
  <si>
    <t>Z600-X-1130</t>
  </si>
  <si>
    <t>Voorbezinktank 1, Bemonsteringspunt voorbezonken influent 1</t>
  </si>
  <si>
    <t>177356</t>
  </si>
  <si>
    <t>505626</t>
  </si>
  <si>
    <t>Z600-X-1140</t>
  </si>
  <si>
    <t>Voorbezinktank 2, Bemonsteringspunt voorbezonken influent 2</t>
  </si>
  <si>
    <t>177365</t>
  </si>
  <si>
    <t>505616</t>
  </si>
  <si>
    <t>Z600-X-1201</t>
  </si>
  <si>
    <t>Oxische Tank 1, Bemonsteringspunt actief slib 1</t>
  </si>
  <si>
    <t>177353</t>
  </si>
  <si>
    <t>505524</t>
  </si>
  <si>
    <t>Z600-X-1203</t>
  </si>
  <si>
    <t>Oxische Tank 2, Bemonsteringspunt actief slib 2</t>
  </si>
  <si>
    <t>177400</t>
  </si>
  <si>
    <t>505526</t>
  </si>
  <si>
    <t>Z600-X-1310</t>
  </si>
  <si>
    <t>177335</t>
  </si>
  <si>
    <t>505570</t>
  </si>
  <si>
    <t>Z600-X-1310-</t>
  </si>
  <si>
    <t>Z600-X-2121</t>
  </si>
  <si>
    <t>Indikker, Bemonsteringspunt ingedikt primairslib</t>
  </si>
  <si>
    <t>505521</t>
  </si>
  <si>
    <t>Z600-X-2410</t>
  </si>
  <si>
    <t>Slibbuffertanks, Bemonsteringspunt ingedikt en uitgegist slib</t>
  </si>
  <si>
    <t>177399</t>
  </si>
  <si>
    <t>505520</t>
  </si>
  <si>
    <t>Z600-X-2502</t>
  </si>
  <si>
    <t>Slibontwateringsgebouw, bemonsteringpunt ontwaterd slib</t>
  </si>
  <si>
    <t>Z600-X-2503</t>
  </si>
  <si>
    <t>Mechanische ontwateringsinstallatie, Bemonsteringspunt centraat</t>
  </si>
  <si>
    <t>177343</t>
  </si>
  <si>
    <t>505523</t>
  </si>
  <si>
    <t>Z600-X-2650</t>
  </si>
  <si>
    <t>Mechanische indikinstallatie, Bemonsteringspunt ingedikt surplusslib</t>
  </si>
  <si>
    <t>177354</t>
  </si>
  <si>
    <t>505553</t>
  </si>
  <si>
    <t>Z600-X1103-1</t>
  </si>
  <si>
    <t>ondergemaal gemeente Dronten Staalwijk</t>
  </si>
  <si>
    <t>Z600-X1104-1</t>
  </si>
  <si>
    <t>ondergemaal gemeente Dronten Noorderbaan Biddinghuizen</t>
  </si>
  <si>
    <t>Z600-XFT-1101</t>
  </si>
  <si>
    <t>influent AWZI streng 1 Swifterbant</t>
  </si>
  <si>
    <t>Z600-XFT-1102</t>
  </si>
  <si>
    <t>influent AWZI streng 2 Dronten West</t>
  </si>
  <si>
    <t>Z600-XFT-1103</t>
  </si>
  <si>
    <t>influent AWZI streng 3 Dronten Noord</t>
  </si>
  <si>
    <t>Z600-XFT-1104</t>
  </si>
  <si>
    <t>influent AWZI streng 4 Biddinghuizen</t>
  </si>
  <si>
    <t>Z600-XFT-1106</t>
  </si>
  <si>
    <t>influent AWZI streng 5 Olthuis</t>
  </si>
  <si>
    <t>Z600GW-MD01</t>
  </si>
  <si>
    <t>Dronten, peilbuis md01</t>
  </si>
  <si>
    <t>Z600GW-MD02</t>
  </si>
  <si>
    <t>Dronten, peilbuis md02</t>
  </si>
  <si>
    <t>Z600GW-MD03</t>
  </si>
  <si>
    <t>Dronten, peilbuis md03</t>
  </si>
  <si>
    <t>Z600GW-MD04</t>
  </si>
  <si>
    <t>Dronten, peilbuis md04</t>
  </si>
  <si>
    <t>Z600GW-MD05</t>
  </si>
  <si>
    <t>Dronten, peilbuis md05</t>
  </si>
  <si>
    <t>Z600GW-MD06</t>
  </si>
  <si>
    <t>Dronten, peilbuis md06</t>
  </si>
  <si>
    <t>Z600GW-MD07</t>
  </si>
  <si>
    <t>Dronten, peilbuis md07</t>
  </si>
  <si>
    <t>Z600GW-MD08</t>
  </si>
  <si>
    <t>Dronten, peilbuis md08</t>
  </si>
  <si>
    <t>Z600GW-MD10</t>
  </si>
  <si>
    <t>Dronten, peilbuis md10</t>
  </si>
  <si>
    <t>Z600GW-MD11</t>
  </si>
  <si>
    <t>Dronten, peilbuis md11</t>
  </si>
  <si>
    <t>Z600GW-MD12</t>
  </si>
  <si>
    <t>Dronten, peilbuis md12</t>
  </si>
  <si>
    <t>Z600GW-MD13</t>
  </si>
  <si>
    <t>Dronten, peilbuis md13</t>
  </si>
  <si>
    <t>Z600GW-MD14</t>
  </si>
  <si>
    <t>Dronten, peilbuis md14</t>
  </si>
  <si>
    <t>Z600GW-MD15</t>
  </si>
  <si>
    <t>Dronten, peilbuis md15</t>
  </si>
  <si>
    <t>Z600GW-MD16</t>
  </si>
  <si>
    <t>Dronten, peilbuis md16</t>
  </si>
  <si>
    <t>Z600GW-MD17</t>
  </si>
  <si>
    <t>Dronten, peilbuis md17</t>
  </si>
  <si>
    <t>Z600GW-MD18</t>
  </si>
  <si>
    <t>Dronten, peilbuis md18</t>
  </si>
  <si>
    <t>Z600GW-MD20</t>
  </si>
  <si>
    <t>Dronten, peilbuis md20</t>
  </si>
  <si>
    <t>Z600GW-MD21</t>
  </si>
  <si>
    <t>Dronten, peilbuis md21</t>
  </si>
  <si>
    <t>Z600GW-REF0</t>
  </si>
  <si>
    <t>Dronten, peilbuis Referentie</t>
  </si>
  <si>
    <t>Z600GW-REF9</t>
  </si>
  <si>
    <t>Dronten, peilbuis referentie 9, oud md9</t>
  </si>
  <si>
    <t>Z61-01</t>
  </si>
  <si>
    <t>Afvalzorg B.V.. Stortplaats CPP</t>
  </si>
  <si>
    <t>Z620-K02K</t>
  </si>
  <si>
    <t>Rioolgemaal 620 Swifterbant</t>
  </si>
  <si>
    <t>Z6222-01</t>
  </si>
  <si>
    <t>Veco Zuivel B.V. EMF</t>
  </si>
  <si>
    <t>Z640-K02K</t>
  </si>
  <si>
    <t>Rioolgemaal 640 Dronten West</t>
  </si>
  <si>
    <t>Z660-K02K</t>
  </si>
  <si>
    <t>Rioolgemaal 660 Dronten Noord</t>
  </si>
  <si>
    <t>Z6799-01</t>
  </si>
  <si>
    <t>Effluent olie-afscheider</t>
  </si>
  <si>
    <t>Z680-K02K</t>
  </si>
  <si>
    <t>Rioolgemaal 680 Biddinghuizen</t>
  </si>
  <si>
    <t>Z70-02</t>
  </si>
  <si>
    <t>Afvalzorg BV Effluent PWZI</t>
  </si>
  <si>
    <t>Z700-K02K</t>
  </si>
  <si>
    <t>Rioolgemaal 700 Bremerbergweg</t>
  </si>
  <si>
    <t>Z7124</t>
  </si>
  <si>
    <t>Zuiderzeeland ad-hoc Nice to Meat BV</t>
  </si>
  <si>
    <t>Z7126</t>
  </si>
  <si>
    <t>Zuiderzeeland All bakers BV</t>
  </si>
  <si>
    <t>Z7131</t>
  </si>
  <si>
    <t>Zuiderzeeland ad-hoc IBA's Oosterwold</t>
  </si>
  <si>
    <t>Z7351-01</t>
  </si>
  <si>
    <t>Effluent zuiveringstechnische voorziening (wasplaats + overslagperron)</t>
  </si>
  <si>
    <t>Z7799-01</t>
  </si>
  <si>
    <t>effluent IBA</t>
  </si>
  <si>
    <t>Z7799-02</t>
  </si>
  <si>
    <t>effluent zuivering Flevosap</t>
  </si>
  <si>
    <t>Z79-01</t>
  </si>
  <si>
    <t>Mc Cain Foods Holland BV EMF</t>
  </si>
  <si>
    <t>Z800-005K</t>
  </si>
  <si>
    <t>AWZI Tollebeek-buitenkraan naast ingang garage</t>
  </si>
  <si>
    <t>Z800-012K</t>
  </si>
  <si>
    <t>awzi Tollebeek-Douche en was ruimte bedrijfsgebouw</t>
  </si>
  <si>
    <t>Z800-025K</t>
  </si>
  <si>
    <t>AWZI Tollebeek-vulkraan motorruimte machinegebouw</t>
  </si>
  <si>
    <t>Z800-042K</t>
  </si>
  <si>
    <t>AWZI Tollebeek-vulkraan kelder ontvangstwerk</t>
  </si>
  <si>
    <t>Z800-044K</t>
  </si>
  <si>
    <t>AWZI Tollebeek-nooddouche terrein ijzerchloride</t>
  </si>
  <si>
    <t>Z800-X-1103</t>
  </si>
  <si>
    <t>174998</t>
  </si>
  <si>
    <t>522236</t>
  </si>
  <si>
    <t>Z800-X-1201</t>
  </si>
  <si>
    <t>Voorbezinktank, Bemonsteringspunt afloop voorbezinktank</t>
  </si>
  <si>
    <t>175078</t>
  </si>
  <si>
    <t>522333</t>
  </si>
  <si>
    <t>Z800-X-1410</t>
  </si>
  <si>
    <t>175045</t>
  </si>
  <si>
    <t>522256</t>
  </si>
  <si>
    <t>Z800-X-1420</t>
  </si>
  <si>
    <t>175050</t>
  </si>
  <si>
    <t>522261</t>
  </si>
  <si>
    <t>Z800-X-1801</t>
  </si>
  <si>
    <t>522233</t>
  </si>
  <si>
    <t>Z800-X-1801-</t>
  </si>
  <si>
    <t>Z800-X-2104</t>
  </si>
  <si>
    <t>Ingediktprimairslibleiding, Bemonsteringspunt ingedikt primairslib</t>
  </si>
  <si>
    <t>174913</t>
  </si>
  <si>
    <t>522205</t>
  </si>
  <si>
    <t>Z800-X-2305</t>
  </si>
  <si>
    <t>Ingedikt surplusslibkelder, Bemonsteringspunt ingedikt surplusslib</t>
  </si>
  <si>
    <t>174899</t>
  </si>
  <si>
    <t>522190</t>
  </si>
  <si>
    <t>Z800-X-2420</t>
  </si>
  <si>
    <t>Ephyra Machinegebouw, Bemonsteringspunt Slibhapper extern slib</t>
  </si>
  <si>
    <t>174811</t>
  </si>
  <si>
    <t>522133</t>
  </si>
  <si>
    <t>Z800-X-2440</t>
  </si>
  <si>
    <t>Ephyra slibgistingstank, Bemonsteringspunt Ephyra naar vergister</t>
  </si>
  <si>
    <t>174838</t>
  </si>
  <si>
    <t>522112</t>
  </si>
  <si>
    <t>Z800-X-2501</t>
  </si>
  <si>
    <t>Warmtewisselaar, Bemonsteringspunt ingedikt en uitgegist slib</t>
  </si>
  <si>
    <t>174997</t>
  </si>
  <si>
    <t>522227</t>
  </si>
  <si>
    <t>Z800-X-2710</t>
  </si>
  <si>
    <t>Slibontwateringsgebouw, Bemonsteringspunt invoer schroefpersen</t>
  </si>
  <si>
    <t>174851</t>
  </si>
  <si>
    <t>Z800-X-2720</t>
  </si>
  <si>
    <t>Slibontwateringsgebouw, Bemonsteringspunt centraat schroefpersen</t>
  </si>
  <si>
    <t>175032</t>
  </si>
  <si>
    <t>522263</t>
  </si>
  <si>
    <t>Z800-X-2850</t>
  </si>
  <si>
    <t>174829</t>
  </si>
  <si>
    <t>522228</t>
  </si>
  <si>
    <t>Z800-X-6105</t>
  </si>
  <si>
    <t>Percolaatwaterkelder 1, Bemonsteringspunt percolaatwater</t>
  </si>
  <si>
    <t>175041</t>
  </si>
  <si>
    <t>522249</t>
  </si>
  <si>
    <t>Z800-XFT-1101</t>
  </si>
  <si>
    <t>Influentstreng Espel</t>
  </si>
  <si>
    <t>Z800-XFT-1102</t>
  </si>
  <si>
    <t>Influentstreng Urk/kern</t>
  </si>
  <si>
    <t>Z800-XFT-1103</t>
  </si>
  <si>
    <t>Influentstreng Emmeloord Noord</t>
  </si>
  <si>
    <t>Z800-XFT-1105</t>
  </si>
  <si>
    <t>Influentstreng Emmeloord Zuid</t>
  </si>
  <si>
    <t>Z800-XFT-1106</t>
  </si>
  <si>
    <t>Influentstreng Ens/Nagele</t>
  </si>
  <si>
    <t>Z800-XFT-1108</t>
  </si>
  <si>
    <t>Influentstreng Tollebeek</t>
  </si>
  <si>
    <t>Z800-XFT-1109</t>
  </si>
  <si>
    <t>Influentstreng Urk Stortemelk/Urk de Staart</t>
  </si>
  <si>
    <t>Z8000-K013AK</t>
  </si>
  <si>
    <t>oogdouche spoelkeuken</t>
  </si>
  <si>
    <t>Z8000-K014K</t>
  </si>
  <si>
    <t>Waterschapshuis ZZL, recirculatie douche dicht bij de buitendeur</t>
  </si>
  <si>
    <t>Z8000-K016K</t>
  </si>
  <si>
    <t>Waterschapshuis ZZL, kraan ruimte brdrijfsarts</t>
  </si>
  <si>
    <t>Z8000-K308K</t>
  </si>
  <si>
    <t>Waterschapshuis ZZL, kraan kolfruimte</t>
  </si>
  <si>
    <t>Z800GW-MT01</t>
  </si>
  <si>
    <t>Tollebeek, peilbuis mt01</t>
  </si>
  <si>
    <t>Z800GW-MT02</t>
  </si>
  <si>
    <t>Tollebeek, peilbuis mt02</t>
  </si>
  <si>
    <t>Z800GW-MT03</t>
  </si>
  <si>
    <t>Tollebeek, peilbuis mt03</t>
  </si>
  <si>
    <t>Z800GW-MT04</t>
  </si>
  <si>
    <t>Tollebeek, peilbuis mt04</t>
  </si>
  <si>
    <t>Z800GW-MT05</t>
  </si>
  <si>
    <t>Tollebeek, peilbuis mt05</t>
  </si>
  <si>
    <t>Z800GW-MT06</t>
  </si>
  <si>
    <t>Tollebeek, peilbuis mt06</t>
  </si>
  <si>
    <t>Z800GW-MT07</t>
  </si>
  <si>
    <t>Tollebeek, peilbuis mt07</t>
  </si>
  <si>
    <t>Z800GW-MT08</t>
  </si>
  <si>
    <t>Tollebeek, peilbuis mt08</t>
  </si>
  <si>
    <t>Z800GW-MT09</t>
  </si>
  <si>
    <t>Tollebeek, peilbuis mt09</t>
  </si>
  <si>
    <t>Z800GW-MT10</t>
  </si>
  <si>
    <t>Tollebeek, peilbuis mt10</t>
  </si>
  <si>
    <t>Z800GW-MT11</t>
  </si>
  <si>
    <t>Tollebeek, peilbuis mt11</t>
  </si>
  <si>
    <t>Z800GW-MT12</t>
  </si>
  <si>
    <t>Tollebeek, peilbuis mt12</t>
  </si>
  <si>
    <t>Z800GW-MT13</t>
  </si>
  <si>
    <t>Tollebeek, peilbuis mt13</t>
  </si>
  <si>
    <t>Z800GW-MT14</t>
  </si>
  <si>
    <t>Tollebeek, peilbuis mt14</t>
  </si>
  <si>
    <t>Z800GW-MT15</t>
  </si>
  <si>
    <t>Tollebeek, peilbuis mt15</t>
  </si>
  <si>
    <t>Z800GW-MT16</t>
  </si>
  <si>
    <t>Tollebeek, peilbuis mt16</t>
  </si>
  <si>
    <t>Z800GW-MT17</t>
  </si>
  <si>
    <t>Tollebeek, peilbuis mt17</t>
  </si>
  <si>
    <t>Z800GW-MT18</t>
  </si>
  <si>
    <t>Tollebeek, peilbuis mt18</t>
  </si>
  <si>
    <t>Z800GW-MT19</t>
  </si>
  <si>
    <t>Tollebeek, peilbuis mt19</t>
  </si>
  <si>
    <t>Z800GW-MT20</t>
  </si>
  <si>
    <t>Tollebeek, peilbuis mt20</t>
  </si>
  <si>
    <t>Z800GW-MT21</t>
  </si>
  <si>
    <t>Tollebeek, peilbuis mt21</t>
  </si>
  <si>
    <t>Z800GW-MT22</t>
  </si>
  <si>
    <t>Tollebeek, peilbuis mt22</t>
  </si>
  <si>
    <t>Z800GW-MT23</t>
  </si>
  <si>
    <t>Tollebeek, peilbuis mt23</t>
  </si>
  <si>
    <t>Z800GW-MT24</t>
  </si>
  <si>
    <t>Tollebeek, peilbuis mt24</t>
  </si>
  <si>
    <t>Z800GW-MT25</t>
  </si>
  <si>
    <t>Tollebeek, peilbuis mt25</t>
  </si>
  <si>
    <t>Z800GW-REF2</t>
  </si>
  <si>
    <t>Tollebeek, peilbuis Referentie nieuw geplaatst in 2018</t>
  </si>
  <si>
    <t>Z8030-006K</t>
  </si>
  <si>
    <t>Steunpunt Ramspol-wasbak werkruimte</t>
  </si>
  <si>
    <t>Z8050-015K</t>
  </si>
  <si>
    <t>Kantoor Emmeloord, douche kantoorgebouw</t>
  </si>
  <si>
    <t>Z8060-014K</t>
  </si>
  <si>
    <t>Regiokantoor Zuid-douche waslokaal</t>
  </si>
  <si>
    <t>Z8060-023K</t>
  </si>
  <si>
    <t>Kantoor Larserbos-douche 2 ruimte muskusratten bestrijders</t>
  </si>
  <si>
    <t>Z8070-001K</t>
  </si>
  <si>
    <t>Steunpunt Kadeloelersluis-wastafel keuken</t>
  </si>
  <si>
    <t>Z8080-005K</t>
  </si>
  <si>
    <t>Dijkmagazijn Kamperhoek-wasbak opslagruimte</t>
  </si>
  <si>
    <t>Z81-01</t>
  </si>
  <si>
    <t>Orgaworld Nederland BV EMF</t>
  </si>
  <si>
    <t>Z820-K02K</t>
  </si>
  <si>
    <t>Rioolgemaal 820 Espel</t>
  </si>
  <si>
    <t>Z8218NE4</t>
  </si>
  <si>
    <t>Z8219PE2</t>
  </si>
  <si>
    <t>Z8220-01</t>
  </si>
  <si>
    <t>Z8251RH9</t>
  </si>
  <si>
    <t>compactsysteem - Ellerweg 9, Dronten</t>
  </si>
  <si>
    <t>Z8315PE-01</t>
  </si>
  <si>
    <t>Effluent zuiveringtechnische voorziening zijnde wasstraat</t>
  </si>
  <si>
    <t>Z880-K03K</t>
  </si>
  <si>
    <t>Rioolgemaal 880 Urk kern</t>
  </si>
  <si>
    <t>Z900-K02K</t>
  </si>
  <si>
    <t>Rioolgemaal 900 Stortemelk</t>
  </si>
  <si>
    <t>Z900-X-1101</t>
  </si>
  <si>
    <t>Rioolgemaal Urk Stortemelk, Bemonsteringspunt influent RG Stortemelk</t>
  </si>
  <si>
    <t>170137</t>
  </si>
  <si>
    <t>518625</t>
  </si>
  <si>
    <t>Z920-K02K</t>
  </si>
  <si>
    <t>Rioolgemaal 920 Emmeloord Noord</t>
  </si>
  <si>
    <t>Z940-K02K</t>
  </si>
  <si>
    <t>Rioolgemaal 940 Emmeloord Zuid</t>
  </si>
  <si>
    <t>Z950-002K</t>
  </si>
  <si>
    <t>Rioolgemaal 950 Marknesse</t>
  </si>
  <si>
    <t>Z985-K01K</t>
  </si>
  <si>
    <t>Rioolgemaal 985 Ens</t>
  </si>
  <si>
    <t>ZB15HZ-070-01</t>
  </si>
  <si>
    <t>ZB15HZ-083-01</t>
  </si>
  <si>
    <t>ZB15HZ-29467</t>
  </si>
  <si>
    <t>ZBALGEMEEN</t>
  </si>
  <si>
    <t>Locatie algemeen ZZL</t>
  </si>
  <si>
    <t>ZO-2-AF</t>
  </si>
  <si>
    <t>First flush afvoergreppel (2-AF)</t>
  </si>
  <si>
    <t>ZO-2-IF</t>
  </si>
  <si>
    <t>First flush infiltratiegreppel (2-IF)</t>
  </si>
  <si>
    <t>ZO-2-S</t>
  </si>
  <si>
    <t>Sloot - benedenstrooms (2-S)</t>
  </si>
  <si>
    <t>ZO-3-AF</t>
  </si>
  <si>
    <t>First flush afvoergreppel (3-AF)</t>
  </si>
  <si>
    <t>ZO-3-IF</t>
  </si>
  <si>
    <t>First flush infiltratiegreppel (3-IF)</t>
  </si>
  <si>
    <t>ZO-3-S</t>
  </si>
  <si>
    <t>Sloot - benedenstrooms (3-S)</t>
  </si>
  <si>
    <t>ZO-4-AF</t>
  </si>
  <si>
    <t>First flush afvoergreppel (4-AF)</t>
  </si>
  <si>
    <t>ZO-4-IF</t>
  </si>
  <si>
    <t>First flush infiltratiegreppel (4-IF)</t>
  </si>
  <si>
    <t>ZO-4-S</t>
  </si>
  <si>
    <t>Sloot - benedenstrooms (4-S)</t>
  </si>
  <si>
    <t>ZORIVM-EW-15-24</t>
  </si>
  <si>
    <t>Drainwater project Vuursteentocht 15-24</t>
  </si>
  <si>
    <t>ZORIVM-EW-15-28</t>
  </si>
  <si>
    <t>Drainwater project Vuursteentocht drain 15-28</t>
  </si>
  <si>
    <t>ZORIVM-EW-24-3</t>
  </si>
  <si>
    <t>Drainwater project Vuursteentocht drain 24-3</t>
  </si>
  <si>
    <t>ZORIVM-EW-24-6</t>
  </si>
  <si>
    <t>Drainwater project Vuursteentocht 24-6</t>
  </si>
  <si>
    <t>ZORIVM-EW-34-17</t>
  </si>
  <si>
    <t>Drainwater project Vuursteentocht drain 34-17</t>
  </si>
  <si>
    <t>ZORIVM-EW-34-23</t>
  </si>
  <si>
    <t>Drainwater project Vuursteentocht 34-23</t>
  </si>
  <si>
    <t>ZORIVM-EW-34-36</t>
  </si>
  <si>
    <t>Drainwater project Vuursteentocht drain 34-36</t>
  </si>
  <si>
    <t>ZORIVM-EW-4-26</t>
  </si>
  <si>
    <t>Drainwater project Vuursteentocht drain 4-26</t>
  </si>
  <si>
    <t>ZORIVM-EW-4-32</t>
  </si>
  <si>
    <t>ZORIVM-EW-42-11</t>
  </si>
  <si>
    <t>Drainwater project Vuursteentocht drain 42-11</t>
  </si>
  <si>
    <t>ZORIVM-EW-42-6</t>
  </si>
  <si>
    <t>Drainwater project Vuursteentocht 42-6</t>
  </si>
  <si>
    <t>ZORIVM-EW-43-17</t>
  </si>
  <si>
    <t>Drainwater project Vuursteentocht 43-17</t>
  </si>
  <si>
    <t>ZORIVM-EW-5-34</t>
  </si>
  <si>
    <t>Drainwater project Vuursteentocht drain 5-34</t>
  </si>
  <si>
    <t>ZORIVM-EW-51-19</t>
  </si>
  <si>
    <t>Drainwater project Vuursteentocht 51-19</t>
  </si>
  <si>
    <t>ZORIVM-EW-51-24</t>
  </si>
  <si>
    <t>Drainwater project Vuursteentocht 51-24</t>
  </si>
  <si>
    <t>ZTLEAF5</t>
  </si>
  <si>
    <t>5, 't Eemgoed, Overwalhof, Almere effluent uit effluentmonsterput</t>
  </si>
  <si>
    <t>ZTLEAF6</t>
  </si>
  <si>
    <t>6.Phytocube,Vogelakker40, Almere effluent uit effl.monsterput 2</t>
  </si>
  <si>
    <t>ZTLEAF7</t>
  </si>
  <si>
    <t>7. Ecoveldlaan, Gerald Pearsonlaan, Almere effl. Voorbehandelingtank</t>
  </si>
  <si>
    <t>ZTLEAF8</t>
  </si>
  <si>
    <t>8.Phytocube, Titus Brandsmalaan22, Almere,effl.uit efflmonsterput na Tobomoriet</t>
  </si>
  <si>
    <t>ZTLEAF9</t>
  </si>
  <si>
    <t>9.Phytocube, Spinozalaan, Almere,effl.uit efflmonsterput na Tobomoriet</t>
  </si>
  <si>
    <t>ZTZAAWA</t>
  </si>
  <si>
    <t>FreshSupport Group B.V. EMF</t>
  </si>
  <si>
    <t>ZTZABOU</t>
  </si>
  <si>
    <t>Bouter Cheese BV EMF</t>
  </si>
  <si>
    <t>ZTZACOM</t>
  </si>
  <si>
    <t>CTH BV EMF</t>
  </si>
  <si>
    <t>ZTZAFLA</t>
  </si>
  <si>
    <t>Flamco B.V. CP</t>
  </si>
  <si>
    <t>ZTZAHEM</t>
  </si>
  <si>
    <t>Bacu Almere BV EMF</t>
  </si>
  <si>
    <t>ZTZAYAK</t>
  </si>
  <si>
    <t>Yakult Europe BV EMF</t>
  </si>
  <si>
    <t>ZTZBFLE</t>
  </si>
  <si>
    <t>Flevosap BV EMF</t>
  </si>
  <si>
    <t>ZTZBFLS</t>
  </si>
  <si>
    <t>Flevosap BV CP</t>
  </si>
  <si>
    <t>ZTZBSCH</t>
  </si>
  <si>
    <t>Schaap Food BV EMF</t>
  </si>
  <si>
    <t>ZTZBVER</t>
  </si>
  <si>
    <t>V-P-I BV CP</t>
  </si>
  <si>
    <t>ZTZCVE1</t>
  </si>
  <si>
    <t>Veco Groente en Bloembollen BV CP</t>
  </si>
  <si>
    <t>ZTZD123</t>
  </si>
  <si>
    <t>1.2.3. Machineverhuur B.V., aanvoer per as 77</t>
  </si>
  <si>
    <t>ZTZDFRC</t>
  </si>
  <si>
    <t>Plukon Convenience Dronten BV EMF</t>
  </si>
  <si>
    <t>ZTZDGRF</t>
  </si>
  <si>
    <t>Groenteproductie Flevoland B.V. CP</t>
  </si>
  <si>
    <t>ZTZDVE2</t>
  </si>
  <si>
    <t>V.E.D. Milieuservice BV, Pioniersweg 114 EMF</t>
  </si>
  <si>
    <t>ZTZEVDL</t>
  </si>
  <si>
    <t>van der Linde Trade &amp; Processing B.V.CP</t>
  </si>
  <si>
    <t>ZTZEYEL</t>
  </si>
  <si>
    <t>Yellow Chips B.V. MW</t>
  </si>
  <si>
    <t>ZTZKRTK</t>
  </si>
  <si>
    <t>Riool techniek Kraggenburg VOF, aanvoer per 25 aanvoer per as 25</t>
  </si>
  <si>
    <t>ZTZKTOP</t>
  </si>
  <si>
    <t>Top Fresh BV EMF</t>
  </si>
  <si>
    <t>ZTZLBAS</t>
  </si>
  <si>
    <t>Intersnack Nederland B.V. EMF</t>
  </si>
  <si>
    <t>ZTZLHAJ</t>
  </si>
  <si>
    <t>Hajé Restaurant de Aalscholver BV CP</t>
  </si>
  <si>
    <t>ZTZLIDH</t>
  </si>
  <si>
    <t>Stichting Wageningen Research, Houtribweg EMF</t>
  </si>
  <si>
    <t>ZTZLMAR</t>
  </si>
  <si>
    <t>Marfo BV EMF</t>
  </si>
  <si>
    <t>ZTZLNVF-01</t>
  </si>
  <si>
    <t>NVF Production</t>
  </si>
  <si>
    <t>ZTZLTAL</t>
  </si>
  <si>
    <t>Talpa Entertaiment Productions B.V. (APA 11.113) aanvoer</t>
  </si>
  <si>
    <t>ZTZLVAT</t>
  </si>
  <si>
    <t>Aanvoer per as Vattenfall, Zoneiland, Michelinpad, Almere</t>
  </si>
  <si>
    <t>ZTZMVSA</t>
  </si>
  <si>
    <t>V.S, Apple Industries Marknesse B.V. EMF</t>
  </si>
  <si>
    <t>ZTZUAFE</t>
  </si>
  <si>
    <t>Affish Fresh BV, Ensgat CP.</t>
  </si>
  <si>
    <t>ZTZUAZU</t>
  </si>
  <si>
    <t>Azur BV Marsdiep 10 Urk</t>
  </si>
  <si>
    <t>ZTZUBKT</t>
  </si>
  <si>
    <t>BK Trading B.V. CP</t>
  </si>
  <si>
    <t>ZTZUBSC</t>
  </si>
  <si>
    <t>A. Hajji h.o.d.n. Barsa Fish 1 CP</t>
  </si>
  <si>
    <t>ZTZUDAU</t>
  </si>
  <si>
    <t>Dadas Urk B.V EMF</t>
  </si>
  <si>
    <t>ZTZUEUB</t>
  </si>
  <si>
    <t>Eurozalm BV CP</t>
  </si>
  <si>
    <t>ZTZUKIF</t>
  </si>
  <si>
    <t>Kilofresh BV CP</t>
  </si>
  <si>
    <t>ZTZUKIFL</t>
  </si>
  <si>
    <t>Kilofresh BV CP (rechts).</t>
  </si>
  <si>
    <t>ZTZUKMA</t>
  </si>
  <si>
    <t>Kramer Fresh BV, Marsdiep EMF</t>
  </si>
  <si>
    <t>ZTZUKOA</t>
  </si>
  <si>
    <t>Korf Vis BV, Abbert EMF</t>
  </si>
  <si>
    <t>ZTZUKOF</t>
  </si>
  <si>
    <t>Urker Vishandel J.Koffeman BV CP</t>
  </si>
  <si>
    <t>ZTZUKRI</t>
  </si>
  <si>
    <t>Urker Vishandel G. Koffeman BV CP</t>
  </si>
  <si>
    <t>ZTZUKRM</t>
  </si>
  <si>
    <t>Kramer Fish BV, Middelgronden CP "Middelgronden"</t>
  </si>
  <si>
    <t>ZTZULES</t>
  </si>
  <si>
    <t>Van der Lee Seafish BV EMF</t>
  </si>
  <si>
    <t>ZTZUNOO</t>
  </si>
  <si>
    <t>Southeast Frozen BV, Zuidoostrak 16 MW</t>
  </si>
  <si>
    <t>ZTZUNOR</t>
  </si>
  <si>
    <t>Northseafood Holland BV EMF</t>
  </si>
  <si>
    <t>ZTZUNUW</t>
  </si>
  <si>
    <t>Neerlandia Urk Watertreatment B.V. EMF</t>
  </si>
  <si>
    <t>ZTZUOCC</t>
  </si>
  <si>
    <t>Ocean Company B.V. MW</t>
  </si>
  <si>
    <t>ZTZUOR1</t>
  </si>
  <si>
    <t>Oromar BV CP nieuw "Molengat"</t>
  </si>
  <si>
    <t>ZTZUORO</t>
  </si>
  <si>
    <t>Oromar BV CP</t>
  </si>
  <si>
    <t>ZTZUPOS</t>
  </si>
  <si>
    <t>Urker Zeevishandel Gebr. Post BV CP</t>
  </si>
  <si>
    <t>ZTZUQSA</t>
  </si>
  <si>
    <t>Quality Seafood BV CP.</t>
  </si>
  <si>
    <t>ZTZUQUI</t>
  </si>
  <si>
    <t>Quick Frozen B.V. Texelstroom EMF</t>
  </si>
  <si>
    <t>ZTZURAA</t>
  </si>
  <si>
    <t>Ras Echt B.V. Abbert CP</t>
  </si>
  <si>
    <t>ZTZURAS</t>
  </si>
  <si>
    <t>Vishandel Gebr. Ras BV CP</t>
  </si>
  <si>
    <t>ZTZURAS1</t>
  </si>
  <si>
    <t>Vishandel Gebr. Ras BV CP "Zuidoost"</t>
  </si>
  <si>
    <t>ZTZUSAM</t>
  </si>
  <si>
    <t>Seafish Company BV cp</t>
  </si>
  <si>
    <t>ZTZUSEA</t>
  </si>
  <si>
    <t>Sea Fresh BV CP "bulk"</t>
  </si>
  <si>
    <t>ZTZUSEA2</t>
  </si>
  <si>
    <t>Sea Fresh BV bulk 2</t>
  </si>
  <si>
    <t>ZTZUSFC</t>
  </si>
  <si>
    <t>Seafoodchoice B.V. CP</t>
  </si>
  <si>
    <t>ZTZUSOU</t>
  </si>
  <si>
    <t>Southeast Frozen BV, Zuidoostrak 9 EMF</t>
  </si>
  <si>
    <t>ZTZUSOV</t>
  </si>
  <si>
    <t>Southeast Frozen B.V. , Vliestroom Southeast Frozen BV,</t>
  </si>
  <si>
    <t>ZTZUTOB</t>
  </si>
  <si>
    <t>Top Fish Seafood BV CP</t>
  </si>
  <si>
    <t>ZTZUURI</t>
  </si>
  <si>
    <t>Het Urker Zalmhuys B.V. Industrierondweg EMF</t>
  </si>
  <si>
    <t>ZTZUUVZ</t>
  </si>
  <si>
    <t>UVEC Production BV CP</t>
  </si>
  <si>
    <t>ZTZUVGK</t>
  </si>
  <si>
    <t>KRAMERS' Seafood Processing BV, Noordgat EMF</t>
  </si>
  <si>
    <t>ZTZUVIJ</t>
  </si>
  <si>
    <t>Visgroothandel De Jong CP</t>
  </si>
  <si>
    <t>ZTZUVIM</t>
  </si>
  <si>
    <t>Vismeesters B.V. CP</t>
  </si>
  <si>
    <t>ZTZUVIN</t>
  </si>
  <si>
    <t>Visser transport BV controleput</t>
  </si>
  <si>
    <t>ZTZUVIS</t>
  </si>
  <si>
    <t>Visscher Seafood B.V. CP</t>
  </si>
  <si>
    <t>ZTZUVSN</t>
  </si>
  <si>
    <t>Visgroothandel Snoek CP</t>
  </si>
  <si>
    <t>ZTZUVVS</t>
  </si>
  <si>
    <t>Varia Vis BV, Scheurrak CP.</t>
  </si>
  <si>
    <t>ZTZUWAT</t>
  </si>
  <si>
    <t>Waterzuivering Urk BV EMF</t>
  </si>
  <si>
    <t>ZTZUWEF</t>
  </si>
  <si>
    <t>Seacon Production BV EMF</t>
  </si>
  <si>
    <t>ZTZUZAS</t>
  </si>
  <si>
    <t>Zalmhuys Smokery B.V CP</t>
  </si>
  <si>
    <t>ZTZUZAS1</t>
  </si>
  <si>
    <t>ZTZUZBR</t>
  </si>
  <si>
    <t>Zeevishandel Bakker CP</t>
  </si>
  <si>
    <t>ZTZUZPR</t>
  </si>
  <si>
    <t>Zalmhuys Processing BV cp</t>
  </si>
  <si>
    <t>ZTZZAWA</t>
  </si>
  <si>
    <t>A-ware Ripening BV EMF Achterzijde</t>
  </si>
  <si>
    <t>ZTZZAWH</t>
  </si>
  <si>
    <t>A-ware Ripening BV EMF hoofdingang</t>
  </si>
  <si>
    <t>ZTZZDOL</t>
  </si>
  <si>
    <t>Handelsonderneming Dolco kampen BV (APA 11.100) aanvoer per as.</t>
  </si>
  <si>
    <t>ZTZZHER</t>
  </si>
  <si>
    <t>Herkel B.V. EMF</t>
  </si>
  <si>
    <t>ZTZZMOL</t>
  </si>
  <si>
    <t>Morssinkhof Plastics Zeewolde BV, Landbouwweg EMF</t>
  </si>
  <si>
    <t>ZTZZMOO</t>
  </si>
  <si>
    <t>Vandemoortele Nederland BV EMF.</t>
  </si>
  <si>
    <t>ZTZZREW</t>
  </si>
  <si>
    <t>Renewi Nederland BV CP</t>
  </si>
  <si>
    <t>ZTZZVER</t>
  </si>
  <si>
    <t>Verbeek's BIO Europe B.V. 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</si>
</sst>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b/>
      <sz val="10"/>
      <name val="Arial"/>
      <family val="2"/>
    </font>
    <font>
      <sz val="9"/>
      <name val="Arial"/>
      <family val="2"/>
    </font>
    <font>
      <i/>
      <sz val="9"/>
      <name val="Arial"/>
      <family val="2"/>
    </font>
    <font>
      <sz val="11"/>
      <name val="Arial"/>
      <family val="2"/>
    </font>
    <font>
      <b/>
      <sz val="11"/>
      <name val="Arial"/>
      <family val="2"/>
    </font>
    <font>
      <b/>
      <sz val="12"/>
      <name val="Arial"/>
      <family val="2"/>
    </font>
    <font>
      <sz val="10"/>
      <name val="Arial"/>
      <family val="2"/>
    </font>
    <font>
      <b/>
      <sz val="12"/>
      <color indexed="22"/>
      <name val="Arial"/>
      <family val="2"/>
    </font>
    <font>
      <b/>
      <sz val="12"/>
      <color indexed="9"/>
      <name val="Arial"/>
      <family val="2"/>
    </font>
    <font>
      <sz val="11"/>
      <color indexed="8"/>
      <name val="Arial"/>
      <family val="2"/>
    </font>
    <font>
      <sz val="8"/>
      <color indexed="81"/>
      <name val="Tahoma"/>
      <family val="2"/>
    </font>
    <font>
      <b/>
      <sz val="8"/>
      <color indexed="81"/>
      <name val="Tahoma"/>
      <family val="2"/>
    </font>
    <font>
      <sz val="11"/>
      <color indexed="10"/>
      <name val="Arial"/>
      <family val="2"/>
    </font>
    <font>
      <b/>
      <sz val="8"/>
      <name val="Arial"/>
      <family val="2"/>
    </font>
    <font>
      <sz val="8"/>
      <name val="Arial"/>
      <family val="2"/>
    </font>
    <font>
      <sz val="7"/>
      <name val="Arial"/>
      <family val="2"/>
    </font>
    <font>
      <sz val="11"/>
      <color theme="0"/>
      <name val="Arial"/>
      <family val="2"/>
    </font>
    <font>
      <vertAlign val="subscript"/>
      <sz val="9"/>
      <name val="Arial"/>
      <family val="2"/>
    </font>
    <font>
      <b/>
      <sz val="9"/>
      <color indexed="81"/>
      <name val="Tahoma"/>
      <family val="2"/>
    </font>
    <font>
      <sz val="9"/>
      <color indexed="81"/>
      <name val="Tahoma"/>
      <family val="2"/>
    </font>
    <font>
      <u/>
      <sz val="10"/>
      <color theme="10"/>
      <name val="Arial"/>
      <family val="2"/>
    </font>
    <font>
      <sz val="9"/>
      <color indexed="81"/>
      <name val="Tahoma"/>
      <charset val="1"/>
    </font>
    <font>
      <b/>
      <sz val="9"/>
      <color indexed="81"/>
      <name val="Tahoma"/>
      <charset val="1"/>
    </font>
    <font>
      <sz val="9"/>
      <color theme="0"/>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mediumGray">
        <bgColor indexed="55"/>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99"/>
        <bgColor indexed="64"/>
      </patternFill>
    </fill>
  </fills>
  <borders count="113">
    <border>
      <left/>
      <right/>
      <top/>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hair">
        <color indexed="8"/>
      </bottom>
      <diagonal/>
    </border>
    <border>
      <left style="thin">
        <color indexed="22"/>
      </left>
      <right style="thin">
        <color indexed="22"/>
      </right>
      <top style="thin">
        <color indexed="22"/>
      </top>
      <bottom style="thin">
        <color indexed="22"/>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diagonal/>
    </border>
    <border>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right style="thin">
        <color indexed="9"/>
      </right>
      <top/>
      <bottom/>
      <diagonal/>
    </border>
    <border>
      <left style="thin">
        <color indexed="9"/>
      </left>
      <right/>
      <top/>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indexed="23"/>
      </left>
      <right style="thin">
        <color indexed="23"/>
      </right>
      <top style="medium">
        <color indexed="8"/>
      </top>
      <bottom/>
      <diagonal/>
    </border>
    <border>
      <left/>
      <right style="thin">
        <color indexed="9"/>
      </right>
      <top style="thin">
        <color indexed="9"/>
      </top>
      <bottom style="hair">
        <color indexed="8"/>
      </bottom>
      <diagonal/>
    </border>
    <border>
      <left/>
      <right/>
      <top style="thin">
        <color indexed="9"/>
      </top>
      <bottom style="thin">
        <color indexed="9"/>
      </bottom>
      <diagonal/>
    </border>
    <border>
      <left/>
      <right/>
      <top/>
      <bottom style="thin">
        <color indexed="9"/>
      </bottom>
      <diagonal/>
    </border>
    <border>
      <left/>
      <right/>
      <top style="medium">
        <color indexed="8"/>
      </top>
      <bottom style="medium">
        <color indexed="8"/>
      </bottom>
      <diagonal/>
    </border>
    <border>
      <left style="mediumDashed">
        <color indexed="22"/>
      </left>
      <right style="mediumDashed">
        <color indexed="22"/>
      </right>
      <top style="thin">
        <color indexed="9"/>
      </top>
      <bottom style="hair">
        <color indexed="8"/>
      </bottom>
      <diagonal/>
    </border>
    <border>
      <left style="thin">
        <color indexed="9"/>
      </left>
      <right style="mediumDashed">
        <color indexed="22"/>
      </right>
      <top style="thin">
        <color indexed="9"/>
      </top>
      <bottom style="hair">
        <color indexed="8"/>
      </bottom>
      <diagonal/>
    </border>
    <border>
      <left/>
      <right style="mediumDashed">
        <color indexed="22"/>
      </right>
      <top style="thin">
        <color indexed="9"/>
      </top>
      <bottom style="hair">
        <color indexed="8"/>
      </bottom>
      <diagonal/>
    </border>
    <border>
      <left style="mediumDashed">
        <color indexed="22"/>
      </left>
      <right/>
      <top style="thin">
        <color indexed="9"/>
      </top>
      <bottom style="hair">
        <color indexed="8"/>
      </bottom>
      <diagonal/>
    </border>
    <border>
      <left style="medium">
        <color indexed="22"/>
      </left>
      <right/>
      <top style="medium">
        <color indexed="8"/>
      </top>
      <bottom style="medium">
        <color indexed="8"/>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9"/>
      </bottom>
      <diagonal/>
    </border>
    <border>
      <left style="thin">
        <color indexed="22"/>
      </left>
      <right/>
      <top/>
      <bottom style="thin">
        <color indexed="9"/>
      </bottom>
      <diagonal/>
    </border>
    <border>
      <left style="thin">
        <color indexed="22"/>
      </left>
      <right style="thin">
        <color indexed="22"/>
      </right>
      <top style="thin">
        <color indexed="9"/>
      </top>
      <bottom style="thin">
        <color indexed="22"/>
      </bottom>
      <diagonal/>
    </border>
    <border>
      <left style="thin">
        <color indexed="22"/>
      </left>
      <right/>
      <top style="thin">
        <color indexed="9"/>
      </top>
      <bottom style="thin">
        <color indexed="22"/>
      </bottom>
      <diagonal/>
    </border>
    <border>
      <left/>
      <right style="medium">
        <color indexed="22"/>
      </right>
      <top style="medium">
        <color indexed="8"/>
      </top>
      <bottom style="medium">
        <color indexed="8"/>
      </bottom>
      <diagonal/>
    </border>
    <border>
      <left style="thin">
        <color indexed="9"/>
      </left>
      <right/>
      <top style="thin">
        <color indexed="9"/>
      </top>
      <bottom style="medium">
        <color indexed="8"/>
      </bottom>
      <diagonal/>
    </border>
    <border>
      <left/>
      <right/>
      <top style="thin">
        <color indexed="9"/>
      </top>
      <bottom style="medium">
        <color indexed="8"/>
      </bottom>
      <diagonal/>
    </border>
    <border>
      <left/>
      <right style="thin">
        <color indexed="9"/>
      </right>
      <top style="thin">
        <color indexed="9"/>
      </top>
      <bottom style="medium">
        <color indexed="8"/>
      </bottom>
      <diagonal/>
    </border>
    <border>
      <left style="thin">
        <color indexed="23"/>
      </left>
      <right style="thin">
        <color indexed="23"/>
      </right>
      <top style="thin">
        <color indexed="23"/>
      </top>
      <bottom/>
      <diagonal/>
    </border>
    <border>
      <left style="thin">
        <color indexed="22"/>
      </left>
      <right/>
      <top style="medium">
        <color indexed="8"/>
      </top>
      <bottom style="thin">
        <color indexed="9"/>
      </bottom>
      <diagonal/>
    </border>
    <border>
      <left/>
      <right/>
      <top style="medium">
        <color indexed="8"/>
      </top>
      <bottom style="thin">
        <color indexed="9"/>
      </bottom>
      <diagonal/>
    </border>
    <border>
      <left/>
      <right style="thin">
        <color indexed="22"/>
      </right>
      <top style="medium">
        <color indexed="8"/>
      </top>
      <bottom style="thin">
        <color indexed="9"/>
      </bottom>
      <diagonal/>
    </border>
    <border>
      <left style="thin">
        <color indexed="9"/>
      </left>
      <right/>
      <top style="thin">
        <color indexed="9"/>
      </top>
      <bottom style="thin">
        <color indexed="22"/>
      </bottom>
      <diagonal/>
    </border>
    <border>
      <left/>
      <right/>
      <top style="thin">
        <color indexed="9"/>
      </top>
      <bottom style="thin">
        <color indexed="22"/>
      </bottom>
      <diagonal/>
    </border>
    <border>
      <left/>
      <right style="thin">
        <color indexed="9"/>
      </right>
      <top style="thin">
        <color indexed="9"/>
      </top>
      <bottom style="thin">
        <color indexed="22"/>
      </bottom>
      <diagonal/>
    </border>
    <border>
      <left style="thin">
        <color indexed="9"/>
      </left>
      <right/>
      <top style="hair">
        <color indexed="8"/>
      </top>
      <bottom style="medium">
        <color indexed="8"/>
      </bottom>
      <diagonal/>
    </border>
    <border>
      <left/>
      <right/>
      <top style="hair">
        <color indexed="8"/>
      </top>
      <bottom style="medium">
        <color indexed="8"/>
      </bottom>
      <diagonal/>
    </border>
    <border>
      <left/>
      <right style="thin">
        <color indexed="9"/>
      </right>
      <top style="hair">
        <color indexed="8"/>
      </top>
      <bottom style="medium">
        <color indexed="8"/>
      </bottom>
      <diagonal/>
    </border>
    <border>
      <left style="thin">
        <color indexed="9"/>
      </left>
      <right/>
      <top/>
      <bottom style="thin">
        <color indexed="22"/>
      </bottom>
      <diagonal/>
    </border>
    <border>
      <left/>
      <right/>
      <top/>
      <bottom style="thin">
        <color indexed="22"/>
      </bottom>
      <diagonal/>
    </border>
    <border>
      <left/>
      <right style="thin">
        <color indexed="9"/>
      </right>
      <top/>
      <bottom style="thin">
        <color indexed="22"/>
      </bottom>
      <diagonal/>
    </border>
    <border>
      <left style="thin">
        <color indexed="9"/>
      </left>
      <right/>
      <top style="thin">
        <color indexed="9"/>
      </top>
      <bottom style="hair">
        <color indexed="8"/>
      </bottom>
      <diagonal/>
    </border>
    <border>
      <left/>
      <right/>
      <top style="thin">
        <color indexed="9"/>
      </top>
      <bottom style="hair">
        <color indexed="8"/>
      </bottom>
      <diagonal/>
    </border>
    <border>
      <left/>
      <right/>
      <top style="hair">
        <color indexed="8"/>
      </top>
      <bottom style="thin">
        <color indexed="9"/>
      </bottom>
      <diagonal/>
    </border>
    <border>
      <left/>
      <right style="thin">
        <color indexed="9"/>
      </right>
      <top style="hair">
        <color indexed="8"/>
      </top>
      <bottom style="thin">
        <color indexed="9"/>
      </bottom>
      <diagonal/>
    </border>
    <border>
      <left style="thin">
        <color indexed="9"/>
      </left>
      <right/>
      <top style="hair">
        <color indexed="8"/>
      </top>
      <bottom style="thin">
        <color indexed="9"/>
      </bottom>
      <diagonal/>
    </border>
    <border>
      <left style="thin">
        <color indexed="9"/>
      </left>
      <right/>
      <top style="medium">
        <color indexed="8"/>
      </top>
      <bottom style="thin">
        <color indexed="9"/>
      </bottom>
      <diagonal/>
    </border>
    <border>
      <left/>
      <right style="thin">
        <color indexed="9"/>
      </right>
      <top style="medium">
        <color indexed="8"/>
      </top>
      <bottom style="thin">
        <color indexed="9"/>
      </bottom>
      <diagonal/>
    </border>
    <border>
      <left style="thin">
        <color indexed="9"/>
      </left>
      <right/>
      <top style="hair">
        <color indexed="8"/>
      </top>
      <bottom/>
      <diagonal/>
    </border>
    <border>
      <left/>
      <right/>
      <top style="hair">
        <color indexed="8"/>
      </top>
      <bottom/>
      <diagonal/>
    </border>
    <border>
      <left/>
      <right style="thin">
        <color indexed="9"/>
      </right>
      <top style="hair">
        <color indexed="8"/>
      </top>
      <bottom/>
      <diagonal/>
    </border>
    <border>
      <left/>
      <right/>
      <top/>
      <bottom style="hair">
        <color indexed="8"/>
      </bottom>
      <diagonal/>
    </border>
    <border>
      <left/>
      <right/>
      <top style="thin">
        <color indexed="9"/>
      </top>
      <bottom/>
      <diagonal/>
    </border>
    <border>
      <left style="thin">
        <color indexed="22"/>
      </left>
      <right/>
      <top/>
      <bottom/>
      <diagonal/>
    </border>
    <border>
      <left/>
      <right style="thin">
        <color indexed="22"/>
      </right>
      <top/>
      <bottom/>
      <diagonal/>
    </border>
    <border>
      <left/>
      <right style="thin">
        <color indexed="22"/>
      </right>
      <top/>
      <bottom style="thin">
        <color indexed="9"/>
      </bottom>
      <diagonal/>
    </border>
    <border>
      <left/>
      <right style="thin">
        <color indexed="9"/>
      </right>
      <top/>
      <bottom style="hair">
        <color indexed="8"/>
      </bottom>
      <diagonal/>
    </border>
    <border>
      <left style="thin">
        <color indexed="22"/>
      </left>
      <right/>
      <top/>
      <bottom style="thin">
        <color indexed="22"/>
      </bottom>
      <diagonal/>
    </border>
    <border>
      <left/>
      <right style="thin">
        <color indexed="22"/>
      </right>
      <top/>
      <bottom style="thin">
        <color indexed="22"/>
      </bottom>
      <diagonal/>
    </border>
    <border>
      <left/>
      <right/>
      <top style="thin">
        <color indexed="9"/>
      </top>
      <bottom style="hair">
        <color auto="1"/>
      </bottom>
      <diagonal/>
    </border>
    <border>
      <left/>
      <right style="thin">
        <color indexed="9"/>
      </right>
      <top style="thin">
        <color indexed="9"/>
      </top>
      <bottom style="hair">
        <color auto="1"/>
      </bottom>
      <diagonal/>
    </border>
    <border>
      <left style="thin">
        <color indexed="9"/>
      </left>
      <right/>
      <top style="thin">
        <color indexed="9"/>
      </top>
      <bottom style="hair">
        <color auto="1"/>
      </bottom>
      <diagonal/>
    </border>
    <border>
      <left style="thin">
        <color indexed="9"/>
      </left>
      <right/>
      <top/>
      <bottom style="hair">
        <color indexed="63"/>
      </bottom>
      <diagonal/>
    </border>
    <border>
      <left/>
      <right/>
      <top/>
      <bottom style="hair">
        <color indexed="63"/>
      </bottom>
      <diagonal/>
    </border>
    <border>
      <left/>
      <right style="thin">
        <color indexed="9"/>
      </right>
      <top/>
      <bottom style="hair">
        <color indexed="63"/>
      </bottom>
      <diagonal/>
    </border>
    <border>
      <left style="thin">
        <color indexed="9"/>
      </left>
      <right/>
      <top style="hair">
        <color auto="1"/>
      </top>
      <bottom style="thin">
        <color indexed="9"/>
      </bottom>
      <diagonal/>
    </border>
    <border>
      <left/>
      <right/>
      <top style="hair">
        <color auto="1"/>
      </top>
      <bottom style="thin">
        <color indexed="9"/>
      </bottom>
      <diagonal/>
    </border>
    <border>
      <left/>
      <right style="thin">
        <color indexed="9"/>
      </right>
      <top style="hair">
        <color auto="1"/>
      </top>
      <bottom style="thin">
        <color indexed="9"/>
      </bottom>
      <diagonal/>
    </border>
    <border>
      <left style="medium">
        <color indexed="22"/>
      </left>
      <right/>
      <top style="medium">
        <color indexed="8"/>
      </top>
      <bottom/>
      <diagonal/>
    </border>
    <border>
      <left/>
      <right/>
      <top style="medium">
        <color indexed="8"/>
      </top>
      <bottom/>
      <diagonal/>
    </border>
    <border>
      <left/>
      <right style="medium">
        <color indexed="22"/>
      </right>
      <top style="medium">
        <color indexed="8"/>
      </top>
      <bottom/>
      <diagonal/>
    </border>
    <border>
      <left style="thin">
        <color indexed="9"/>
      </left>
      <right/>
      <top style="hair">
        <color auto="1"/>
      </top>
      <bottom style="hair">
        <color auto="1"/>
      </bottom>
      <diagonal/>
    </border>
    <border>
      <left/>
      <right/>
      <top style="hair">
        <color auto="1"/>
      </top>
      <bottom style="hair">
        <color auto="1"/>
      </bottom>
      <diagonal/>
    </border>
    <border>
      <left/>
      <right style="thin">
        <color indexed="9"/>
      </right>
      <top style="hair">
        <color auto="1"/>
      </top>
      <bottom style="hair">
        <color auto="1"/>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22"/>
      </left>
      <right/>
      <top style="medium">
        <color auto="1"/>
      </top>
      <bottom style="medium">
        <color indexed="8"/>
      </bottom>
      <diagonal/>
    </border>
    <border>
      <left/>
      <right/>
      <top style="medium">
        <color auto="1"/>
      </top>
      <bottom style="medium">
        <color indexed="8"/>
      </bottom>
      <diagonal/>
    </border>
    <border>
      <left/>
      <right style="medium">
        <color indexed="22"/>
      </right>
      <top style="medium">
        <color auto="1"/>
      </top>
      <bottom style="medium">
        <color indexed="8"/>
      </bottom>
      <diagonal/>
    </border>
    <border>
      <left style="thin">
        <color indexed="9"/>
      </left>
      <right/>
      <top style="thin">
        <color theme="0" tint="-0.24994659260841701"/>
      </top>
      <bottom style="thin">
        <color indexed="22"/>
      </bottom>
      <diagonal/>
    </border>
    <border>
      <left/>
      <right/>
      <top style="thin">
        <color theme="0" tint="-0.24994659260841701"/>
      </top>
      <bottom style="thin">
        <color indexed="22"/>
      </bottom>
      <diagonal/>
    </border>
    <border>
      <left/>
      <right style="thin">
        <color indexed="9"/>
      </right>
      <top style="thin">
        <color theme="0" tint="-0.24994659260841701"/>
      </top>
      <bottom style="thin">
        <color indexed="22"/>
      </bottom>
      <diagonal/>
    </border>
    <border>
      <left/>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bottom style="thin">
        <color indexed="23"/>
      </bottom>
      <diagonal/>
    </border>
    <border>
      <left style="thin">
        <color indexed="9"/>
      </left>
      <right/>
      <top style="hair">
        <color auto="1"/>
      </top>
      <bottom style="hair">
        <color indexed="8"/>
      </bottom>
      <diagonal/>
    </border>
    <border>
      <left/>
      <right/>
      <top style="hair">
        <color auto="1"/>
      </top>
      <bottom style="hair">
        <color indexed="8"/>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22"/>
      </top>
      <bottom style="thin">
        <color indexed="9"/>
      </bottom>
      <diagonal/>
    </border>
    <border>
      <left/>
      <right/>
      <top style="thin">
        <color indexed="22"/>
      </top>
      <bottom style="thin">
        <color indexed="9"/>
      </bottom>
      <diagonal/>
    </border>
    <border>
      <left/>
      <right style="thin">
        <color indexed="9"/>
      </right>
      <top style="thin">
        <color indexed="22"/>
      </top>
      <bottom style="thin">
        <color indexed="9"/>
      </bottom>
      <diagonal/>
    </border>
  </borders>
  <cellStyleXfs count="4">
    <xf numFmtId="0" fontId="0" fillId="0" borderId="0"/>
    <xf numFmtId="20" fontId="4" fillId="0" borderId="2" applyFont="0" applyFill="0" applyBorder="0" applyAlignment="0" applyProtection="0">
      <alignment horizontal="center"/>
      <protection locked="0" hidden="1"/>
    </xf>
    <xf numFmtId="0" fontId="7" fillId="0" borderId="0"/>
    <xf numFmtId="0" fontId="21" fillId="0" borderId="0" applyNumberFormat="0" applyFill="0" applyBorder="0" applyAlignment="0" applyProtection="0"/>
  </cellStyleXfs>
  <cellXfs count="323">
    <xf numFmtId="0" fontId="0" fillId="0" borderId="0" xfId="0"/>
    <xf numFmtId="0" fontId="1" fillId="2" borderId="0" xfId="0" applyFont="1" applyFill="1"/>
    <xf numFmtId="0" fontId="1" fillId="0" borderId="0" xfId="0" applyFont="1"/>
    <xf numFmtId="49" fontId="1" fillId="2" borderId="0" xfId="0" applyNumberFormat="1" applyFont="1" applyFill="1"/>
    <xf numFmtId="49" fontId="0" fillId="0" borderId="0" xfId="0" applyNumberFormat="1"/>
    <xf numFmtId="0" fontId="4" fillId="0" borderId="4" xfId="0" applyFont="1" applyBorder="1" applyProtection="1">
      <protection hidden="1"/>
    </xf>
    <xf numFmtId="0" fontId="6" fillId="2" borderId="0" xfId="0" applyFont="1" applyFill="1" applyAlignment="1" applyProtection="1">
      <alignment horizontal="center"/>
      <protection hidden="1"/>
    </xf>
    <xf numFmtId="0" fontId="4" fillId="0" borderId="0" xfId="0" applyFont="1" applyProtection="1">
      <protection hidden="1"/>
    </xf>
    <xf numFmtId="0" fontId="4" fillId="0" borderId="5" xfId="0" applyFont="1" applyBorder="1" applyProtection="1">
      <protection hidden="1"/>
    </xf>
    <xf numFmtId="0" fontId="6" fillId="3" borderId="4" xfId="0" applyFont="1" applyFill="1" applyBorder="1" applyAlignment="1" applyProtection="1">
      <alignment horizontal="left"/>
      <protection hidden="1"/>
    </xf>
    <xf numFmtId="0" fontId="6" fillId="3" borderId="0" xfId="0" applyFont="1" applyFill="1" applyAlignment="1" applyProtection="1">
      <alignment horizontal="center"/>
      <protection hidden="1"/>
    </xf>
    <xf numFmtId="0" fontId="5" fillId="0" borderId="4" xfId="0" applyFont="1" applyBorder="1" applyProtection="1">
      <protection hidden="1"/>
    </xf>
    <xf numFmtId="0" fontId="4" fillId="0" borderId="4" xfId="0" applyFont="1" applyBorder="1" applyAlignment="1" applyProtection="1">
      <alignment horizontal="left"/>
      <protection hidden="1"/>
    </xf>
    <xf numFmtId="0" fontId="4" fillId="0" borderId="6" xfId="0" applyFont="1" applyBorder="1" applyAlignment="1" applyProtection="1">
      <alignment horizontal="left"/>
      <protection hidden="1"/>
    </xf>
    <xf numFmtId="0" fontId="4" fillId="0" borderId="0" xfId="0" applyFont="1" applyAlignment="1" applyProtection="1">
      <alignment horizontal="center"/>
      <protection hidden="1"/>
    </xf>
    <xf numFmtId="0" fontId="4" fillId="0" borderId="7" xfId="0" applyFont="1" applyBorder="1" applyAlignment="1" applyProtection="1">
      <alignment horizontal="center"/>
      <protection hidden="1"/>
    </xf>
    <xf numFmtId="0" fontId="4" fillId="0" borderId="4" xfId="0" applyFont="1" applyBorder="1" applyAlignment="1" applyProtection="1">
      <alignment horizontal="center"/>
      <protection hidden="1"/>
    </xf>
    <xf numFmtId="0" fontId="4" fillId="0" borderId="8" xfId="0" applyFont="1" applyBorder="1" applyAlignment="1" applyProtection="1">
      <alignment horizontal="left"/>
      <protection hidden="1"/>
    </xf>
    <xf numFmtId="0" fontId="4" fillId="0" borderId="9" xfId="0" applyFont="1" applyBorder="1" applyAlignment="1" applyProtection="1">
      <alignment horizontal="center"/>
      <protection hidden="1"/>
    </xf>
    <xf numFmtId="0" fontId="3" fillId="0" borderId="4" xfId="0" applyFont="1" applyBorder="1" applyAlignment="1" applyProtection="1">
      <alignment horizontal="left"/>
      <protection hidden="1"/>
    </xf>
    <xf numFmtId="0" fontId="3" fillId="0" borderId="10" xfId="0" applyFont="1" applyBorder="1" applyAlignment="1" applyProtection="1">
      <alignment horizontal="left"/>
      <protection hidden="1"/>
    </xf>
    <xf numFmtId="0" fontId="3" fillId="0" borderId="6" xfId="0" applyFont="1" applyBorder="1" applyAlignment="1" applyProtection="1">
      <alignment horizontal="left"/>
      <protection hidden="1"/>
    </xf>
    <xf numFmtId="0" fontId="4" fillId="0" borderId="9" xfId="0" applyFont="1" applyBorder="1" applyProtection="1">
      <protection hidden="1"/>
    </xf>
    <xf numFmtId="0" fontId="4" fillId="0" borderId="11" xfId="0" applyFont="1" applyBorder="1" applyProtection="1">
      <protection hidden="1"/>
    </xf>
    <xf numFmtId="0" fontId="4" fillId="0" borderId="12" xfId="0" applyFont="1" applyBorder="1" applyAlignment="1" applyProtection="1">
      <alignment horizontal="center"/>
      <protection hidden="1"/>
    </xf>
    <xf numFmtId="0" fontId="4" fillId="0" borderId="13" xfId="0" applyFont="1" applyBorder="1" applyProtection="1">
      <protection hidden="1"/>
    </xf>
    <xf numFmtId="0" fontId="4" fillId="0" borderId="7" xfId="0" applyFont="1" applyBorder="1" applyProtection="1">
      <protection hidden="1"/>
    </xf>
    <xf numFmtId="0" fontId="4" fillId="0" borderId="14" xfId="0" applyFont="1" applyBorder="1" applyProtection="1">
      <protection hidden="1"/>
    </xf>
    <xf numFmtId="0" fontId="4" fillId="0" borderId="11" xfId="0" applyFont="1" applyBorder="1" applyAlignment="1" applyProtection="1">
      <alignment horizontal="center"/>
      <protection hidden="1"/>
    </xf>
    <xf numFmtId="0" fontId="2" fillId="0" borderId="5" xfId="0" applyFont="1" applyBorder="1" applyProtection="1">
      <protection hidden="1"/>
    </xf>
    <xf numFmtId="0" fontId="2" fillId="0" borderId="4" xfId="0" applyFont="1" applyBorder="1" applyProtection="1">
      <protection hidden="1"/>
    </xf>
    <xf numFmtId="0" fontId="2" fillId="0" borderId="4" xfId="0" applyFont="1" applyBorder="1" applyAlignment="1" applyProtection="1">
      <alignment horizontal="center"/>
      <protection hidden="1"/>
    </xf>
    <xf numFmtId="0" fontId="2" fillId="0" borderId="0" xfId="0" applyFont="1" applyAlignment="1" applyProtection="1">
      <alignment horizontal="center"/>
      <protection hidden="1"/>
    </xf>
    <xf numFmtId="0" fontId="2" fillId="0" borderId="0" xfId="0" applyFont="1" applyAlignment="1" applyProtection="1">
      <alignment horizontal="center" wrapText="1"/>
      <protection hidden="1"/>
    </xf>
    <xf numFmtId="0" fontId="4" fillId="0" borderId="12" xfId="0" applyFont="1" applyBorder="1" applyProtection="1">
      <protection hidden="1"/>
    </xf>
    <xf numFmtId="0" fontId="4" fillId="0" borderId="15" xfId="0" applyFont="1" applyBorder="1" applyProtection="1">
      <protection hidden="1"/>
    </xf>
    <xf numFmtId="0" fontId="4" fillId="0" borderId="10" xfId="0" applyFont="1" applyBorder="1" applyProtection="1">
      <protection hidden="1"/>
    </xf>
    <xf numFmtId="0" fontId="7" fillId="0" borderId="0" xfId="0" applyFont="1" applyAlignment="1" applyProtection="1">
      <alignment horizontal="left"/>
      <protection hidden="1"/>
    </xf>
    <xf numFmtId="0" fontId="4" fillId="4" borderId="0" xfId="0" applyFont="1" applyFill="1" applyProtection="1">
      <protection hidden="1"/>
    </xf>
    <xf numFmtId="0" fontId="14" fillId="0" borderId="0" xfId="0" applyFont="1"/>
    <xf numFmtId="0" fontId="0" fillId="0" borderId="0" xfId="0" applyAlignment="1">
      <alignment wrapText="1"/>
    </xf>
    <xf numFmtId="0" fontId="0" fillId="0" borderId="0" xfId="0" applyAlignment="1">
      <alignment vertical="top"/>
    </xf>
    <xf numFmtId="14" fontId="0" fillId="0" borderId="0" xfId="0" applyNumberFormat="1" applyAlignment="1">
      <alignment vertical="top"/>
    </xf>
    <xf numFmtId="14" fontId="1" fillId="0" borderId="0" xfId="0" applyNumberFormat="1" applyFont="1" applyAlignment="1">
      <alignment horizontal="center"/>
    </xf>
    <xf numFmtId="20" fontId="1" fillId="0" borderId="0" xfId="0" applyNumberFormat="1" applyFont="1" applyAlignment="1">
      <alignment horizontal="center"/>
    </xf>
    <xf numFmtId="0" fontId="4" fillId="0" borderId="0" xfId="0" quotePrefix="1" applyFont="1" applyProtection="1">
      <protection hidden="1"/>
    </xf>
    <xf numFmtId="0" fontId="13" fillId="0" borderId="11" xfId="0" applyFont="1" applyBorder="1" applyAlignment="1" applyProtection="1">
      <alignment horizontal="center"/>
      <protection hidden="1"/>
    </xf>
    <xf numFmtId="0" fontId="4" fillId="0" borderId="4" xfId="0" applyFont="1" applyBorder="1" applyAlignment="1" applyProtection="1">
      <alignment vertical="top"/>
      <protection hidden="1"/>
    </xf>
    <xf numFmtId="0" fontId="15" fillId="0" borderId="4" xfId="0" applyFont="1" applyBorder="1" applyAlignment="1">
      <alignment vertical="top"/>
    </xf>
    <xf numFmtId="20" fontId="4" fillId="0" borderId="17" xfId="1" applyFont="1" applyBorder="1" applyAlignment="1" applyProtection="1">
      <alignment horizontal="center"/>
      <protection locked="0" hidden="1"/>
    </xf>
    <xf numFmtId="0" fontId="2" fillId="0" borderId="4" xfId="0" applyFont="1" applyBorder="1" applyAlignment="1" applyProtection="1">
      <alignment horizontal="left"/>
      <protection hidden="1"/>
    </xf>
    <xf numFmtId="0" fontId="0" fillId="0" borderId="18" xfId="0" applyBorder="1"/>
    <xf numFmtId="0" fontId="0" fillId="0" borderId="5" xfId="0" applyBorder="1"/>
    <xf numFmtId="0" fontId="6" fillId="2" borderId="19" xfId="0" applyFont="1" applyFill="1" applyBorder="1" applyAlignment="1" applyProtection="1">
      <alignment horizontal="right"/>
      <protection hidden="1"/>
    </xf>
    <xf numFmtId="0" fontId="4" fillId="0" borderId="1" xfId="0" applyFont="1" applyBorder="1" applyAlignment="1" applyProtection="1">
      <alignment horizontal="center" vertical="center"/>
      <protection locked="0" hidden="1"/>
    </xf>
    <xf numFmtId="0" fontId="7" fillId="0" borderId="0" xfId="0" applyFont="1"/>
    <xf numFmtId="0" fontId="17" fillId="0" borderId="4" xfId="0" applyFont="1" applyBorder="1" applyProtection="1">
      <protection hidden="1"/>
    </xf>
    <xf numFmtId="0" fontId="7" fillId="0" borderId="0" xfId="0" applyFont="1" applyAlignment="1">
      <alignment vertical="top"/>
    </xf>
    <xf numFmtId="0" fontId="7" fillId="0" borderId="0" xfId="0" applyFont="1" applyAlignment="1">
      <alignment wrapText="1"/>
    </xf>
    <xf numFmtId="0" fontId="15" fillId="0" borderId="54" xfId="0" applyFont="1" applyBorder="1" applyAlignment="1">
      <alignment horizontal="center" vertical="top"/>
    </xf>
    <xf numFmtId="0" fontId="15" fillId="0" borderId="52" xfId="0" applyFont="1" applyBorder="1" applyAlignment="1">
      <alignment horizontal="center" vertical="top"/>
    </xf>
    <xf numFmtId="0" fontId="15" fillId="0" borderId="53" xfId="0" applyFont="1" applyBorder="1" applyAlignment="1">
      <alignment horizontal="center" vertical="top"/>
    </xf>
    <xf numFmtId="0" fontId="4" fillId="0" borderId="4" xfId="0" applyFont="1" applyBorder="1" applyAlignment="1" applyProtection="1">
      <alignment horizontal="right"/>
      <protection hidden="1"/>
    </xf>
    <xf numFmtId="49" fontId="0" fillId="0" borderId="0" xfId="0" quotePrefix="1" applyNumberFormat="1"/>
    <xf numFmtId="49" fontId="7" fillId="0" borderId="0" xfId="0" applyNumberFormat="1" applyFont="1"/>
    <xf numFmtId="0" fontId="7" fillId="0" borderId="0" xfId="0" quotePrefix="1" applyFont="1"/>
    <xf numFmtId="0" fontId="4" fillId="0" borderId="0" xfId="0" applyFont="1" applyAlignment="1" applyProtection="1">
      <alignment horizontal="right"/>
      <protection hidden="1"/>
    </xf>
    <xf numFmtId="0" fontId="0" fillId="6" borderId="0" xfId="0" applyFill="1" applyAlignment="1">
      <alignment horizontal="left"/>
    </xf>
    <xf numFmtId="14" fontId="0" fillId="6" borderId="0" xfId="0" applyNumberFormat="1" applyFill="1" applyAlignment="1">
      <alignment horizontal="left"/>
    </xf>
    <xf numFmtId="14" fontId="0" fillId="0" borderId="0" xfId="0" applyNumberFormat="1" applyAlignment="1">
      <alignment horizontal="left"/>
    </xf>
    <xf numFmtId="0" fontId="0" fillId="7" borderId="0" xfId="0" applyFill="1" applyAlignment="1">
      <alignment horizontal="left"/>
    </xf>
    <xf numFmtId="0" fontId="4" fillId="0" borderId="5" xfId="0" applyFont="1" applyBorder="1" applyAlignment="1" applyProtection="1">
      <alignment horizontal="center"/>
      <protection hidden="1"/>
    </xf>
    <xf numFmtId="0" fontId="2" fillId="0" borderId="11" xfId="0" applyFont="1" applyBorder="1" applyProtection="1">
      <protection locked="0" hidden="1"/>
    </xf>
    <xf numFmtId="0" fontId="10" fillId="0" borderId="0" xfId="0" applyFont="1" applyProtection="1">
      <protection hidden="1"/>
    </xf>
    <xf numFmtId="0" fontId="4" fillId="4" borderId="87" xfId="0" applyFont="1" applyFill="1" applyBorder="1" applyProtection="1">
      <protection hidden="1"/>
    </xf>
    <xf numFmtId="0" fontId="4" fillId="4" borderId="90" xfId="0" applyFont="1" applyFill="1" applyBorder="1" applyProtection="1">
      <protection hidden="1"/>
    </xf>
    <xf numFmtId="0" fontId="10" fillId="4" borderId="84" xfId="0" applyFont="1" applyFill="1" applyBorder="1" applyProtection="1">
      <protection hidden="1"/>
    </xf>
    <xf numFmtId="0" fontId="10" fillId="4" borderId="90" xfId="0" applyFont="1" applyFill="1" applyBorder="1" applyProtection="1">
      <protection hidden="1"/>
    </xf>
    <xf numFmtId="0" fontId="10" fillId="4" borderId="85" xfId="0" applyFont="1" applyFill="1" applyBorder="1" applyProtection="1">
      <protection hidden="1"/>
    </xf>
    <xf numFmtId="0" fontId="10" fillId="4" borderId="86" xfId="0" applyFont="1" applyFill="1" applyBorder="1" applyProtection="1">
      <protection hidden="1"/>
    </xf>
    <xf numFmtId="0" fontId="10" fillId="4" borderId="87" xfId="0" applyFont="1" applyFill="1" applyBorder="1" applyProtection="1">
      <protection hidden="1"/>
    </xf>
    <xf numFmtId="0" fontId="4" fillId="8" borderId="0" xfId="0" applyFont="1" applyFill="1" applyProtection="1">
      <protection hidden="1"/>
    </xf>
    <xf numFmtId="14" fontId="0" fillId="8" borderId="0" xfId="0" applyNumberFormat="1" applyFill="1" applyAlignment="1">
      <alignment horizontal="left"/>
    </xf>
    <xf numFmtId="0" fontId="2" fillId="0" borderId="10" xfId="0" applyFont="1" applyBorder="1" applyAlignment="1" applyProtection="1">
      <alignment horizontal="center"/>
      <protection hidden="1"/>
    </xf>
    <xf numFmtId="0" fontId="4" fillId="8" borderId="99" xfId="0" applyFont="1" applyFill="1" applyBorder="1" applyProtection="1">
      <protection hidden="1"/>
    </xf>
    <xf numFmtId="0" fontId="4" fillId="8" borderId="100" xfId="0" applyFont="1" applyFill="1" applyBorder="1" applyProtection="1">
      <protection hidden="1"/>
    </xf>
    <xf numFmtId="0" fontId="4" fillId="8" borderId="101" xfId="0" applyFont="1" applyFill="1" applyBorder="1" applyProtection="1">
      <protection hidden="1"/>
    </xf>
    <xf numFmtId="0" fontId="4" fillId="4" borderId="86" xfId="0" applyFont="1" applyFill="1" applyBorder="1" applyProtection="1">
      <protection hidden="1"/>
    </xf>
    <xf numFmtId="0" fontId="10" fillId="4" borderId="0" xfId="0" applyFont="1" applyFill="1" applyProtection="1">
      <protection hidden="1"/>
    </xf>
    <xf numFmtId="0" fontId="4" fillId="8" borderId="86" xfId="0" applyFont="1" applyFill="1" applyBorder="1" applyProtection="1">
      <protection hidden="1"/>
    </xf>
    <xf numFmtId="0" fontId="4" fillId="8" borderId="88" xfId="0" applyFont="1" applyFill="1" applyBorder="1" applyProtection="1">
      <protection hidden="1"/>
    </xf>
    <xf numFmtId="0" fontId="10" fillId="4" borderId="91" xfId="0" applyFont="1" applyFill="1" applyBorder="1" applyProtection="1">
      <protection hidden="1"/>
    </xf>
    <xf numFmtId="0" fontId="2" fillId="0" borderId="0" xfId="0" applyFont="1" applyAlignment="1">
      <alignment vertical="center"/>
    </xf>
    <xf numFmtId="0" fontId="17" fillId="0" borderId="4" xfId="0" applyFont="1" applyBorder="1" applyAlignment="1" applyProtection="1">
      <alignment horizontal="right"/>
      <protection hidden="1"/>
    </xf>
    <xf numFmtId="0" fontId="4" fillId="8" borderId="0" xfId="0" applyFont="1" applyFill="1" applyAlignment="1" applyProtection="1">
      <alignment horizontal="center"/>
      <protection hidden="1"/>
    </xf>
    <xf numFmtId="0" fontId="4" fillId="8" borderId="0" xfId="0" applyFont="1" applyFill="1" applyAlignment="1" applyProtection="1">
      <alignment horizontal="left"/>
      <protection hidden="1"/>
    </xf>
    <xf numFmtId="0" fontId="4" fillId="8" borderId="84" xfId="0" applyFont="1" applyFill="1" applyBorder="1" applyProtection="1">
      <protection hidden="1"/>
    </xf>
    <xf numFmtId="0" fontId="4" fillId="8" borderId="85" xfId="0" applyFont="1" applyFill="1" applyBorder="1" applyProtection="1">
      <protection hidden="1"/>
    </xf>
    <xf numFmtId="0" fontId="4" fillId="8" borderId="87" xfId="0" applyFont="1" applyFill="1" applyBorder="1" applyProtection="1">
      <protection hidden="1"/>
    </xf>
    <xf numFmtId="0" fontId="4" fillId="8" borderId="89" xfId="0" applyFont="1" applyFill="1" applyBorder="1" applyProtection="1">
      <protection hidden="1"/>
    </xf>
    <xf numFmtId="0" fontId="7" fillId="8" borderId="0" xfId="0" applyFont="1" applyFill="1" applyAlignment="1" applyProtection="1">
      <alignment horizontal="left"/>
      <protection hidden="1"/>
    </xf>
    <xf numFmtId="0" fontId="4" fillId="8" borderId="91" xfId="0" applyFont="1" applyFill="1" applyBorder="1" applyProtection="1">
      <protection hidden="1"/>
    </xf>
    <xf numFmtId="0" fontId="10" fillId="8" borderId="86" xfId="0" applyFont="1" applyFill="1" applyBorder="1" applyProtection="1">
      <protection hidden="1"/>
    </xf>
    <xf numFmtId="0" fontId="4" fillId="8" borderId="8" xfId="0" applyFont="1" applyFill="1" applyBorder="1" applyProtection="1">
      <protection hidden="1"/>
    </xf>
    <xf numFmtId="0" fontId="4" fillId="8" borderId="0" xfId="0" applyFont="1" applyFill="1" applyAlignment="1" applyProtection="1">
      <alignment vertical="top" wrapText="1"/>
      <protection hidden="1"/>
    </xf>
    <xf numFmtId="0" fontId="4" fillId="8" borderId="14" xfId="0" applyFont="1" applyFill="1" applyBorder="1" applyProtection="1">
      <protection hidden="1"/>
    </xf>
    <xf numFmtId="0" fontId="4" fillId="8" borderId="14" xfId="0" applyFont="1" applyFill="1" applyBorder="1" applyAlignment="1" applyProtection="1">
      <alignment horizontal="left"/>
      <protection hidden="1"/>
    </xf>
    <xf numFmtId="0" fontId="4" fillId="8" borderId="0" xfId="0" applyFont="1" applyFill="1" applyAlignment="1" applyProtection="1">
      <alignment horizontal="left" wrapText="1"/>
      <protection hidden="1"/>
    </xf>
    <xf numFmtId="0" fontId="2" fillId="8" borderId="6" xfId="0" applyFont="1" applyFill="1" applyBorder="1" applyAlignment="1" applyProtection="1">
      <alignment horizontal="center"/>
      <protection hidden="1"/>
    </xf>
    <xf numFmtId="0" fontId="2" fillId="8" borderId="0" xfId="0" applyFont="1" applyFill="1" applyAlignment="1" applyProtection="1">
      <alignment horizontal="center"/>
      <protection hidden="1"/>
    </xf>
    <xf numFmtId="0" fontId="2" fillId="8" borderId="8" xfId="0" applyFont="1" applyFill="1" applyBorder="1" applyAlignment="1" applyProtection="1">
      <alignment horizontal="center"/>
      <protection hidden="1"/>
    </xf>
    <xf numFmtId="49" fontId="0" fillId="0" borderId="0" xfId="0" applyNumberFormat="1" applyAlignment="1">
      <alignment wrapText="1"/>
    </xf>
    <xf numFmtId="0" fontId="0" fillId="6" borderId="0" xfId="0" applyFill="1"/>
    <xf numFmtId="0" fontId="7" fillId="6" borderId="0" xfId="0" applyFont="1" applyFill="1"/>
    <xf numFmtId="49" fontId="7" fillId="8" borderId="7" xfId="0" applyNumberFormat="1" applyFont="1" applyFill="1" applyBorder="1" applyAlignment="1" applyProtection="1">
      <alignment horizontal="left"/>
      <protection hidden="1"/>
    </xf>
    <xf numFmtId="0" fontId="7" fillId="8" borderId="0" xfId="0" applyFont="1" applyFill="1" applyAlignment="1" applyProtection="1">
      <alignment horizontal="left" wrapText="1"/>
      <protection hidden="1"/>
    </xf>
    <xf numFmtId="0" fontId="10" fillId="4" borderId="105" xfId="0" applyFont="1" applyFill="1" applyBorder="1" applyProtection="1">
      <protection hidden="1"/>
    </xf>
    <xf numFmtId="0" fontId="10" fillId="4" borderId="106" xfId="0" applyFont="1" applyFill="1" applyBorder="1" applyProtection="1">
      <protection hidden="1"/>
    </xf>
    <xf numFmtId="0" fontId="10" fillId="4" borderId="107" xfId="0" applyFont="1" applyFill="1" applyBorder="1" applyProtection="1">
      <protection hidden="1"/>
    </xf>
    <xf numFmtId="0" fontId="4" fillId="0" borderId="16" xfId="0" applyFont="1" applyBorder="1" applyAlignment="1" applyProtection="1">
      <alignment horizontal="center"/>
      <protection locked="0" hidden="1"/>
    </xf>
    <xf numFmtId="0" fontId="4" fillId="0" borderId="1" xfId="0" applyFont="1" applyBorder="1" applyAlignment="1" applyProtection="1">
      <alignment horizontal="center"/>
      <protection locked="0" hidden="1"/>
    </xf>
    <xf numFmtId="0" fontId="4" fillId="5" borderId="1" xfId="0" applyFont="1" applyFill="1" applyBorder="1" applyAlignment="1" applyProtection="1">
      <alignment horizontal="center"/>
      <protection hidden="1"/>
    </xf>
    <xf numFmtId="0" fontId="10" fillId="4" borderId="99" xfId="0" applyFont="1" applyFill="1" applyBorder="1" applyProtection="1">
      <protection hidden="1"/>
    </xf>
    <xf numFmtId="0" fontId="10" fillId="4" borderId="100" xfId="0" applyFont="1" applyFill="1" applyBorder="1" applyProtection="1">
      <protection hidden="1"/>
    </xf>
    <xf numFmtId="0" fontId="10" fillId="4" borderId="101" xfId="0" applyFont="1" applyFill="1" applyBorder="1" applyProtection="1">
      <protection hidden="1"/>
    </xf>
    <xf numFmtId="0" fontId="7" fillId="0" borderId="7" xfId="0" applyFont="1" applyBorder="1" applyAlignment="1" applyProtection="1">
      <alignment horizontal="left"/>
      <protection hidden="1"/>
    </xf>
    <xf numFmtId="0" fontId="7" fillId="0" borderId="14" xfId="0" applyFont="1" applyBorder="1" applyAlignment="1" applyProtection="1">
      <alignment horizontal="left"/>
      <protection hidden="1"/>
    </xf>
    <xf numFmtId="0" fontId="7" fillId="0" borderId="8" xfId="0" applyFont="1" applyBorder="1" applyAlignment="1" applyProtection="1">
      <alignment horizontal="left"/>
      <protection hidden="1"/>
    </xf>
    <xf numFmtId="0" fontId="1" fillId="0" borderId="7" xfId="0" applyFont="1" applyBorder="1" applyAlignment="1" applyProtection="1">
      <alignment horizontal="left"/>
      <protection hidden="1"/>
    </xf>
    <xf numFmtId="0" fontId="1" fillId="0" borderId="14" xfId="0" applyFont="1" applyBorder="1" applyAlignment="1" applyProtection="1">
      <alignment horizontal="left"/>
      <protection hidden="1"/>
    </xf>
    <xf numFmtId="0" fontId="1" fillId="0" borderId="8" xfId="0" applyFont="1" applyBorder="1" applyAlignment="1" applyProtection="1">
      <alignment horizontal="left"/>
      <protection hidden="1"/>
    </xf>
    <xf numFmtId="14" fontId="7" fillId="0" borderId="0" xfId="0" applyNumberFormat="1" applyFont="1" applyAlignment="1">
      <alignment vertical="top"/>
    </xf>
    <xf numFmtId="0" fontId="24" fillId="0" borderId="0" xfId="0" applyFont="1" applyAlignment="1">
      <alignment vertical="center"/>
    </xf>
    <xf numFmtId="0" fontId="17" fillId="0" borderId="11" xfId="0" applyFont="1" applyBorder="1" applyAlignment="1" applyProtection="1">
      <alignment horizontal="right"/>
      <protection hidden="1"/>
    </xf>
    <xf numFmtId="0" fontId="24" fillId="0" borderId="10" xfId="0" applyFont="1" applyBorder="1" applyAlignment="1" applyProtection="1">
      <alignment horizontal="left"/>
      <protection hidden="1"/>
    </xf>
    <xf numFmtId="0" fontId="6" fillId="0" borderId="0" xfId="0" applyFont="1" applyAlignment="1">
      <alignment horizontal="left"/>
    </xf>
    <xf numFmtId="0" fontId="1" fillId="0" borderId="0" xfId="0" applyFont="1" applyAlignment="1">
      <alignment horizontal="left"/>
    </xf>
    <xf numFmtId="0" fontId="4" fillId="0" borderId="44" xfId="0" applyFont="1" applyBorder="1" applyAlignment="1" applyProtection="1">
      <alignment horizontal="center"/>
      <protection hidden="1"/>
    </xf>
    <xf numFmtId="0" fontId="4" fillId="0" borderId="45" xfId="0" applyFont="1" applyBorder="1" applyAlignment="1" applyProtection="1">
      <alignment horizontal="center"/>
      <protection hidden="1"/>
    </xf>
    <xf numFmtId="0" fontId="4" fillId="0" borderId="46" xfId="0" applyFont="1" applyBorder="1" applyAlignment="1" applyProtection="1">
      <alignment horizontal="center"/>
      <protection hidden="1"/>
    </xf>
    <xf numFmtId="0" fontId="7" fillId="0" borderId="18" xfId="0" applyFont="1" applyBorder="1" applyAlignment="1" applyProtection="1">
      <alignment wrapText="1"/>
      <protection hidden="1"/>
    </xf>
    <xf numFmtId="0" fontId="7" fillId="0" borderId="5" xfId="0" applyFont="1" applyBorder="1" applyAlignment="1" applyProtection="1">
      <alignment wrapText="1"/>
      <protection hidden="1"/>
    </xf>
    <xf numFmtId="0" fontId="7" fillId="0" borderId="7" xfId="0" applyFont="1" applyBorder="1" applyAlignment="1" applyProtection="1">
      <alignment horizontal="left"/>
      <protection hidden="1"/>
    </xf>
    <xf numFmtId="0" fontId="7" fillId="0" borderId="14" xfId="0" applyFont="1" applyBorder="1" applyAlignment="1" applyProtection="1">
      <alignment horizontal="left"/>
      <protection hidden="1"/>
    </xf>
    <xf numFmtId="0" fontId="7" fillId="0" borderId="8" xfId="0" applyFont="1" applyBorder="1" applyAlignment="1" applyProtection="1">
      <alignment horizontal="left"/>
      <protection hidden="1"/>
    </xf>
    <xf numFmtId="0" fontId="7" fillId="0" borderId="7" xfId="0" applyFont="1" applyBorder="1" applyAlignment="1" applyProtection="1">
      <alignment horizontal="left" wrapText="1"/>
      <protection hidden="1"/>
    </xf>
    <xf numFmtId="0" fontId="7" fillId="0" borderId="14" xfId="0" applyFont="1" applyBorder="1" applyAlignment="1" applyProtection="1">
      <alignment horizontal="left" wrapText="1"/>
      <protection hidden="1"/>
    </xf>
    <xf numFmtId="0" fontId="7" fillId="0" borderId="18" xfId="0" applyFont="1" applyBorder="1" applyAlignment="1" applyProtection="1">
      <alignment horizontal="left"/>
      <protection hidden="1"/>
    </xf>
    <xf numFmtId="0" fontId="0" fillId="0" borderId="18" xfId="0" applyBorder="1" applyAlignment="1">
      <alignment horizontal="left"/>
    </xf>
    <xf numFmtId="0" fontId="1" fillId="0" borderId="7" xfId="0" applyFont="1" applyBorder="1" applyAlignment="1" applyProtection="1">
      <alignment horizontal="left"/>
      <protection hidden="1"/>
    </xf>
    <xf numFmtId="0" fontId="1" fillId="0" borderId="14" xfId="0" applyFont="1" applyBorder="1" applyAlignment="1" applyProtection="1">
      <alignment horizontal="left"/>
      <protection hidden="1"/>
    </xf>
    <xf numFmtId="0" fontId="1" fillId="0" borderId="8" xfId="0" applyFont="1" applyBorder="1" applyAlignment="1" applyProtection="1">
      <alignment horizontal="left"/>
      <protection hidden="1"/>
    </xf>
    <xf numFmtId="0" fontId="7" fillId="0" borderId="19" xfId="0" applyFont="1" applyBorder="1" applyAlignment="1" applyProtection="1">
      <alignment wrapText="1"/>
      <protection hidden="1"/>
    </xf>
    <xf numFmtId="0" fontId="7" fillId="0" borderId="7" xfId="0" applyFont="1" applyBorder="1" applyAlignment="1" applyProtection="1">
      <alignment wrapText="1"/>
      <protection hidden="1"/>
    </xf>
    <xf numFmtId="0" fontId="7" fillId="0" borderId="18" xfId="0" applyFont="1" applyBorder="1" applyAlignment="1" applyProtection="1">
      <alignment horizontal="left" wrapText="1"/>
      <protection hidden="1"/>
    </xf>
    <xf numFmtId="0" fontId="0" fillId="0" borderId="18" xfId="0" applyBorder="1" applyAlignment="1">
      <alignment horizontal="left" wrapText="1"/>
    </xf>
    <xf numFmtId="0" fontId="0" fillId="0" borderId="5" xfId="0" applyBorder="1" applyAlignment="1">
      <alignment horizontal="left"/>
    </xf>
    <xf numFmtId="0" fontId="7" fillId="0" borderId="61" xfId="0" applyFont="1" applyBorder="1" applyAlignment="1" applyProtection="1">
      <alignment wrapText="1"/>
      <protection hidden="1"/>
    </xf>
    <xf numFmtId="0" fontId="4" fillId="0" borderId="37" xfId="0" applyFont="1" applyBorder="1" applyAlignment="1" applyProtection="1">
      <alignment horizontal="center" vertical="center"/>
      <protection locked="0" hidden="1"/>
    </xf>
    <xf numFmtId="0" fontId="4" fillId="0" borderId="102" xfId="0" applyFont="1" applyBorder="1" applyAlignment="1" applyProtection="1">
      <alignment horizontal="center" vertical="center"/>
      <protection locked="0" hidden="1"/>
    </xf>
    <xf numFmtId="0" fontId="7" fillId="0" borderId="10" xfId="0" applyFont="1" applyBorder="1" applyAlignment="1" applyProtection="1">
      <alignment vertical="top" wrapText="1"/>
      <protection hidden="1"/>
    </xf>
    <xf numFmtId="0" fontId="7" fillId="0" borderId="18"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17" fillId="0" borderId="110" xfId="0" applyFont="1" applyBorder="1" applyAlignment="1" applyProtection="1">
      <alignment horizontal="center"/>
      <protection hidden="1"/>
    </xf>
    <xf numFmtId="0" fontId="17" fillId="0" borderId="111" xfId="0" applyFont="1" applyBorder="1" applyAlignment="1" applyProtection="1">
      <alignment horizontal="center"/>
      <protection hidden="1"/>
    </xf>
    <xf numFmtId="0" fontId="17" fillId="0" borderId="112" xfId="0" applyFont="1" applyBorder="1" applyAlignment="1" applyProtection="1">
      <alignment horizontal="center"/>
      <protection hidden="1"/>
    </xf>
    <xf numFmtId="0" fontId="2" fillId="0" borderId="10" xfId="0" applyFont="1" applyBorder="1" applyAlignment="1" applyProtection="1">
      <alignment horizontal="left"/>
      <protection hidden="1"/>
    </xf>
    <xf numFmtId="0" fontId="2" fillId="0" borderId="18" xfId="0" applyFont="1" applyBorder="1" applyAlignment="1" applyProtection="1">
      <alignment horizontal="left"/>
      <protection hidden="1"/>
    </xf>
    <xf numFmtId="0" fontId="2" fillId="0" borderId="5" xfId="0" applyFont="1" applyBorder="1" applyAlignment="1" applyProtection="1">
      <alignment horizontal="left"/>
      <protection hidden="1"/>
    </xf>
    <xf numFmtId="0" fontId="4" fillId="0" borderId="22" xfId="0" applyFont="1" applyBorder="1" applyAlignment="1" applyProtection="1">
      <alignment horizontal="center" shrinkToFit="1"/>
      <protection locked="0" hidden="1"/>
    </xf>
    <xf numFmtId="0" fontId="4" fillId="0" borderId="23" xfId="0" applyFont="1" applyBorder="1" applyAlignment="1" applyProtection="1">
      <alignment horizontal="center" shrinkToFit="1"/>
      <protection locked="0" hidden="1"/>
    </xf>
    <xf numFmtId="0" fontId="4" fillId="0" borderId="21" xfId="0" applyFont="1" applyBorder="1" applyAlignment="1" applyProtection="1">
      <alignment horizontal="center" shrinkToFit="1"/>
      <protection locked="0" hidden="1"/>
    </xf>
    <xf numFmtId="0" fontId="8" fillId="2" borderId="25" xfId="0" applyFont="1" applyFill="1" applyBorder="1" applyAlignment="1" applyProtection="1">
      <alignment horizontal="center"/>
      <protection hidden="1"/>
    </xf>
    <xf numFmtId="0" fontId="8" fillId="2" borderId="20" xfId="0" applyFont="1" applyFill="1" applyBorder="1" applyAlignment="1" applyProtection="1">
      <alignment horizontal="center"/>
      <protection hidden="1"/>
    </xf>
    <xf numFmtId="0" fontId="7" fillId="0" borderId="7" xfId="0" applyFont="1" applyBorder="1" applyAlignment="1" applyProtection="1">
      <alignment horizontal="left"/>
      <protection locked="0" hidden="1"/>
    </xf>
    <xf numFmtId="0" fontId="7" fillId="0" borderId="14" xfId="0" applyFont="1" applyBorder="1" applyAlignment="1" applyProtection="1">
      <alignment horizontal="left"/>
      <protection locked="0" hidden="1"/>
    </xf>
    <xf numFmtId="0" fontId="7" fillId="0" borderId="8" xfId="0" applyFont="1" applyBorder="1" applyAlignment="1" applyProtection="1">
      <alignment horizontal="left"/>
      <protection locked="0" hidden="1"/>
    </xf>
    <xf numFmtId="0" fontId="7" fillId="0" borderId="18" xfId="0" applyFont="1" applyBorder="1" applyAlignment="1">
      <alignment horizontal="left" wrapText="1"/>
    </xf>
    <xf numFmtId="0" fontId="7" fillId="0" borderId="18" xfId="0" applyFont="1" applyBorder="1" applyAlignment="1">
      <alignment horizontal="left"/>
    </xf>
    <xf numFmtId="0" fontId="7" fillId="0" borderId="5" xfId="0" applyFont="1" applyBorder="1" applyAlignment="1">
      <alignment horizontal="left"/>
    </xf>
    <xf numFmtId="0" fontId="2" fillId="0" borderId="7" xfId="0" applyFont="1" applyBorder="1" applyAlignment="1" applyProtection="1">
      <alignment horizontal="left" wrapText="1"/>
      <protection hidden="1"/>
    </xf>
    <xf numFmtId="0" fontId="2" fillId="0" borderId="14" xfId="0" applyFont="1" applyBorder="1" applyAlignment="1" applyProtection="1">
      <alignment horizontal="left" wrapText="1"/>
      <protection hidden="1"/>
    </xf>
    <xf numFmtId="0" fontId="7" fillId="0" borderId="5" xfId="0" applyFont="1" applyBorder="1" applyAlignment="1" applyProtection="1">
      <alignment horizontal="left"/>
      <protection hidden="1"/>
    </xf>
    <xf numFmtId="0" fontId="7" fillId="0" borderId="9" xfId="0" applyFont="1" applyBorder="1" applyAlignment="1" applyProtection="1">
      <alignment wrapText="1"/>
      <protection hidden="1"/>
    </xf>
    <xf numFmtId="0" fontId="7" fillId="0" borderId="108" xfId="0" applyFont="1" applyBorder="1" applyAlignment="1" applyProtection="1">
      <alignment wrapText="1"/>
      <protection hidden="1"/>
    </xf>
    <xf numFmtId="0" fontId="0" fillId="0" borderId="108" xfId="0" applyBorder="1" applyAlignment="1">
      <alignment wrapText="1"/>
    </xf>
    <xf numFmtId="0" fontId="0" fillId="0" borderId="109" xfId="0" applyBorder="1" applyAlignment="1">
      <alignment wrapText="1"/>
    </xf>
    <xf numFmtId="0" fontId="4" fillId="0" borderId="13" xfId="0" applyFont="1" applyBorder="1" applyAlignment="1" applyProtection="1">
      <alignment horizontal="center"/>
      <protection hidden="1"/>
    </xf>
    <xf numFmtId="0" fontId="4" fillId="0" borderId="0" xfId="0" applyFont="1" applyAlignment="1" applyProtection="1">
      <alignment horizontal="center"/>
      <protection hidden="1"/>
    </xf>
    <xf numFmtId="0" fontId="4" fillId="0" borderId="10" xfId="0" applyFont="1" applyBorder="1" applyAlignment="1" applyProtection="1">
      <alignment horizontal="right"/>
      <protection hidden="1"/>
    </xf>
    <xf numFmtId="0" fontId="4" fillId="0" borderId="5" xfId="0" applyFont="1" applyBorder="1" applyAlignment="1" applyProtection="1">
      <alignment horizontal="right"/>
      <protection hidden="1"/>
    </xf>
    <xf numFmtId="0" fontId="4" fillId="0" borderId="10" xfId="0" applyFont="1" applyBorder="1" applyAlignment="1" applyProtection="1">
      <alignment horizontal="center"/>
      <protection hidden="1"/>
    </xf>
    <xf numFmtId="0" fontId="4" fillId="0" borderId="5" xfId="0" applyFont="1" applyBorder="1" applyAlignment="1" applyProtection="1">
      <alignment horizontal="center"/>
      <protection hidden="1"/>
    </xf>
    <xf numFmtId="0" fontId="4" fillId="0" borderId="50" xfId="0" applyFont="1" applyBorder="1" applyAlignment="1" applyProtection="1">
      <alignment horizontal="left"/>
      <protection locked="0"/>
    </xf>
    <xf numFmtId="0" fontId="4" fillId="0" borderId="51" xfId="0" applyFont="1" applyBorder="1" applyAlignment="1" applyProtection="1">
      <alignment horizontal="left"/>
      <protection locked="0"/>
    </xf>
    <xf numFmtId="0" fontId="4" fillId="0" borderId="17" xfId="0" applyFont="1" applyBorder="1" applyAlignment="1" applyProtection="1">
      <alignment horizontal="left"/>
      <protection locked="0"/>
    </xf>
    <xf numFmtId="0" fontId="10" fillId="0" borderId="55" xfId="0" applyFont="1" applyBorder="1" applyAlignment="1" applyProtection="1">
      <alignment horizontal="center"/>
      <protection hidden="1"/>
    </xf>
    <xf numFmtId="0" fontId="10" fillId="0" borderId="39" xfId="0" applyFont="1" applyBorder="1" applyAlignment="1" applyProtection="1">
      <alignment horizontal="center"/>
      <protection hidden="1"/>
    </xf>
    <xf numFmtId="0" fontId="10" fillId="0" borderId="56" xfId="0" applyFont="1" applyBorder="1" applyAlignment="1" applyProtection="1">
      <alignment horizontal="center"/>
      <protection hidden="1"/>
    </xf>
    <xf numFmtId="0" fontId="0" fillId="0" borderId="83" xfId="0" applyBorder="1" applyProtection="1">
      <protection locked="0" hidden="1"/>
    </xf>
    <xf numFmtId="0" fontId="4" fillId="0" borderId="14" xfId="0" applyFont="1" applyBorder="1" applyAlignment="1" applyProtection="1">
      <alignment horizontal="center"/>
      <protection hidden="1"/>
    </xf>
    <xf numFmtId="0" fontId="4" fillId="0" borderId="57" xfId="0" applyFont="1" applyBorder="1" applyAlignment="1" applyProtection="1">
      <alignment horizontal="center"/>
      <protection hidden="1"/>
    </xf>
    <xf numFmtId="0" fontId="4" fillId="0" borderId="58" xfId="0" applyFont="1" applyBorder="1" applyAlignment="1" applyProtection="1">
      <alignment horizontal="center"/>
      <protection hidden="1"/>
    </xf>
    <xf numFmtId="0" fontId="4" fillId="0" borderId="59" xfId="0" applyFont="1" applyBorder="1" applyAlignment="1" applyProtection="1">
      <alignment horizontal="center"/>
      <protection hidden="1"/>
    </xf>
    <xf numFmtId="0" fontId="6" fillId="2" borderId="25" xfId="0" applyFont="1" applyFill="1" applyBorder="1" applyAlignment="1" applyProtection="1">
      <alignment horizontal="center"/>
      <protection hidden="1"/>
    </xf>
    <xf numFmtId="0" fontId="6" fillId="2" borderId="20" xfId="0" applyFont="1" applyFill="1" applyBorder="1" applyAlignment="1" applyProtection="1">
      <alignment horizontal="center"/>
      <protection hidden="1"/>
    </xf>
    <xf numFmtId="0" fontId="6" fillId="2" borderId="33" xfId="0" applyFont="1" applyFill="1" applyBorder="1" applyAlignment="1" applyProtection="1">
      <alignment horizontal="center"/>
      <protection hidden="1"/>
    </xf>
    <xf numFmtId="0" fontId="0" fillId="0" borderId="51" xfId="0" applyBorder="1" applyProtection="1">
      <protection locked="0"/>
    </xf>
    <xf numFmtId="0" fontId="0" fillId="0" borderId="17" xfId="0" applyBorder="1" applyProtection="1">
      <protection locked="0"/>
    </xf>
    <xf numFmtId="0" fontId="4" fillId="0" borderId="10" xfId="0" applyFont="1" applyBorder="1" applyAlignment="1" applyProtection="1">
      <alignment horizontal="left"/>
      <protection hidden="1"/>
    </xf>
    <xf numFmtId="0" fontId="0" fillId="0" borderId="18" xfId="0" applyBorder="1"/>
    <xf numFmtId="0" fontId="0" fillId="0" borderId="5" xfId="0" applyBorder="1"/>
    <xf numFmtId="0" fontId="4" fillId="0" borderId="10" xfId="0" applyFont="1" applyBorder="1" applyProtection="1">
      <protection hidden="1"/>
    </xf>
    <xf numFmtId="14" fontId="4" fillId="0" borderId="70" xfId="0" applyNumberFormat="1" applyFont="1" applyBorder="1" applyAlignment="1" applyProtection="1">
      <alignment horizontal="center"/>
      <protection locked="0"/>
    </xf>
    <xf numFmtId="14" fontId="4" fillId="0" borderId="68" xfId="0" applyNumberFormat="1" applyFont="1" applyBorder="1" applyAlignment="1" applyProtection="1">
      <alignment horizontal="center"/>
      <protection locked="0"/>
    </xf>
    <xf numFmtId="14" fontId="4" fillId="0" borderId="69" xfId="0" applyNumberFormat="1" applyFont="1" applyBorder="1" applyAlignment="1" applyProtection="1">
      <alignment horizontal="center"/>
      <protection locked="0"/>
    </xf>
    <xf numFmtId="14" fontId="4" fillId="0" borderId="60" xfId="0" applyNumberFormat="1" applyFont="1" applyBorder="1" applyAlignment="1" applyProtection="1">
      <alignment horizontal="center"/>
      <protection locked="0"/>
    </xf>
    <xf numFmtId="14" fontId="4" fillId="0" borderId="65" xfId="0" applyNumberFormat="1" applyFont="1" applyBorder="1" applyAlignment="1" applyProtection="1">
      <alignment horizontal="center"/>
      <protection locked="0"/>
    </xf>
    <xf numFmtId="20" fontId="4" fillId="0" borderId="80" xfId="1" applyFont="1" applyBorder="1" applyAlignment="1" applyProtection="1">
      <alignment horizontal="center"/>
      <protection locked="0"/>
    </xf>
    <xf numFmtId="20" fontId="4" fillId="0" borderId="81" xfId="1" applyFont="1" applyBorder="1" applyAlignment="1" applyProtection="1">
      <alignment horizontal="center"/>
      <protection locked="0"/>
    </xf>
    <xf numFmtId="20" fontId="4" fillId="0" borderId="82" xfId="1" applyFont="1" applyBorder="1" applyAlignment="1" applyProtection="1">
      <alignment horizontal="center"/>
      <protection locked="0"/>
    </xf>
    <xf numFmtId="0" fontId="4" fillId="0" borderId="8" xfId="0" applyFont="1" applyBorder="1" applyAlignment="1" applyProtection="1">
      <alignment horizontal="center"/>
      <protection hidden="1"/>
    </xf>
    <xf numFmtId="0" fontId="4" fillId="0" borderId="52" xfId="0" applyFont="1" applyBorder="1" applyAlignment="1" applyProtection="1">
      <alignment horizontal="center"/>
      <protection hidden="1"/>
    </xf>
    <xf numFmtId="0" fontId="4" fillId="0" borderId="53" xfId="0" applyFont="1" applyBorder="1" applyAlignment="1" applyProtection="1">
      <alignment horizontal="center"/>
      <protection hidden="1"/>
    </xf>
    <xf numFmtId="0" fontId="4" fillId="0" borderId="54" xfId="0" applyFont="1" applyBorder="1" applyAlignment="1" applyProtection="1">
      <alignment horizontal="left"/>
      <protection hidden="1"/>
    </xf>
    <xf numFmtId="0" fontId="0" fillId="0" borderId="52" xfId="0" applyBorder="1"/>
    <xf numFmtId="0" fontId="0" fillId="0" borderId="53" xfId="0" applyBorder="1"/>
    <xf numFmtId="0" fontId="15" fillId="0" borderId="54" xfId="0" applyFont="1" applyBorder="1" applyAlignment="1" applyProtection="1">
      <alignment vertical="top"/>
      <protection hidden="1"/>
    </xf>
    <xf numFmtId="0" fontId="4" fillId="0" borderId="0" xfId="3" applyFont="1" applyAlignment="1" applyProtection="1">
      <alignment horizontal="center"/>
      <protection locked="0" hidden="1"/>
    </xf>
    <xf numFmtId="0" fontId="4" fillId="0" borderId="0" xfId="0" applyFont="1" applyAlignment="1" applyProtection="1">
      <alignment horizontal="center"/>
      <protection locked="0" hidden="1"/>
    </xf>
    <xf numFmtId="0" fontId="6" fillId="2" borderId="77" xfId="0" applyFont="1" applyFill="1" applyBorder="1" applyAlignment="1" applyProtection="1">
      <alignment horizontal="center"/>
      <protection hidden="1"/>
    </xf>
    <xf numFmtId="0" fontId="6" fillId="2" borderId="78" xfId="0" applyFont="1" applyFill="1" applyBorder="1" applyAlignment="1" applyProtection="1">
      <alignment horizontal="center"/>
      <protection hidden="1"/>
    </xf>
    <xf numFmtId="0" fontId="6" fillId="2" borderId="79" xfId="0" applyFont="1" applyFill="1" applyBorder="1" applyAlignment="1" applyProtection="1">
      <alignment horizontal="center"/>
      <protection hidden="1"/>
    </xf>
    <xf numFmtId="20" fontId="4" fillId="0" borderId="103" xfId="1" applyFont="1" applyBorder="1" applyAlignment="1" applyProtection="1">
      <alignment horizontal="center"/>
      <protection locked="0"/>
    </xf>
    <xf numFmtId="20" fontId="4" fillId="0" borderId="104" xfId="1" applyFont="1" applyBorder="1" applyAlignment="1" applyProtection="1">
      <alignment horizontal="center"/>
      <protection locked="0"/>
    </xf>
    <xf numFmtId="20" fontId="4" fillId="0" borderId="70" xfId="1" applyFont="1" applyBorder="1" applyAlignment="1" applyProtection="1">
      <alignment horizontal="center"/>
      <protection locked="0"/>
    </xf>
    <xf numFmtId="20" fontId="4" fillId="0" borderId="68" xfId="1" applyFont="1" applyBorder="1" applyAlignment="1" applyProtection="1">
      <alignment horizontal="center"/>
      <protection locked="0"/>
    </xf>
    <xf numFmtId="20" fontId="4" fillId="0" borderId="69" xfId="1" applyFont="1" applyBorder="1" applyAlignment="1" applyProtection="1">
      <alignment horizontal="center"/>
      <protection locked="0"/>
    </xf>
    <xf numFmtId="0" fontId="0" fillId="0" borderId="60" xfId="0" applyBorder="1" applyAlignment="1" applyProtection="1">
      <alignment horizontal="center"/>
      <protection locked="0"/>
    </xf>
    <xf numFmtId="0" fontId="0" fillId="0" borderId="65" xfId="0" applyBorder="1" applyAlignment="1" applyProtection="1">
      <alignment horizontal="center"/>
      <protection locked="0"/>
    </xf>
    <xf numFmtId="0" fontId="4" fillId="0" borderId="12" xfId="0" applyFont="1" applyBorder="1" applyAlignment="1" applyProtection="1">
      <alignment horizontal="center"/>
      <protection hidden="1"/>
    </xf>
    <xf numFmtId="0" fontId="4" fillId="0" borderId="8" xfId="0" applyFont="1" applyBorder="1" applyAlignment="1" applyProtection="1">
      <alignment horizontal="center"/>
      <protection locked="0" hidden="1"/>
    </xf>
    <xf numFmtId="0" fontId="4" fillId="0" borderId="19" xfId="0" applyFont="1" applyBorder="1" applyAlignment="1" applyProtection="1">
      <alignment horizontal="center"/>
      <protection locked="0" hidden="1"/>
    </xf>
    <xf numFmtId="0" fontId="4" fillId="0" borderId="7" xfId="0" applyFont="1" applyBorder="1" applyAlignment="1" applyProtection="1">
      <alignment horizontal="center"/>
      <protection locked="0" hidden="1"/>
    </xf>
    <xf numFmtId="0" fontId="4" fillId="0" borderId="0" xfId="0" applyFont="1" applyAlignment="1" applyProtection="1">
      <alignment horizontal="left"/>
      <protection locked="0" hidden="1"/>
    </xf>
    <xf numFmtId="0" fontId="6" fillId="2" borderId="8" xfId="0" applyFont="1" applyFill="1" applyBorder="1" applyAlignment="1" applyProtection="1">
      <alignment horizontal="left"/>
      <protection hidden="1"/>
    </xf>
    <xf numFmtId="0" fontId="6" fillId="2" borderId="19" xfId="0" applyFont="1" applyFill="1" applyBorder="1" applyAlignment="1" applyProtection="1">
      <alignment horizontal="left"/>
      <protection hidden="1"/>
    </xf>
    <xf numFmtId="0" fontId="4" fillId="0" borderId="0" xfId="0" applyFont="1" applyProtection="1">
      <protection hidden="1"/>
    </xf>
    <xf numFmtId="0" fontId="4" fillId="0" borderId="71" xfId="0" applyFont="1" applyBorder="1" applyAlignment="1" applyProtection="1">
      <alignment horizontal="center"/>
      <protection locked="0" hidden="1"/>
    </xf>
    <xf numFmtId="0" fontId="0" fillId="0" borderId="72" xfId="0" applyBorder="1" applyAlignment="1" applyProtection="1">
      <alignment horizontal="center"/>
      <protection locked="0"/>
    </xf>
    <xf numFmtId="0" fontId="0" fillId="0" borderId="73" xfId="0" applyBorder="1" applyAlignment="1" applyProtection="1">
      <alignment horizontal="center"/>
      <protection locked="0"/>
    </xf>
    <xf numFmtId="0" fontId="6" fillId="2" borderId="19" xfId="0" applyFont="1" applyFill="1" applyBorder="1" applyAlignment="1" applyProtection="1">
      <alignment horizontal="right"/>
      <protection hidden="1"/>
    </xf>
    <xf numFmtId="0" fontId="4" fillId="0" borderId="70" xfId="0" applyFont="1" applyBorder="1" applyAlignment="1" applyProtection="1">
      <alignment horizontal="center"/>
      <protection locked="0" hidden="1"/>
    </xf>
    <xf numFmtId="0" fontId="0" fillId="0" borderId="68" xfId="0" applyBorder="1" applyAlignment="1" applyProtection="1">
      <alignment horizontal="center"/>
      <protection locked="0"/>
    </xf>
    <xf numFmtId="0" fontId="0" fillId="0" borderId="69" xfId="0" applyBorder="1" applyAlignment="1" applyProtection="1">
      <alignment horizontal="center"/>
      <protection locked="0"/>
    </xf>
    <xf numFmtId="0" fontId="4" fillId="0" borderId="19" xfId="0" applyFont="1" applyBorder="1" applyAlignment="1" applyProtection="1">
      <alignment horizontal="center"/>
      <protection hidden="1"/>
    </xf>
    <xf numFmtId="0" fontId="15" fillId="0" borderId="74" xfId="0" applyFont="1" applyBorder="1" applyAlignment="1" applyProtection="1">
      <alignment horizontal="center" vertical="top"/>
      <protection hidden="1"/>
    </xf>
    <xf numFmtId="0" fontId="15" fillId="0" borderId="75" xfId="0" applyFont="1" applyBorder="1" applyAlignment="1">
      <alignment horizontal="center" vertical="top"/>
    </xf>
    <xf numFmtId="0" fontId="15" fillId="0" borderId="76" xfId="0" applyFont="1" applyBorder="1" applyAlignment="1">
      <alignment horizontal="center" vertical="top"/>
    </xf>
    <xf numFmtId="0" fontId="4" fillId="0" borderId="11" xfId="0" applyFont="1" applyBorder="1" applyAlignment="1" applyProtection="1">
      <alignment horizontal="left"/>
      <protection hidden="1"/>
    </xf>
    <xf numFmtId="0" fontId="15" fillId="0" borderId="98" xfId="0" applyFont="1" applyBorder="1" applyAlignment="1" applyProtection="1">
      <alignment horizontal="left"/>
      <protection hidden="1"/>
    </xf>
    <xf numFmtId="0" fontId="2" fillId="0" borderId="13" xfId="0" applyFont="1" applyBorder="1" applyAlignment="1" applyProtection="1">
      <alignment horizontal="center"/>
      <protection locked="0" hidden="1"/>
    </xf>
    <xf numFmtId="0" fontId="2" fillId="0" borderId="0" xfId="0" applyFont="1" applyAlignment="1" applyProtection="1">
      <alignment horizontal="center"/>
      <protection locked="0" hidden="1"/>
    </xf>
    <xf numFmtId="0" fontId="2" fillId="0" borderId="12" xfId="0" applyFont="1" applyBorder="1" applyAlignment="1" applyProtection="1">
      <alignment horizontal="center"/>
      <protection locked="0" hidden="1"/>
    </xf>
    <xf numFmtId="0" fontId="4" fillId="0" borderId="47" xfId="0" applyFont="1" applyBorder="1" applyAlignment="1" applyProtection="1">
      <alignment horizontal="center"/>
      <protection locked="0" hidden="1"/>
    </xf>
    <xf numFmtId="0" fontId="4" fillId="0" borderId="48" xfId="0" applyFont="1" applyBorder="1" applyAlignment="1" applyProtection="1">
      <alignment horizontal="center"/>
      <protection locked="0" hidden="1"/>
    </xf>
    <xf numFmtId="0" fontId="4" fillId="0" borderId="49" xfId="0" applyFont="1" applyBorder="1" applyAlignment="1" applyProtection="1">
      <alignment horizontal="center"/>
      <protection locked="0" hidden="1"/>
    </xf>
    <xf numFmtId="0" fontId="2" fillId="0" borderId="29" xfId="0" applyFont="1" applyBorder="1" applyAlignment="1" applyProtection="1">
      <alignment horizontal="center" vertical="top" wrapText="1"/>
      <protection locked="0" hidden="1"/>
    </xf>
    <xf numFmtId="0" fontId="2" fillId="0" borderId="41" xfId="0" applyFont="1" applyBorder="1" applyAlignment="1" applyProtection="1">
      <alignment horizontal="center"/>
      <protection locked="0" hidden="1"/>
    </xf>
    <xf numFmtId="0" fontId="2" fillId="0" borderId="42" xfId="0" applyFont="1" applyBorder="1" applyAlignment="1" applyProtection="1">
      <alignment horizontal="center"/>
      <protection locked="0" hidden="1"/>
    </xf>
    <xf numFmtId="0" fontId="2" fillId="0" borderId="43" xfId="0" applyFont="1" applyBorder="1" applyAlignment="1" applyProtection="1">
      <alignment horizontal="center"/>
      <protection locked="0" hidden="1"/>
    </xf>
    <xf numFmtId="0" fontId="6" fillId="2" borderId="92" xfId="0" applyFont="1" applyFill="1" applyBorder="1" applyAlignment="1" applyProtection="1">
      <alignment horizontal="center"/>
      <protection hidden="1"/>
    </xf>
    <xf numFmtId="0" fontId="6" fillId="2" borderId="93" xfId="0" applyFont="1" applyFill="1" applyBorder="1" applyAlignment="1" applyProtection="1">
      <alignment horizontal="center"/>
      <protection hidden="1"/>
    </xf>
    <xf numFmtId="0" fontId="6" fillId="2" borderId="94" xfId="0" applyFont="1" applyFill="1" applyBorder="1" applyAlignment="1" applyProtection="1">
      <alignment horizontal="center"/>
      <protection hidden="1"/>
    </xf>
    <xf numFmtId="0" fontId="4" fillId="0" borderId="95" xfId="0" applyFont="1" applyBorder="1" applyAlignment="1" applyProtection="1">
      <alignment horizontal="center"/>
      <protection locked="0" hidden="1"/>
    </xf>
    <xf numFmtId="0" fontId="4" fillId="0" borderId="96" xfId="0" applyFont="1" applyBorder="1" applyAlignment="1" applyProtection="1">
      <alignment horizontal="center"/>
      <protection locked="0" hidden="1"/>
    </xf>
    <xf numFmtId="0" fontId="4" fillId="0" borderId="97" xfId="0" applyFont="1" applyBorder="1" applyAlignment="1" applyProtection="1">
      <alignment horizontal="center"/>
      <protection locked="0" hidden="1"/>
    </xf>
    <xf numFmtId="0" fontId="2" fillId="0" borderId="61" xfId="0" applyFont="1" applyBorder="1" applyAlignment="1" applyProtection="1">
      <alignment horizontal="left"/>
      <protection hidden="1"/>
    </xf>
    <xf numFmtId="0" fontId="2" fillId="0" borderId="9" xfId="0" applyFont="1" applyBorder="1" applyAlignment="1" applyProtection="1">
      <alignment horizontal="left"/>
      <protection hidden="1"/>
    </xf>
    <xf numFmtId="0" fontId="2" fillId="0" borderId="0" xfId="0" applyFont="1" applyAlignment="1" applyProtection="1">
      <alignment horizontal="left"/>
      <protection hidden="1"/>
    </xf>
    <xf numFmtId="0" fontId="2" fillId="0" borderId="12" xfId="0" applyFont="1" applyBorder="1" applyAlignment="1" applyProtection="1">
      <alignment horizontal="left"/>
      <protection hidden="1"/>
    </xf>
    <xf numFmtId="0" fontId="2" fillId="0" borderId="19" xfId="0" applyFont="1" applyBorder="1" applyAlignment="1" applyProtection="1">
      <alignment horizontal="left"/>
      <protection hidden="1"/>
    </xf>
    <xf numFmtId="0" fontId="2" fillId="0" borderId="7" xfId="0" applyFont="1" applyBorder="1" applyAlignment="1" applyProtection="1">
      <alignment horizontal="left"/>
      <protection hidden="1"/>
    </xf>
    <xf numFmtId="0" fontId="2" fillId="0" borderId="38" xfId="0" applyFont="1" applyBorder="1" applyAlignment="1" applyProtection="1">
      <alignment horizontal="center" wrapText="1"/>
      <protection locked="0" hidden="1"/>
    </xf>
    <xf numFmtId="0" fontId="2" fillId="0" borderId="39" xfId="0" applyFont="1" applyBorder="1" applyAlignment="1" applyProtection="1">
      <alignment horizontal="center" wrapText="1"/>
      <protection locked="0" hidden="1"/>
    </xf>
    <xf numFmtId="0" fontId="2" fillId="0" borderId="40" xfId="0" applyFont="1" applyBorder="1" applyAlignment="1" applyProtection="1">
      <alignment horizontal="center" wrapText="1"/>
      <protection locked="0" hidden="1"/>
    </xf>
    <xf numFmtId="49" fontId="4" fillId="0" borderId="3" xfId="0" applyNumberFormat="1" applyFont="1" applyBorder="1" applyAlignment="1" applyProtection="1">
      <alignment horizontal="center"/>
      <protection locked="0" hidden="1"/>
    </xf>
    <xf numFmtId="49" fontId="4" fillId="0" borderId="26" xfId="0" applyNumberFormat="1" applyFont="1" applyBorder="1" applyAlignment="1" applyProtection="1">
      <alignment horizontal="center"/>
      <protection locked="0" hidden="1"/>
    </xf>
    <xf numFmtId="49" fontId="4" fillId="0" borderId="27" xfId="0" applyNumberFormat="1" applyFont="1" applyBorder="1" applyAlignment="1" applyProtection="1">
      <alignment horizontal="center"/>
      <protection locked="0" hidden="1"/>
    </xf>
    <xf numFmtId="49" fontId="4" fillId="0" borderId="28" xfId="0" applyNumberFormat="1" applyFont="1" applyBorder="1" applyAlignment="1" applyProtection="1">
      <alignment horizontal="center"/>
      <protection locked="0" hidden="1"/>
    </xf>
    <xf numFmtId="0" fontId="2" fillId="0" borderId="30" xfId="0" applyFont="1" applyBorder="1" applyAlignment="1" applyProtection="1">
      <alignment horizontal="center" vertical="top" wrapText="1"/>
      <protection locked="0" hidden="1"/>
    </xf>
    <xf numFmtId="0" fontId="2" fillId="0" borderId="19" xfId="0" applyFont="1" applyBorder="1" applyAlignment="1" applyProtection="1">
      <alignment horizontal="center" vertical="top" wrapText="1"/>
      <protection locked="0" hidden="1"/>
    </xf>
    <xf numFmtId="0" fontId="2" fillId="0" borderId="64" xfId="0" applyFont="1" applyBorder="1" applyAlignment="1" applyProtection="1">
      <alignment horizontal="center" vertical="top" wrapText="1"/>
      <protection locked="0" hidden="1"/>
    </xf>
    <xf numFmtId="0" fontId="4" fillId="0" borderId="17" xfId="0" applyFont="1" applyBorder="1" applyAlignment="1" applyProtection="1">
      <alignment horizontal="center" shrinkToFit="1"/>
      <protection locked="0" hidden="1"/>
    </xf>
    <xf numFmtId="0" fontId="4" fillId="0" borderId="2" xfId="0" applyFont="1" applyBorder="1" applyAlignment="1" applyProtection="1">
      <alignment horizontal="center" shrinkToFit="1"/>
      <protection locked="0" hidden="1"/>
    </xf>
    <xf numFmtId="0" fontId="4" fillId="0" borderId="24" xfId="0" applyFont="1" applyBorder="1" applyAlignment="1" applyProtection="1">
      <alignment horizontal="center" shrinkToFit="1"/>
      <protection locked="0" hidden="1"/>
    </xf>
    <xf numFmtId="0" fontId="2" fillId="0" borderId="31" xfId="0" applyFont="1" applyBorder="1" applyAlignment="1" applyProtection="1">
      <alignment horizontal="center" vertical="top" wrapText="1"/>
      <protection hidden="1"/>
    </xf>
    <xf numFmtId="0" fontId="9" fillId="0" borderId="34" xfId="0" applyFont="1" applyBorder="1" applyAlignment="1" applyProtection="1">
      <alignment horizontal="center"/>
      <protection hidden="1"/>
    </xf>
    <xf numFmtId="0" fontId="9" fillId="0" borderId="35" xfId="0" applyFont="1" applyBorder="1" applyAlignment="1" applyProtection="1">
      <alignment horizontal="center"/>
      <protection hidden="1"/>
    </xf>
    <xf numFmtId="0" fontId="9" fillId="0" borderId="36" xfId="0" applyFont="1" applyBorder="1" applyAlignment="1" applyProtection="1">
      <alignment horizontal="center"/>
      <protection hidden="1"/>
    </xf>
    <xf numFmtId="0" fontId="2" fillId="0" borderId="13" xfId="0" applyFont="1" applyBorder="1" applyAlignment="1" applyProtection="1">
      <alignment horizontal="center"/>
      <protection hidden="1"/>
    </xf>
    <xf numFmtId="0" fontId="2" fillId="0" borderId="0" xfId="0" applyFont="1" applyAlignment="1" applyProtection="1">
      <alignment horizontal="center"/>
      <protection hidden="1"/>
    </xf>
    <xf numFmtId="0" fontId="2" fillId="0" borderId="12" xfId="0" applyFont="1" applyBorder="1" applyAlignment="1" applyProtection="1">
      <alignment horizontal="center"/>
      <protection hidden="1"/>
    </xf>
    <xf numFmtId="0" fontId="2" fillId="0" borderId="31" xfId="0" applyFont="1" applyBorder="1" applyAlignment="1" applyProtection="1">
      <alignment horizontal="center" wrapText="1"/>
      <protection hidden="1"/>
    </xf>
    <xf numFmtId="0" fontId="2" fillId="0" borderId="66" xfId="0" applyFont="1" applyBorder="1" applyAlignment="1" applyProtection="1">
      <alignment horizontal="center" vertical="top" wrapText="1"/>
      <protection hidden="1"/>
    </xf>
    <xf numFmtId="0" fontId="2" fillId="0" borderId="48" xfId="0" applyFont="1" applyBorder="1" applyAlignment="1" applyProtection="1">
      <alignment horizontal="center" vertical="top" wrapText="1"/>
      <protection hidden="1"/>
    </xf>
    <xf numFmtId="0" fontId="2" fillId="0" borderId="67" xfId="0" applyFont="1" applyBorder="1" applyAlignment="1" applyProtection="1">
      <alignment horizontal="center" vertical="top" wrapText="1"/>
      <protection hidden="1"/>
    </xf>
    <xf numFmtId="0" fontId="2" fillId="0" borderId="32" xfId="0" applyFont="1" applyBorder="1" applyAlignment="1" applyProtection="1">
      <alignment horizontal="center" vertical="top" wrapText="1"/>
      <protection hidden="1"/>
    </xf>
    <xf numFmtId="0" fontId="2" fillId="0" borderId="62" xfId="0" applyFont="1" applyBorder="1" applyAlignment="1" applyProtection="1">
      <alignment horizontal="center" wrapText="1"/>
      <protection hidden="1"/>
    </xf>
    <xf numFmtId="0" fontId="2" fillId="0" borderId="0" xfId="0" applyFont="1" applyAlignment="1" applyProtection="1">
      <alignment horizontal="center" wrapText="1"/>
      <protection hidden="1"/>
    </xf>
    <xf numFmtId="0" fontId="2" fillId="0" borderId="63" xfId="0" applyFont="1" applyBorder="1" applyAlignment="1" applyProtection="1">
      <alignment horizontal="center" wrapText="1"/>
      <protection hidden="1"/>
    </xf>
    <xf numFmtId="0" fontId="7" fillId="0" borderId="19" xfId="0" applyFont="1" applyBorder="1" applyAlignment="1">
      <alignment horizontal="left" wrapText="1"/>
    </xf>
    <xf numFmtId="0" fontId="7" fillId="0" borderId="7" xfId="0" applyFont="1" applyBorder="1" applyAlignment="1">
      <alignment horizontal="left" wrapText="1"/>
    </xf>
    <xf numFmtId="0" fontId="7" fillId="0" borderId="0" xfId="0" applyFont="1" applyAlignment="1" applyProtection="1">
      <alignment vertical="top" wrapText="1"/>
      <protection hidden="1"/>
    </xf>
    <xf numFmtId="0" fontId="7" fillId="0" borderId="10" xfId="0" applyFont="1" applyBorder="1" applyProtection="1">
      <protection locked="0" hidden="1"/>
    </xf>
    <xf numFmtId="0" fontId="7" fillId="0" borderId="18" xfId="0" applyFont="1" applyBorder="1" applyProtection="1">
      <protection locked="0" hidden="1"/>
    </xf>
    <xf numFmtId="0" fontId="7" fillId="0" borderId="5" xfId="0" applyFont="1" applyBorder="1" applyProtection="1">
      <protection locked="0" hidden="1"/>
    </xf>
    <xf numFmtId="0" fontId="7" fillId="0" borderId="61" xfId="0" applyFont="1" applyBorder="1" applyAlignment="1" applyProtection="1">
      <alignment vertical="top" wrapText="1"/>
      <protection locked="0" hidden="1"/>
    </xf>
    <xf numFmtId="0" fontId="7" fillId="0" borderId="0" xfId="0" applyFont="1" applyAlignment="1" applyProtection="1">
      <alignment vertical="top" wrapText="1"/>
      <protection locked="0" hidden="1"/>
    </xf>
    <xf numFmtId="0" fontId="7" fillId="0" borderId="10" xfId="0" applyFont="1" applyBorder="1" applyProtection="1">
      <protection hidden="1"/>
    </xf>
    <xf numFmtId="0" fontId="7" fillId="0" borderId="18" xfId="0" applyFont="1" applyBorder="1" applyProtection="1">
      <protection hidden="1"/>
    </xf>
    <xf numFmtId="0" fontId="7" fillId="0" borderId="5" xfId="0" applyFont="1" applyBorder="1" applyProtection="1">
      <protection hidden="1"/>
    </xf>
    <xf numFmtId="0" fontId="7" fillId="0" borderId="61" xfId="0" applyFont="1" applyBorder="1" applyAlignment="1" applyProtection="1">
      <alignment vertical="top" wrapText="1"/>
      <protection hidden="1"/>
    </xf>
  </cellXfs>
  <cellStyles count="4">
    <cellStyle name="DatumOpmaak" xfId="1" xr:uid="{00000000-0005-0000-0000-000000000000}"/>
    <cellStyle name="Hyperlink" xfId="3" builtinId="8"/>
    <cellStyle name="Normal" xfId="0" builtinId="0"/>
    <cellStyle name="Standaard 2" xfId="2" xr:uid="{00000000-0005-0000-0000-000002000000}"/>
  </cellStyles>
  <dxfs count="61">
    <dxf>
      <fill>
        <patternFill>
          <bgColor rgb="FFFFC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9"/>
        </patternFill>
      </fill>
    </dxf>
    <dxf>
      <fill>
        <patternFill>
          <bgColor indexed="9"/>
        </patternFill>
      </fill>
    </dxf>
    <dxf>
      <fill>
        <patternFill>
          <bgColor indexed="10"/>
        </patternFill>
      </fill>
    </dxf>
    <dxf>
      <fill>
        <patternFill>
          <bgColor indexed="9"/>
        </patternFill>
      </fill>
    </dxf>
    <dxf>
      <fill>
        <patternFill>
          <bgColor indexed="10"/>
        </patternFill>
      </fill>
    </dxf>
    <dxf>
      <fill>
        <patternFill>
          <bgColor rgb="FFFFC000"/>
        </patternFill>
      </fill>
    </dxf>
    <dxf>
      <fill>
        <patternFill>
          <bgColor rgb="FFDCE7F7"/>
        </patternFill>
      </fill>
    </dxf>
    <dxf>
      <fill>
        <patternFill>
          <bgColor indexed="10"/>
        </patternFill>
      </fill>
    </dxf>
    <dxf>
      <font>
        <b/>
        <i val="0"/>
        <condense val="0"/>
        <extend val="0"/>
        <color indexed="12"/>
      </font>
    </dxf>
    <dxf>
      <font>
        <b/>
        <i val="0"/>
        <condense val="0"/>
        <extend val="0"/>
        <color indexed="12"/>
      </font>
    </dxf>
    <dxf>
      <font>
        <condense val="0"/>
        <extend val="0"/>
        <color indexed="8"/>
      </font>
      <fill>
        <patternFill>
          <bgColor indexed="10"/>
        </patternFill>
      </fill>
    </dxf>
    <dxf>
      <font>
        <condense val="0"/>
        <extend val="0"/>
        <color indexed="22"/>
      </font>
      <fill>
        <patternFill>
          <bgColor indexed="22"/>
        </patternFill>
      </fill>
    </dxf>
    <dxf>
      <fill>
        <patternFill>
          <bgColor indexed="10"/>
        </patternFill>
      </fill>
    </dxf>
    <dxf>
      <fill>
        <patternFill>
          <bgColor indexed="9"/>
        </patternFill>
      </fill>
    </dxf>
    <dxf>
      <font>
        <condense val="0"/>
        <extend val="0"/>
        <color auto="1"/>
      </font>
      <fill>
        <patternFill>
          <bgColor rgb="FFFFC000"/>
        </patternFill>
      </fill>
    </dxf>
    <dxf>
      <font>
        <condense val="0"/>
        <extend val="0"/>
        <color auto="1"/>
      </font>
      <fill>
        <patternFill>
          <bgColor indexed="10"/>
        </patternFill>
      </fill>
    </dxf>
    <dxf>
      <fill>
        <patternFill>
          <bgColor rgb="FFFFC000"/>
        </patternFill>
      </fill>
    </dxf>
    <dxf>
      <fill>
        <patternFill>
          <bgColor indexed="9"/>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color indexed="12"/>
      </font>
    </dxf>
    <dxf>
      <fill>
        <patternFill>
          <bgColor rgb="FFFFC000"/>
        </patternFill>
      </fill>
    </dxf>
    <dxf>
      <fill>
        <patternFill>
          <bgColor indexed="10"/>
        </patternFill>
      </fill>
    </dxf>
    <dxf>
      <fill>
        <patternFill>
          <bgColor rgb="FFFFC000"/>
        </patternFill>
      </fill>
    </dxf>
    <dxf>
      <fill>
        <patternFill>
          <bgColor rgb="FFFF0000"/>
        </patternFill>
      </fill>
    </dxf>
    <dxf>
      <fill>
        <patternFill>
          <bgColor rgb="FFFF0000"/>
        </patternFill>
      </fill>
    </dxf>
    <dxf>
      <fill>
        <patternFill>
          <bgColor indexed="10"/>
        </patternFill>
      </fill>
    </dxf>
    <dxf>
      <fill>
        <patternFill>
          <bgColor indexed="9"/>
        </patternFill>
      </fill>
    </dxf>
    <dxf>
      <fill>
        <patternFill>
          <bgColor indexed="10"/>
        </patternFill>
      </fill>
    </dxf>
    <dxf>
      <fill>
        <patternFill>
          <bgColor indexed="9"/>
        </patternFill>
      </fill>
    </dxf>
    <dxf>
      <fill>
        <patternFill>
          <bgColor indexed="9"/>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fill>
        <patternFill>
          <bgColor indexed="10"/>
        </patternFill>
      </fill>
    </dxf>
    <dxf>
      <font>
        <condense val="0"/>
        <extend val="0"/>
        <color indexed="22"/>
      </font>
      <fill>
        <patternFill>
          <bgColor indexed="22"/>
        </patternFill>
      </fill>
    </dxf>
    <dxf>
      <font>
        <condense val="0"/>
        <extend val="0"/>
        <color indexed="8"/>
      </font>
      <fill>
        <patternFill>
          <bgColor indexed="10"/>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fill>
        <patternFill>
          <bgColor indexed="10"/>
        </patternFill>
      </fill>
    </dxf>
    <dxf>
      <font>
        <b/>
        <i val="0"/>
        <condense val="0"/>
        <extend val="0"/>
        <color indexed="12"/>
      </font>
      <fill>
        <patternFill patternType="none">
          <bgColor indexed="65"/>
        </patternFill>
      </fill>
    </dxf>
    <dxf>
      <font>
        <b/>
        <i val="0"/>
        <condense val="0"/>
        <extend val="0"/>
        <color indexed="12"/>
      </font>
    </dxf>
  </dxfs>
  <tableStyles count="0" defaultTableStyle="TableStyleMedium2" defaultPivotStyle="PivotStyleLight16"/>
  <colors>
    <mruColors>
      <color rgb="FFFFC000"/>
      <color rgb="FFFF6600"/>
      <color rgb="FF00A6E9"/>
      <color rgb="FFFFFF99"/>
      <color rgb="FFDCE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31749</xdr:colOff>
      <xdr:row>0</xdr:row>
      <xdr:rowOff>63498</xdr:rowOff>
    </xdr:from>
    <xdr:to>
      <xdr:col>14</xdr:col>
      <xdr:colOff>236430</xdr:colOff>
      <xdr:row>5</xdr:row>
      <xdr:rowOff>95491</xdr:rowOff>
    </xdr:to>
    <xdr:pic>
      <xdr:nvPicPr>
        <xdr:cNvPr id="3" name="Afbeelding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9" y="63498"/>
          <a:ext cx="3643206" cy="95591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rrit Schrijer" id="{389AAA8B-9E59-4B8B-A8A9-D02BC72D3D1F}" userId="S::jschrijer@aqualysis.nl::be249681-2d66-4634-9363-8992a60824e9" providerId="AD"/>
</personList>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I30" dT="2024-02-12T12:17:51.38" personId="{389AAA8B-9E59-4B8B-A8A9-D02BC72D3D1F}" id="{D6E02691-586C-48BE-AE4A-EC47DDA6EE26}">
    <text>Deze check wordt gebruikt voor de voorwaardelijke opmaak voor de "Geen Test Geselecteerd!!!" melding.</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F100"/>
  <sheetViews>
    <sheetView topLeftCell="A17" workbookViewId="0">
      <selection activeCell="C46" sqref="C46"/>
    </sheetView>
  </sheetViews>
  <sheetFormatPr defaultRowHeight="12.75" x14ac:dyDescent="0.2"/>
  <cols>
    <col min="1" max="1" width="11.7109375" bestFit="1" customWidth="1"/>
    <col min="2" max="2" width="11.7109375" customWidth="1"/>
    <col min="3" max="3" width="110.7109375" customWidth="1"/>
    <col min="4" max="4" width="10.85546875" bestFit="1" customWidth="1"/>
    <col min="5" max="5" width="10.7109375" bestFit="1" customWidth="1"/>
    <col min="6" max="6" width="16.5703125" bestFit="1" customWidth="1"/>
  </cols>
  <sheetData>
    <row r="1" spans="1:6" x14ac:dyDescent="0.2">
      <c r="A1" s="2" t="s">
        <v>0</v>
      </c>
      <c r="B1" s="2" t="s">
        <v>1</v>
      </c>
      <c r="C1" s="2" t="s">
        <v>2</v>
      </c>
      <c r="D1" s="2" t="s">
        <v>3</v>
      </c>
      <c r="E1" s="2" t="s">
        <v>4</v>
      </c>
      <c r="F1" s="2" t="s">
        <v>5</v>
      </c>
    </row>
    <row r="2" spans="1:6" x14ac:dyDescent="0.2">
      <c r="A2" s="41" t="s">
        <v>6</v>
      </c>
      <c r="B2" s="42">
        <v>38856</v>
      </c>
      <c r="C2" s="40" t="s">
        <v>7</v>
      </c>
    </row>
    <row r="3" spans="1:6" x14ac:dyDescent="0.2">
      <c r="A3" s="41" t="s">
        <v>8</v>
      </c>
      <c r="B3" s="42">
        <v>38853</v>
      </c>
      <c r="C3" s="40" t="s">
        <v>9</v>
      </c>
    </row>
    <row r="4" spans="1:6" x14ac:dyDescent="0.2">
      <c r="A4" s="41" t="s">
        <v>6</v>
      </c>
      <c r="B4" s="42">
        <v>38859</v>
      </c>
      <c r="C4" s="40" t="s">
        <v>10</v>
      </c>
    </row>
    <row r="5" spans="1:6" x14ac:dyDescent="0.2">
      <c r="A5" s="41" t="s">
        <v>6</v>
      </c>
      <c r="B5" s="42">
        <v>38861</v>
      </c>
      <c r="C5" s="40" t="s">
        <v>11</v>
      </c>
    </row>
    <row r="6" spans="1:6" x14ac:dyDescent="0.2">
      <c r="A6" s="41" t="s">
        <v>6</v>
      </c>
      <c r="B6" s="42">
        <v>39293</v>
      </c>
      <c r="C6" s="40" t="s">
        <v>12</v>
      </c>
    </row>
    <row r="7" spans="1:6" x14ac:dyDescent="0.2">
      <c r="A7" s="41" t="s">
        <v>6</v>
      </c>
      <c r="B7" s="42">
        <v>39297</v>
      </c>
      <c r="C7" s="40" t="s">
        <v>13</v>
      </c>
    </row>
    <row r="8" spans="1:6" ht="25.5" x14ac:dyDescent="0.2">
      <c r="A8" s="41" t="s">
        <v>6</v>
      </c>
      <c r="B8" s="42">
        <v>39385</v>
      </c>
      <c r="C8" s="40" t="s">
        <v>14</v>
      </c>
    </row>
    <row r="9" spans="1:6" x14ac:dyDescent="0.2">
      <c r="A9" s="41" t="s">
        <v>6</v>
      </c>
      <c r="B9" s="42">
        <v>39387</v>
      </c>
      <c r="C9" s="40" t="s">
        <v>15</v>
      </c>
      <c r="D9" t="s">
        <v>16</v>
      </c>
    </row>
    <row r="10" spans="1:6" ht="25.5" x14ac:dyDescent="0.2">
      <c r="A10" s="41" t="s">
        <v>6</v>
      </c>
      <c r="B10" s="42">
        <v>39395</v>
      </c>
      <c r="C10" s="40" t="s">
        <v>17</v>
      </c>
      <c r="D10" t="s">
        <v>16</v>
      </c>
    </row>
    <row r="11" spans="1:6" x14ac:dyDescent="0.2">
      <c r="A11" s="41" t="s">
        <v>6</v>
      </c>
      <c r="B11" s="42">
        <v>39414</v>
      </c>
      <c r="C11" s="40" t="s">
        <v>18</v>
      </c>
      <c r="D11" t="s">
        <v>16</v>
      </c>
    </row>
    <row r="12" spans="1:6" x14ac:dyDescent="0.2">
      <c r="A12" s="41" t="s">
        <v>6</v>
      </c>
      <c r="B12" s="42">
        <v>39455</v>
      </c>
      <c r="C12" s="40" t="s">
        <v>19</v>
      </c>
      <c r="D12" t="s">
        <v>16</v>
      </c>
    </row>
    <row r="13" spans="1:6" x14ac:dyDescent="0.2">
      <c r="A13" s="41" t="s">
        <v>6</v>
      </c>
      <c r="B13" s="42">
        <v>39602</v>
      </c>
      <c r="C13" s="40" t="s">
        <v>20</v>
      </c>
      <c r="D13" t="s">
        <v>16</v>
      </c>
    </row>
    <row r="14" spans="1:6" x14ac:dyDescent="0.2">
      <c r="A14" s="41" t="s">
        <v>6</v>
      </c>
      <c r="B14" s="42">
        <v>39609</v>
      </c>
      <c r="C14" s="40" t="s">
        <v>21</v>
      </c>
      <c r="D14" t="s">
        <v>16</v>
      </c>
    </row>
    <row r="15" spans="1:6" x14ac:dyDescent="0.2">
      <c r="A15" s="41" t="s">
        <v>22</v>
      </c>
      <c r="B15" s="42">
        <v>41471</v>
      </c>
      <c r="C15" s="40" t="s">
        <v>23</v>
      </c>
      <c r="D15" t="s">
        <v>16</v>
      </c>
    </row>
    <row r="16" spans="1:6" x14ac:dyDescent="0.2">
      <c r="A16" s="57" t="s">
        <v>6</v>
      </c>
      <c r="B16" s="42">
        <v>42006</v>
      </c>
      <c r="C16" s="58" t="s">
        <v>24</v>
      </c>
      <c r="D16" s="55" t="s">
        <v>16</v>
      </c>
    </row>
    <row r="17" spans="1:4" x14ac:dyDescent="0.2">
      <c r="A17" s="57" t="s">
        <v>6</v>
      </c>
      <c r="B17" s="42">
        <v>42013</v>
      </c>
      <c r="C17" s="58" t="s">
        <v>25</v>
      </c>
      <c r="D17" s="55" t="s">
        <v>16</v>
      </c>
    </row>
    <row r="18" spans="1:4" x14ac:dyDescent="0.2">
      <c r="A18" s="41" t="s">
        <v>6</v>
      </c>
      <c r="B18" s="42">
        <v>42020</v>
      </c>
      <c r="C18" s="40" t="s">
        <v>26</v>
      </c>
      <c r="D18" s="55" t="s">
        <v>16</v>
      </c>
    </row>
    <row r="19" spans="1:4" x14ac:dyDescent="0.2">
      <c r="A19" s="41" t="s">
        <v>6</v>
      </c>
      <c r="B19" s="42">
        <v>42037</v>
      </c>
      <c r="C19" s="40" t="s">
        <v>27</v>
      </c>
    </row>
    <row r="20" spans="1:4" ht="25.5" x14ac:dyDescent="0.2">
      <c r="A20" s="41" t="s">
        <v>22</v>
      </c>
      <c r="B20" s="42">
        <v>42055</v>
      </c>
      <c r="C20" s="40" t="s">
        <v>28</v>
      </c>
      <c r="D20" t="s">
        <v>16</v>
      </c>
    </row>
    <row r="21" spans="1:4" x14ac:dyDescent="0.2">
      <c r="A21" s="41" t="s">
        <v>6</v>
      </c>
      <c r="B21" s="42">
        <v>42067</v>
      </c>
      <c r="C21" s="40" t="s">
        <v>29</v>
      </c>
      <c r="D21" t="s">
        <v>16</v>
      </c>
    </row>
    <row r="22" spans="1:4" ht="25.5" x14ac:dyDescent="0.2">
      <c r="A22" s="41" t="s">
        <v>6</v>
      </c>
      <c r="B22" s="42">
        <v>42067</v>
      </c>
      <c r="C22" s="40" t="s">
        <v>30</v>
      </c>
      <c r="D22" t="s">
        <v>16</v>
      </c>
    </row>
    <row r="23" spans="1:4" x14ac:dyDescent="0.2">
      <c r="A23" s="41" t="s">
        <v>6</v>
      </c>
      <c r="B23" s="42">
        <v>42068</v>
      </c>
      <c r="C23" s="40" t="s">
        <v>31</v>
      </c>
      <c r="D23" t="s">
        <v>16</v>
      </c>
    </row>
    <row r="24" spans="1:4" ht="25.5" x14ac:dyDescent="0.2">
      <c r="A24" s="41" t="s">
        <v>6</v>
      </c>
      <c r="B24" s="42">
        <v>42082</v>
      </c>
      <c r="C24" s="40" t="s">
        <v>32</v>
      </c>
      <c r="D24" t="s">
        <v>16</v>
      </c>
    </row>
    <row r="25" spans="1:4" x14ac:dyDescent="0.2">
      <c r="A25" s="41" t="s">
        <v>22</v>
      </c>
      <c r="B25" s="42">
        <v>42131</v>
      </c>
      <c r="C25" s="40" t="s">
        <v>33</v>
      </c>
      <c r="D25" t="s">
        <v>16</v>
      </c>
    </row>
    <row r="26" spans="1:4" x14ac:dyDescent="0.2">
      <c r="A26" s="41" t="s">
        <v>6</v>
      </c>
      <c r="B26" s="42">
        <v>42376</v>
      </c>
      <c r="C26" s="40" t="s">
        <v>34</v>
      </c>
      <c r="D26" t="s">
        <v>16</v>
      </c>
    </row>
    <row r="27" spans="1:4" x14ac:dyDescent="0.2">
      <c r="A27" s="41" t="s">
        <v>6</v>
      </c>
      <c r="B27" s="42">
        <v>42377</v>
      </c>
      <c r="C27" s="40" t="s">
        <v>35</v>
      </c>
      <c r="D27" t="s">
        <v>16</v>
      </c>
    </row>
    <row r="28" spans="1:4" x14ac:dyDescent="0.2">
      <c r="A28" s="41" t="s">
        <v>6</v>
      </c>
      <c r="B28" s="42">
        <v>42377</v>
      </c>
      <c r="C28" s="40" t="s">
        <v>36</v>
      </c>
      <c r="D28" t="s">
        <v>16</v>
      </c>
    </row>
    <row r="29" spans="1:4" x14ac:dyDescent="0.2">
      <c r="A29" s="41" t="s">
        <v>6</v>
      </c>
      <c r="B29" s="42">
        <v>42391</v>
      </c>
      <c r="C29" s="40" t="s">
        <v>37</v>
      </c>
      <c r="D29" t="s">
        <v>16</v>
      </c>
    </row>
    <row r="30" spans="1:4" x14ac:dyDescent="0.2">
      <c r="A30" s="41" t="s">
        <v>6</v>
      </c>
      <c r="B30" s="42">
        <v>42396</v>
      </c>
      <c r="C30" s="40" t="s">
        <v>38</v>
      </c>
      <c r="D30" t="s">
        <v>16</v>
      </c>
    </row>
    <row r="31" spans="1:4" x14ac:dyDescent="0.2">
      <c r="A31" s="41" t="s">
        <v>6</v>
      </c>
      <c r="B31" s="42">
        <v>42417</v>
      </c>
      <c r="C31" s="40" t="s">
        <v>39</v>
      </c>
      <c r="D31" t="s">
        <v>16</v>
      </c>
    </row>
    <row r="32" spans="1:4" x14ac:dyDescent="0.2">
      <c r="A32" s="41" t="s">
        <v>6</v>
      </c>
      <c r="B32" s="42">
        <v>42480</v>
      </c>
      <c r="C32" s="40" t="s">
        <v>40</v>
      </c>
      <c r="D32" t="s">
        <v>16</v>
      </c>
    </row>
    <row r="33" spans="1:4" x14ac:dyDescent="0.2">
      <c r="A33" s="41" t="s">
        <v>6</v>
      </c>
      <c r="B33" s="42">
        <v>42648</v>
      </c>
      <c r="C33" s="40" t="s">
        <v>41</v>
      </c>
      <c r="D33" t="s">
        <v>16</v>
      </c>
    </row>
    <row r="34" spans="1:4" x14ac:dyDescent="0.2">
      <c r="A34" s="41" t="s">
        <v>6</v>
      </c>
      <c r="B34" s="42">
        <v>42662</v>
      </c>
      <c r="C34" s="40" t="s">
        <v>42</v>
      </c>
      <c r="D34" t="s">
        <v>16</v>
      </c>
    </row>
    <row r="35" spans="1:4" x14ac:dyDescent="0.2">
      <c r="A35" s="41" t="s">
        <v>22</v>
      </c>
      <c r="B35" s="42">
        <v>42664</v>
      </c>
      <c r="C35" s="40" t="s">
        <v>43</v>
      </c>
      <c r="D35" t="s">
        <v>16</v>
      </c>
    </row>
    <row r="36" spans="1:4" x14ac:dyDescent="0.2">
      <c r="A36" s="41" t="s">
        <v>6</v>
      </c>
      <c r="B36" s="42">
        <v>42773</v>
      </c>
      <c r="C36" s="40" t="s">
        <v>44</v>
      </c>
      <c r="D36" t="s">
        <v>16</v>
      </c>
    </row>
    <row r="37" spans="1:4" x14ac:dyDescent="0.2">
      <c r="A37" s="41" t="s">
        <v>6</v>
      </c>
      <c r="B37" s="42">
        <v>42800</v>
      </c>
      <c r="C37" s="40" t="s">
        <v>45</v>
      </c>
      <c r="D37" t="s">
        <v>16</v>
      </c>
    </row>
    <row r="38" spans="1:4" x14ac:dyDescent="0.2">
      <c r="A38" s="41" t="s">
        <v>6</v>
      </c>
      <c r="B38" s="42">
        <v>42804</v>
      </c>
      <c r="C38" s="40" t="s">
        <v>46</v>
      </c>
      <c r="D38" t="s">
        <v>16</v>
      </c>
    </row>
    <row r="39" spans="1:4" x14ac:dyDescent="0.2">
      <c r="A39" s="41" t="s">
        <v>6</v>
      </c>
      <c r="B39" s="42">
        <v>43133</v>
      </c>
      <c r="C39" s="40" t="s">
        <v>47</v>
      </c>
      <c r="D39" t="s">
        <v>16</v>
      </c>
    </row>
    <row r="40" spans="1:4" ht="25.5" x14ac:dyDescent="0.2">
      <c r="A40" s="57" t="s">
        <v>48</v>
      </c>
      <c r="B40" s="42">
        <v>45338</v>
      </c>
      <c r="C40" s="58" t="s">
        <v>49</v>
      </c>
      <c r="D40" s="55" t="s">
        <v>16</v>
      </c>
    </row>
    <row r="41" spans="1:4" x14ac:dyDescent="0.2">
      <c r="A41" s="41" t="s">
        <v>48</v>
      </c>
      <c r="B41" s="42">
        <v>45572</v>
      </c>
      <c r="C41" s="40" t="s">
        <v>446</v>
      </c>
      <c r="D41" s="55" t="s">
        <v>16</v>
      </c>
    </row>
    <row r="42" spans="1:4" x14ac:dyDescent="0.2">
      <c r="A42" s="41" t="s">
        <v>48</v>
      </c>
      <c r="B42" s="42">
        <v>45622</v>
      </c>
      <c r="C42" s="40" t="s">
        <v>447</v>
      </c>
      <c r="D42" s="55" t="s">
        <v>16</v>
      </c>
    </row>
    <row r="43" spans="1:4" ht="25.5" x14ac:dyDescent="0.2">
      <c r="A43" s="57" t="s">
        <v>476</v>
      </c>
      <c r="B43" s="131">
        <v>45645</v>
      </c>
      <c r="C43" s="58" t="s">
        <v>479</v>
      </c>
      <c r="D43" s="55" t="s">
        <v>339</v>
      </c>
    </row>
    <row r="44" spans="1:4" x14ac:dyDescent="0.2">
      <c r="A44" s="41" t="s">
        <v>48</v>
      </c>
      <c r="B44" s="42">
        <v>45646</v>
      </c>
      <c r="C44" s="58" t="s">
        <v>480</v>
      </c>
      <c r="D44" s="55" t="s">
        <v>16</v>
      </c>
    </row>
    <row r="45" spans="1:4" ht="51" x14ac:dyDescent="0.2">
      <c r="A45" s="57" t="s">
        <v>48</v>
      </c>
      <c r="B45" s="42">
        <v>45761</v>
      </c>
      <c r="C45" s="58" t="s">
        <v>481</v>
      </c>
      <c r="D45" s="55" t="s">
        <v>16</v>
      </c>
    </row>
    <row r="46" spans="1:4" x14ac:dyDescent="0.2">
      <c r="A46" s="41"/>
      <c r="B46" s="41"/>
      <c r="C46" s="40"/>
    </row>
    <row r="47" spans="1:4" x14ac:dyDescent="0.2">
      <c r="A47" s="41"/>
      <c r="B47" s="41"/>
      <c r="C47" s="40"/>
    </row>
    <row r="48" spans="1:4" x14ac:dyDescent="0.2">
      <c r="A48" s="41"/>
      <c r="B48" s="41"/>
      <c r="C48" s="40"/>
    </row>
    <row r="49" spans="1:3" x14ac:dyDescent="0.2">
      <c r="A49" s="41"/>
      <c r="B49" s="41"/>
      <c r="C49" s="40"/>
    </row>
    <row r="50" spans="1:3" x14ac:dyDescent="0.2">
      <c r="A50" s="41"/>
      <c r="B50" s="41"/>
      <c r="C50" s="40"/>
    </row>
    <row r="51" spans="1:3" x14ac:dyDescent="0.2">
      <c r="A51" s="41"/>
      <c r="B51" s="41"/>
      <c r="C51" s="40"/>
    </row>
    <row r="52" spans="1:3" x14ac:dyDescent="0.2">
      <c r="A52" s="41"/>
      <c r="B52" s="41"/>
      <c r="C52" s="40"/>
    </row>
    <row r="53" spans="1:3" x14ac:dyDescent="0.2">
      <c r="A53" s="41"/>
      <c r="B53" s="41"/>
      <c r="C53" s="40"/>
    </row>
    <row r="54" spans="1:3" x14ac:dyDescent="0.2">
      <c r="A54" s="41"/>
      <c r="B54" s="41"/>
      <c r="C54" s="40"/>
    </row>
    <row r="55" spans="1:3" x14ac:dyDescent="0.2">
      <c r="A55" s="41"/>
      <c r="B55" s="41"/>
      <c r="C55" s="40"/>
    </row>
    <row r="56" spans="1:3" x14ac:dyDescent="0.2">
      <c r="A56" s="41"/>
      <c r="B56" s="41"/>
      <c r="C56" s="40"/>
    </row>
    <row r="57" spans="1:3" x14ac:dyDescent="0.2">
      <c r="A57" s="41"/>
      <c r="B57" s="41"/>
      <c r="C57" s="40"/>
    </row>
    <row r="58" spans="1:3" x14ac:dyDescent="0.2">
      <c r="A58" s="41"/>
      <c r="B58" s="41"/>
      <c r="C58" s="40"/>
    </row>
    <row r="59" spans="1:3" x14ac:dyDescent="0.2">
      <c r="A59" s="41"/>
      <c r="B59" s="41"/>
      <c r="C59" s="40"/>
    </row>
    <row r="60" spans="1:3" x14ac:dyDescent="0.2">
      <c r="A60" s="41"/>
      <c r="B60" s="41"/>
      <c r="C60" s="40"/>
    </row>
    <row r="61" spans="1:3" x14ac:dyDescent="0.2">
      <c r="A61" s="41"/>
      <c r="B61" s="41"/>
      <c r="C61" s="40"/>
    </row>
    <row r="62" spans="1:3" x14ac:dyDescent="0.2">
      <c r="A62" s="41"/>
      <c r="B62" s="41"/>
      <c r="C62" s="40"/>
    </row>
    <row r="63" spans="1:3" x14ac:dyDescent="0.2">
      <c r="A63" s="41"/>
      <c r="B63" s="41"/>
      <c r="C63" s="40"/>
    </row>
    <row r="64" spans="1:3" x14ac:dyDescent="0.2">
      <c r="A64" s="41"/>
      <c r="B64" s="41"/>
      <c r="C64" s="40"/>
    </row>
    <row r="65" spans="1:3" x14ac:dyDescent="0.2">
      <c r="A65" s="41"/>
      <c r="B65" s="41"/>
      <c r="C65" s="40"/>
    </row>
    <row r="66" spans="1:3" x14ac:dyDescent="0.2">
      <c r="A66" s="41"/>
      <c r="B66" s="41"/>
      <c r="C66" s="40"/>
    </row>
    <row r="67" spans="1:3" x14ac:dyDescent="0.2">
      <c r="A67" s="41"/>
      <c r="B67" s="41"/>
      <c r="C67" s="40"/>
    </row>
    <row r="68" spans="1:3" x14ac:dyDescent="0.2">
      <c r="A68" s="41"/>
      <c r="B68" s="41"/>
      <c r="C68" s="40"/>
    </row>
    <row r="69" spans="1:3" x14ac:dyDescent="0.2">
      <c r="A69" s="41"/>
      <c r="B69" s="41"/>
      <c r="C69" s="40"/>
    </row>
    <row r="70" spans="1:3" x14ac:dyDescent="0.2">
      <c r="A70" s="41"/>
      <c r="B70" s="41"/>
      <c r="C70" s="40"/>
    </row>
    <row r="71" spans="1:3" x14ac:dyDescent="0.2">
      <c r="A71" s="41"/>
      <c r="B71" s="41"/>
      <c r="C71" s="40"/>
    </row>
    <row r="72" spans="1:3" x14ac:dyDescent="0.2">
      <c r="A72" s="41"/>
      <c r="B72" s="41"/>
      <c r="C72" s="40"/>
    </row>
    <row r="73" spans="1:3" x14ac:dyDescent="0.2">
      <c r="A73" s="41"/>
      <c r="B73" s="41"/>
      <c r="C73" s="40"/>
    </row>
    <row r="74" spans="1:3" x14ac:dyDescent="0.2">
      <c r="A74" s="41"/>
      <c r="B74" s="41"/>
      <c r="C74" s="40"/>
    </row>
    <row r="75" spans="1:3" x14ac:dyDescent="0.2">
      <c r="A75" s="41"/>
      <c r="B75" s="41"/>
      <c r="C75" s="40"/>
    </row>
    <row r="76" spans="1:3" x14ac:dyDescent="0.2">
      <c r="A76" s="41"/>
      <c r="B76" s="41"/>
      <c r="C76" s="40"/>
    </row>
    <row r="77" spans="1:3" x14ac:dyDescent="0.2">
      <c r="A77" s="41"/>
      <c r="B77" s="41"/>
      <c r="C77" s="40"/>
    </row>
    <row r="78" spans="1:3" x14ac:dyDescent="0.2">
      <c r="A78" s="41"/>
      <c r="B78" s="41"/>
      <c r="C78" s="40"/>
    </row>
    <row r="79" spans="1:3" x14ac:dyDescent="0.2">
      <c r="A79" s="41"/>
      <c r="B79" s="41"/>
      <c r="C79" s="40"/>
    </row>
    <row r="80" spans="1:3" x14ac:dyDescent="0.2">
      <c r="A80" s="41"/>
      <c r="B80" s="41"/>
      <c r="C80" s="40"/>
    </row>
    <row r="81" spans="1:3" x14ac:dyDescent="0.2">
      <c r="A81" s="41"/>
      <c r="B81" s="41"/>
      <c r="C81" s="40"/>
    </row>
    <row r="82" spans="1:3" x14ac:dyDescent="0.2">
      <c r="A82" s="41"/>
      <c r="B82" s="41"/>
      <c r="C82" s="40"/>
    </row>
    <row r="83" spans="1:3" x14ac:dyDescent="0.2">
      <c r="A83" s="41"/>
      <c r="B83" s="41"/>
      <c r="C83" s="40"/>
    </row>
    <row r="84" spans="1:3" x14ac:dyDescent="0.2">
      <c r="A84" s="41"/>
      <c r="B84" s="41"/>
      <c r="C84" s="40"/>
    </row>
    <row r="85" spans="1:3" x14ac:dyDescent="0.2">
      <c r="A85" s="41"/>
      <c r="B85" s="41"/>
      <c r="C85" s="40"/>
    </row>
    <row r="86" spans="1:3" x14ac:dyDescent="0.2">
      <c r="A86" s="41"/>
      <c r="B86" s="41"/>
      <c r="C86" s="40"/>
    </row>
    <row r="87" spans="1:3" x14ac:dyDescent="0.2">
      <c r="A87" s="41"/>
      <c r="B87" s="41"/>
      <c r="C87" s="40"/>
    </row>
    <row r="88" spans="1:3" x14ac:dyDescent="0.2">
      <c r="A88" s="41"/>
      <c r="B88" s="41"/>
      <c r="C88" s="40"/>
    </row>
    <row r="89" spans="1:3" x14ac:dyDescent="0.2">
      <c r="A89" s="41"/>
      <c r="B89" s="41"/>
      <c r="C89" s="40"/>
    </row>
    <row r="90" spans="1:3" x14ac:dyDescent="0.2">
      <c r="A90" s="41"/>
      <c r="B90" s="41"/>
      <c r="C90" s="40"/>
    </row>
    <row r="91" spans="1:3" x14ac:dyDescent="0.2">
      <c r="A91" s="41"/>
      <c r="B91" s="41"/>
      <c r="C91" s="40"/>
    </row>
    <row r="92" spans="1:3" x14ac:dyDescent="0.2">
      <c r="A92" s="41"/>
      <c r="B92" s="41"/>
      <c r="C92" s="40"/>
    </row>
    <row r="93" spans="1:3" x14ac:dyDescent="0.2">
      <c r="A93" s="41"/>
      <c r="B93" s="41"/>
      <c r="C93" s="40"/>
    </row>
    <row r="94" spans="1:3" x14ac:dyDescent="0.2">
      <c r="A94" s="41"/>
      <c r="B94" s="41"/>
      <c r="C94" s="40"/>
    </row>
    <row r="95" spans="1:3" x14ac:dyDescent="0.2">
      <c r="A95" s="41"/>
      <c r="B95" s="41"/>
      <c r="C95" s="40"/>
    </row>
    <row r="96" spans="1:3" x14ac:dyDescent="0.2">
      <c r="A96" s="41"/>
      <c r="B96" s="41"/>
      <c r="C96" s="40"/>
    </row>
    <row r="97" spans="1:3" x14ac:dyDescent="0.2">
      <c r="A97" s="41"/>
      <c r="B97" s="41"/>
      <c r="C97" s="40"/>
    </row>
    <row r="98" spans="1:3" x14ac:dyDescent="0.2">
      <c r="A98" s="41"/>
      <c r="B98" s="41"/>
      <c r="C98" s="40"/>
    </row>
    <row r="99" spans="1:3" x14ac:dyDescent="0.2">
      <c r="A99" s="41"/>
      <c r="B99" s="41"/>
      <c r="C99" s="40"/>
    </row>
    <row r="100" spans="1:3" x14ac:dyDescent="0.2">
      <c r="A100" s="41"/>
      <c r="B100" s="41"/>
      <c r="C100" s="40"/>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2:C8"/>
  <sheetViews>
    <sheetView workbookViewId="0">
      <selection activeCell="A8" sqref="A8"/>
    </sheetView>
  </sheetViews>
  <sheetFormatPr defaultRowHeight="12.75" x14ac:dyDescent="0.2"/>
  <cols>
    <col min="1" max="1" width="15.42578125" bestFit="1" customWidth="1"/>
    <col min="2" max="2" width="10.140625" bestFit="1" customWidth="1"/>
  </cols>
  <sheetData>
    <row r="2" spans="1:3" x14ac:dyDescent="0.2">
      <c r="A2" s="39" t="s">
        <v>50</v>
      </c>
    </row>
    <row r="4" spans="1:3" ht="15.75" x14ac:dyDescent="0.25">
      <c r="A4" s="135" t="str">
        <f>IF(ADHOC!G15&lt;&gt;"",ADHOC!G15,"")</f>
        <v/>
      </c>
      <c r="B4" s="135"/>
      <c r="C4" s="135"/>
    </row>
    <row r="5" spans="1:3" x14ac:dyDescent="0.2">
      <c r="A5" s="136" t="str">
        <f>IF(ADHOC!AI17&lt;&gt;"",ADHOC!AI17,"")</f>
        <v/>
      </c>
      <c r="B5" s="136"/>
      <c r="C5" s="136"/>
    </row>
    <row r="6" spans="1:3" x14ac:dyDescent="0.2">
      <c r="A6" s="136"/>
      <c r="B6" s="136"/>
      <c r="C6" s="136"/>
    </row>
    <row r="7" spans="1:3" x14ac:dyDescent="0.2">
      <c r="A7" s="43" t="str">
        <f>IF(ADHOC!S13&lt;&gt;"",ADHOC!S13,"")</f>
        <v/>
      </c>
      <c r="B7" s="44" t="str">
        <f>IF(ADHOC!AD13&lt;&gt;"",ADHOC!AD13,"")</f>
        <v/>
      </c>
    </row>
    <row r="8" spans="1:3" x14ac:dyDescent="0.2">
      <c r="A8" s="43" t="str">
        <f>IF(ADHOC!S14&lt;&gt;"",ADHOC!S14,IF(ADHOC!S15&lt;&gt;"",ADHOC!S15,""))</f>
        <v/>
      </c>
      <c r="B8" s="44" t="str">
        <f>IF(ADHOC!AD14&lt;&gt;"",ADHOC!AD14,IF(ADHOC!AD15&lt;&gt;"",ADHOC!AD15,""))</f>
        <v/>
      </c>
    </row>
  </sheetData>
  <sheetProtection algorithmName="SHA-512" hashValue="4BU7OYIsZWiEKCypBiuoWsyPIpEl5/bZII3h/lI/wR83V5NpJyjAQqC+7OywzzOTfwKimYmqNdduljCqlZoIgQ==" saltValue="AGVSR5ckhVhD8gfefPWQHA==" spinCount="100000" sheet="1" objects="1" scenarios="1"/>
  <mergeCells count="3">
    <mergeCell ref="A4:C4"/>
    <mergeCell ref="A6:C6"/>
    <mergeCell ref="A5:C5"/>
  </mergeCells>
  <phoneticPr fontId="0" type="noConversion"/>
  <pageMargins left="0" right="0" top="0" bottom="0"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Domeinen"/>
  <dimension ref="A1:AQ20087"/>
  <sheetViews>
    <sheetView workbookViewId="0">
      <selection activeCell="D108" sqref="D108"/>
    </sheetView>
  </sheetViews>
  <sheetFormatPr defaultRowHeight="12.75" x14ac:dyDescent="0.2"/>
  <cols>
    <col min="1" max="1" width="22.28515625" customWidth="1"/>
    <col min="2" max="2" width="2.28515625" customWidth="1"/>
    <col min="3" max="3" width="2" customWidth="1"/>
    <col min="4" max="4" width="65" bestFit="1" customWidth="1"/>
    <col min="5" max="8" width="14" customWidth="1"/>
    <col min="9" max="9" width="14" style="4" customWidth="1"/>
    <col min="10" max="11" width="14" customWidth="1"/>
    <col min="12" max="12" width="15.28515625" bestFit="1" customWidth="1"/>
    <col min="13" max="13" width="11.42578125" bestFit="1" customWidth="1"/>
    <col min="14" max="14" width="15.7109375" bestFit="1" customWidth="1"/>
    <col min="15" max="15" width="30.28515625" bestFit="1" customWidth="1"/>
    <col min="16" max="16" width="2.5703125" customWidth="1"/>
    <col min="17" max="17" width="11.7109375" customWidth="1"/>
    <col min="18" max="18" width="80" customWidth="1"/>
    <col min="19" max="19" width="10.42578125" bestFit="1" customWidth="1"/>
    <col min="20" max="20" width="16.140625" customWidth="1"/>
    <col min="21" max="21" width="21.42578125" bestFit="1" customWidth="1"/>
    <col min="22" max="22" width="23.5703125" bestFit="1" customWidth="1"/>
    <col min="23" max="23" width="21.140625" bestFit="1" customWidth="1"/>
    <col min="24" max="24" width="22.28515625" bestFit="1" customWidth="1"/>
    <col min="25" max="25" width="6.7109375" customWidth="1"/>
    <col min="26" max="26" width="16.140625" customWidth="1"/>
    <col min="27" max="27" width="10.85546875" customWidth="1"/>
    <col min="28" max="28" width="12.7109375" bestFit="1" customWidth="1"/>
    <col min="29" max="29" width="13.85546875" customWidth="1"/>
    <col min="30" max="30" width="14.28515625" customWidth="1"/>
    <col min="31" max="31" width="12.140625" customWidth="1"/>
    <col min="32" max="32" width="12.7109375" customWidth="1"/>
    <col min="33" max="33" width="44.140625" customWidth="1"/>
    <col min="34" max="34" width="16.85546875" customWidth="1"/>
    <col min="35" max="35" width="7.85546875" customWidth="1"/>
    <col min="36" max="36" width="21.85546875" customWidth="1"/>
    <col min="37" max="37" width="76" customWidth="1"/>
    <col min="38" max="39" width="10" customWidth="1"/>
    <col min="40" max="40" width="2.28515625" customWidth="1"/>
    <col min="41" max="42" width="22.28515625" customWidth="1"/>
    <col min="43" max="43" width="3" customWidth="1"/>
  </cols>
  <sheetData>
    <row r="1" spans="1:43" x14ac:dyDescent="0.2">
      <c r="A1" s="1" t="s">
        <v>51</v>
      </c>
      <c r="B1" s="1" t="s">
        <v>52</v>
      </c>
      <c r="C1" s="1" t="s">
        <v>53</v>
      </c>
      <c r="D1" s="1" t="s">
        <v>54</v>
      </c>
      <c r="E1" s="1" t="s">
        <v>58</v>
      </c>
      <c r="F1" s="1" t="s">
        <v>57</v>
      </c>
      <c r="G1" s="1" t="s">
        <v>60</v>
      </c>
      <c r="H1" s="1" t="s">
        <v>59</v>
      </c>
      <c r="I1" s="3" t="s">
        <v>55</v>
      </c>
      <c r="J1" s="1" t="s">
        <v>56</v>
      </c>
      <c r="K1" s="1" t="s">
        <v>410</v>
      </c>
      <c r="L1" s="1" t="s">
        <v>61</v>
      </c>
      <c r="M1" s="1" t="s">
        <v>62</v>
      </c>
      <c r="N1" s="1" t="s">
        <v>63</v>
      </c>
      <c r="O1" s="1" t="s">
        <v>64</v>
      </c>
      <c r="P1" s="1" t="s">
        <v>64</v>
      </c>
      <c r="Q1" s="1" t="s">
        <v>65</v>
      </c>
      <c r="R1" s="1" t="s">
        <v>394</v>
      </c>
      <c r="S1" s="1" t="s">
        <v>66</v>
      </c>
      <c r="T1" s="1" t="s">
        <v>445</v>
      </c>
      <c r="U1" s="1" t="s">
        <v>73</v>
      </c>
      <c r="V1" s="1" t="s">
        <v>74</v>
      </c>
      <c r="W1" s="1" t="s">
        <v>75</v>
      </c>
      <c r="X1" s="1" t="s">
        <v>76</v>
      </c>
      <c r="Y1" s="1" t="s">
        <v>67</v>
      </c>
      <c r="Z1" s="1" t="s">
        <v>438</v>
      </c>
      <c r="AA1" s="1" t="s">
        <v>439</v>
      </c>
      <c r="AB1" s="1" t="s">
        <v>440</v>
      </c>
      <c r="AC1" s="1" t="s">
        <v>441</v>
      </c>
      <c r="AD1" s="1" t="s">
        <v>442</v>
      </c>
      <c r="AE1" s="1" t="s">
        <v>443</v>
      </c>
      <c r="AF1" s="1" t="s">
        <v>444</v>
      </c>
      <c r="AG1" s="1" t="s">
        <v>68</v>
      </c>
      <c r="AH1" s="1" t="s">
        <v>69</v>
      </c>
      <c r="AI1" s="1" t="s">
        <v>70</v>
      </c>
      <c r="AJ1" s="1" t="s">
        <v>71</v>
      </c>
      <c r="AK1" s="1" t="s">
        <v>72</v>
      </c>
      <c r="AL1" s="1" t="s">
        <v>77</v>
      </c>
      <c r="AM1" s="1" t="s">
        <v>78</v>
      </c>
      <c r="AN1" s="1" t="s">
        <v>79</v>
      </c>
      <c r="AO1" s="1" t="s">
        <v>80</v>
      </c>
      <c r="AP1" s="1" t="s">
        <v>399</v>
      </c>
      <c r="AQ1" s="1" t="s">
        <v>81</v>
      </c>
    </row>
    <row r="2" spans="1:43" x14ac:dyDescent="0.2">
      <c r="A2" s="4" t="s">
        <v>82</v>
      </c>
      <c r="B2" s="64" t="s">
        <v>83</v>
      </c>
      <c r="C2" s="4">
        <v>6</v>
      </c>
      <c r="D2" t="s">
        <v>84</v>
      </c>
      <c r="E2" t="s">
        <v>85</v>
      </c>
      <c r="F2" t="s">
        <v>85</v>
      </c>
      <c r="G2" t="s">
        <v>85</v>
      </c>
      <c r="I2"/>
      <c r="K2" s="64" t="s">
        <v>482</v>
      </c>
      <c r="L2" t="s">
        <v>58</v>
      </c>
      <c r="M2" t="s">
        <v>86</v>
      </c>
      <c r="N2">
        <v>2</v>
      </c>
      <c r="O2" s="55" t="s">
        <v>422</v>
      </c>
      <c r="P2" s="4" t="s">
        <v>87</v>
      </c>
      <c r="Q2" s="4" t="s">
        <v>483</v>
      </c>
      <c r="R2" s="4" t="s">
        <v>550</v>
      </c>
      <c r="S2" s="4" t="s">
        <v>88</v>
      </c>
      <c r="T2" s="4" t="s">
        <v>933</v>
      </c>
      <c r="U2" s="4"/>
      <c r="V2" s="4"/>
      <c r="W2" s="4"/>
      <c r="X2" s="4"/>
      <c r="Y2" s="4" t="s">
        <v>934</v>
      </c>
      <c r="Z2" s="64" t="s">
        <v>935</v>
      </c>
      <c r="AA2" s="4" t="s">
        <v>1295</v>
      </c>
      <c r="AB2" s="4" t="s">
        <v>1222</v>
      </c>
      <c r="AC2" s="4" t="s">
        <v>1066</v>
      </c>
      <c r="AD2" s="4" t="s">
        <v>1150</v>
      </c>
      <c r="AE2" s="4" t="s">
        <v>1267</v>
      </c>
      <c r="AF2" s="4" t="s">
        <v>1025</v>
      </c>
      <c r="AG2" s="4" t="s">
        <v>1296</v>
      </c>
      <c r="AH2" s="4" t="s">
        <v>1297</v>
      </c>
      <c r="AI2" s="4" t="s">
        <v>452</v>
      </c>
      <c r="AJ2" s="4" t="s">
        <v>1376</v>
      </c>
      <c r="AK2" s="4" t="s">
        <v>1377</v>
      </c>
      <c r="AL2" s="4" t="s">
        <v>452</v>
      </c>
      <c r="AM2" s="4" t="s">
        <v>452</v>
      </c>
      <c r="AN2" s="64" t="s">
        <v>83</v>
      </c>
      <c r="AO2" s="4" t="s">
        <v>82</v>
      </c>
      <c r="AP2" s="64" t="s">
        <v>402</v>
      </c>
    </row>
    <row r="3" spans="1:43" x14ac:dyDescent="0.2">
      <c r="A3" s="64" t="s">
        <v>90</v>
      </c>
      <c r="B3" s="64" t="s">
        <v>91</v>
      </c>
      <c r="C3" s="4">
        <v>4</v>
      </c>
      <c r="D3" t="s">
        <v>92</v>
      </c>
      <c r="E3" s="4" t="s">
        <v>397</v>
      </c>
      <c r="F3" s="4" t="s">
        <v>397</v>
      </c>
      <c r="G3" s="4" t="s">
        <v>397</v>
      </c>
      <c r="H3" s="4"/>
      <c r="K3" s="4"/>
      <c r="L3" t="s">
        <v>60</v>
      </c>
      <c r="M3" t="s">
        <v>93</v>
      </c>
      <c r="N3">
        <v>4</v>
      </c>
      <c r="O3" s="55" t="s">
        <v>423</v>
      </c>
      <c r="P3" s="4" t="s">
        <v>94</v>
      </c>
      <c r="Q3" s="4" t="s">
        <v>484</v>
      </c>
      <c r="R3" s="4" t="s">
        <v>551</v>
      </c>
      <c r="S3" s="4" t="s">
        <v>95</v>
      </c>
      <c r="T3" s="4" t="s">
        <v>935</v>
      </c>
      <c r="U3" s="4" t="s">
        <v>936</v>
      </c>
      <c r="V3" s="4" t="s">
        <v>936</v>
      </c>
      <c r="W3" s="4" t="s">
        <v>936</v>
      </c>
      <c r="X3" s="4" t="s">
        <v>936</v>
      </c>
      <c r="Y3" s="4" t="s">
        <v>934</v>
      </c>
      <c r="Z3" s="64" t="s">
        <v>937</v>
      </c>
      <c r="AA3" s="4" t="s">
        <v>981</v>
      </c>
      <c r="AB3" s="4" t="s">
        <v>1223</v>
      </c>
      <c r="AC3" s="4" t="s">
        <v>1067</v>
      </c>
      <c r="AD3" s="4" t="s">
        <v>1151</v>
      </c>
      <c r="AE3" s="4" t="s">
        <v>1268</v>
      </c>
      <c r="AF3" s="4" t="s">
        <v>1026</v>
      </c>
      <c r="AG3" s="4" t="s">
        <v>1298</v>
      </c>
      <c r="AH3" s="4" t="s">
        <v>1299</v>
      </c>
      <c r="AI3" s="4" t="s">
        <v>452</v>
      </c>
      <c r="AJ3" s="4" t="s">
        <v>1378</v>
      </c>
      <c r="AK3" s="4" t="s">
        <v>1379</v>
      </c>
      <c r="AL3" s="4" t="s">
        <v>452</v>
      </c>
      <c r="AM3" s="4" t="s">
        <v>452</v>
      </c>
      <c r="AN3" s="64" t="s">
        <v>91</v>
      </c>
      <c r="AO3" s="4" t="s">
        <v>90</v>
      </c>
      <c r="AP3" s="64" t="s">
        <v>403</v>
      </c>
    </row>
    <row r="4" spans="1:43" x14ac:dyDescent="0.2">
      <c r="A4" s="4" t="s">
        <v>97</v>
      </c>
      <c r="B4" s="64" t="s">
        <v>98</v>
      </c>
      <c r="C4" s="4">
        <v>2</v>
      </c>
      <c r="D4" s="55" t="s">
        <v>99</v>
      </c>
      <c r="E4" t="s">
        <v>101</v>
      </c>
      <c r="F4" t="s">
        <v>101</v>
      </c>
      <c r="G4" t="s">
        <v>101</v>
      </c>
      <c r="I4" s="4" t="s">
        <v>100</v>
      </c>
      <c r="J4" s="4" t="s">
        <v>101</v>
      </c>
      <c r="L4" t="s">
        <v>57</v>
      </c>
      <c r="M4" t="s">
        <v>102</v>
      </c>
      <c r="N4">
        <v>3</v>
      </c>
      <c r="O4" s="55" t="s">
        <v>424</v>
      </c>
      <c r="P4" s="4" t="s">
        <v>103</v>
      </c>
      <c r="Q4" s="4" t="s">
        <v>485</v>
      </c>
      <c r="R4" s="4" t="s">
        <v>552</v>
      </c>
      <c r="T4" s="4" t="s">
        <v>937</v>
      </c>
      <c r="U4" s="4" t="s">
        <v>936</v>
      </c>
      <c r="V4" s="4" t="s">
        <v>936</v>
      </c>
      <c r="W4" s="4" t="s">
        <v>936</v>
      </c>
      <c r="X4" s="4" t="s">
        <v>936</v>
      </c>
      <c r="Y4" s="4" t="s">
        <v>934</v>
      </c>
      <c r="Z4" s="64" t="s">
        <v>939</v>
      </c>
      <c r="AA4" s="4" t="s">
        <v>96</v>
      </c>
      <c r="AB4" s="4" t="s">
        <v>1224</v>
      </c>
      <c r="AC4" s="4" t="s">
        <v>1068</v>
      </c>
      <c r="AD4" s="4" t="s">
        <v>1152</v>
      </c>
      <c r="AE4" s="4" t="s">
        <v>1269</v>
      </c>
      <c r="AF4" s="4" t="s">
        <v>1027</v>
      </c>
      <c r="AG4" s="4" t="s">
        <v>1300</v>
      </c>
      <c r="AH4" s="4" t="s">
        <v>1301</v>
      </c>
      <c r="AI4" s="4" t="s">
        <v>452</v>
      </c>
      <c r="AJ4" s="4" t="s">
        <v>1380</v>
      </c>
      <c r="AK4" s="4" t="s">
        <v>1381</v>
      </c>
      <c r="AL4" s="4" t="s">
        <v>452</v>
      </c>
      <c r="AM4" s="4" t="s">
        <v>452</v>
      </c>
      <c r="AN4" s="64" t="s">
        <v>98</v>
      </c>
      <c r="AO4" s="4" t="s">
        <v>97</v>
      </c>
      <c r="AP4" s="64" t="s">
        <v>404</v>
      </c>
    </row>
    <row r="5" spans="1:43" x14ac:dyDescent="0.2">
      <c r="A5" s="4" t="s">
        <v>104</v>
      </c>
      <c r="B5" s="64" t="s">
        <v>105</v>
      </c>
      <c r="C5" s="4">
        <v>1</v>
      </c>
      <c r="D5" s="55" t="s">
        <v>106</v>
      </c>
      <c r="E5" t="s">
        <v>107</v>
      </c>
      <c r="F5" t="s">
        <v>107</v>
      </c>
      <c r="G5" t="s">
        <v>107</v>
      </c>
      <c r="I5"/>
      <c r="L5" t="s">
        <v>59</v>
      </c>
      <c r="M5" t="s">
        <v>108</v>
      </c>
      <c r="N5">
        <v>5</v>
      </c>
      <c r="O5" s="55" t="s">
        <v>425</v>
      </c>
      <c r="P5" s="4" t="s">
        <v>109</v>
      </c>
      <c r="Q5" s="4" t="s">
        <v>486</v>
      </c>
      <c r="R5" s="4" t="s">
        <v>553</v>
      </c>
      <c r="T5" s="4" t="s">
        <v>938</v>
      </c>
      <c r="U5" s="4" t="s">
        <v>936</v>
      </c>
      <c r="V5" s="4" t="s">
        <v>936</v>
      </c>
      <c r="W5" s="4" t="s">
        <v>936</v>
      </c>
      <c r="X5" s="4" t="s">
        <v>936</v>
      </c>
      <c r="Y5" s="4" t="s">
        <v>934</v>
      </c>
      <c r="Z5" s="64" t="s">
        <v>938</v>
      </c>
      <c r="AA5" s="4" t="s">
        <v>982</v>
      </c>
      <c r="AB5" s="4" t="s">
        <v>1225</v>
      </c>
      <c r="AC5" s="4" t="s">
        <v>1069</v>
      </c>
      <c r="AD5" s="4" t="s">
        <v>1153</v>
      </c>
      <c r="AE5" s="4" t="s">
        <v>1270</v>
      </c>
      <c r="AF5" s="4" t="s">
        <v>1028</v>
      </c>
      <c r="AG5" s="4" t="s">
        <v>1302</v>
      </c>
      <c r="AH5" s="4" t="s">
        <v>1303</v>
      </c>
      <c r="AI5" s="4" t="s">
        <v>1304</v>
      </c>
      <c r="AJ5" s="4" t="s">
        <v>1382</v>
      </c>
      <c r="AK5" s="4" t="s">
        <v>1383</v>
      </c>
      <c r="AL5" s="4" t="s">
        <v>452</v>
      </c>
      <c r="AM5" s="4" t="s">
        <v>452</v>
      </c>
      <c r="AN5" s="64" t="s">
        <v>105</v>
      </c>
      <c r="AO5" s="4" t="s">
        <v>104</v>
      </c>
      <c r="AP5" s="64" t="s">
        <v>405</v>
      </c>
    </row>
    <row r="6" spans="1:43" x14ac:dyDescent="0.2">
      <c r="A6" s="4" t="s">
        <v>110</v>
      </c>
      <c r="B6" s="64" t="s">
        <v>111</v>
      </c>
      <c r="C6" s="4">
        <v>3</v>
      </c>
      <c r="D6" s="55" t="s">
        <v>112</v>
      </c>
      <c r="E6" t="s">
        <v>113</v>
      </c>
      <c r="F6" t="s">
        <v>113</v>
      </c>
      <c r="G6" t="s">
        <v>113</v>
      </c>
      <c r="L6" t="s">
        <v>56</v>
      </c>
      <c r="M6" t="s">
        <v>430</v>
      </c>
      <c r="N6">
        <v>7</v>
      </c>
      <c r="O6" s="55" t="s">
        <v>426</v>
      </c>
      <c r="P6" s="4" t="s">
        <v>114</v>
      </c>
      <c r="Q6" s="4" t="s">
        <v>487</v>
      </c>
      <c r="R6" s="4" t="s">
        <v>554</v>
      </c>
      <c r="T6" s="4" t="s">
        <v>939</v>
      </c>
      <c r="U6" s="4" t="s">
        <v>936</v>
      </c>
      <c r="V6" s="4" t="s">
        <v>936</v>
      </c>
      <c r="W6" s="4" t="s">
        <v>936</v>
      </c>
      <c r="X6" s="4" t="s">
        <v>936</v>
      </c>
      <c r="Y6" s="4" t="s">
        <v>934</v>
      </c>
      <c r="Z6" s="64" t="s">
        <v>940</v>
      </c>
      <c r="AA6" s="4" t="s">
        <v>983</v>
      </c>
      <c r="AB6" s="4" t="s">
        <v>1226</v>
      </c>
      <c r="AC6" s="4" t="s">
        <v>1070</v>
      </c>
      <c r="AD6" s="4" t="s">
        <v>1154</v>
      </c>
      <c r="AE6" s="4" t="s">
        <v>1271</v>
      </c>
      <c r="AF6" s="4" t="s">
        <v>1029</v>
      </c>
      <c r="AG6" s="4" t="s">
        <v>1305</v>
      </c>
      <c r="AH6" s="4" t="s">
        <v>1306</v>
      </c>
      <c r="AI6" s="4" t="s">
        <v>464</v>
      </c>
      <c r="AJ6" s="4" t="s">
        <v>1384</v>
      </c>
      <c r="AK6" s="4" t="s">
        <v>1385</v>
      </c>
      <c r="AL6" s="4" t="s">
        <v>452</v>
      </c>
      <c r="AM6" s="4" t="s">
        <v>452</v>
      </c>
      <c r="AN6" s="64" t="s">
        <v>111</v>
      </c>
      <c r="AO6" s="4" t="s">
        <v>110</v>
      </c>
      <c r="AP6" s="64" t="s">
        <v>406</v>
      </c>
    </row>
    <row r="7" spans="1:43" x14ac:dyDescent="0.2">
      <c r="A7" s="4" t="s">
        <v>115</v>
      </c>
      <c r="B7" s="64" t="s">
        <v>116</v>
      </c>
      <c r="C7" s="4">
        <v>5</v>
      </c>
      <c r="D7" s="55" t="s">
        <v>117</v>
      </c>
      <c r="E7" t="s">
        <v>118</v>
      </c>
      <c r="I7"/>
      <c r="J7" t="s">
        <v>118</v>
      </c>
      <c r="L7" t="s">
        <v>55</v>
      </c>
      <c r="M7" t="s">
        <v>119</v>
      </c>
      <c r="N7">
        <v>6</v>
      </c>
      <c r="O7" s="55" t="s">
        <v>427</v>
      </c>
      <c r="P7" s="4" t="s">
        <v>120</v>
      </c>
      <c r="Q7" s="4" t="s">
        <v>474</v>
      </c>
      <c r="R7" s="4" t="s">
        <v>555</v>
      </c>
      <c r="T7" s="4" t="s">
        <v>940</v>
      </c>
      <c r="U7" s="4" t="s">
        <v>936</v>
      </c>
      <c r="V7" s="4" t="s">
        <v>936</v>
      </c>
      <c r="W7" s="4" t="s">
        <v>936</v>
      </c>
      <c r="X7" s="4" t="s">
        <v>936</v>
      </c>
      <c r="Y7" s="4" t="s">
        <v>934</v>
      </c>
      <c r="Z7" s="64" t="s">
        <v>941</v>
      </c>
      <c r="AA7" s="4" t="s">
        <v>984</v>
      </c>
      <c r="AB7" s="4" t="s">
        <v>1227</v>
      </c>
      <c r="AC7" s="4" t="s">
        <v>1071</v>
      </c>
      <c r="AD7" s="4" t="s">
        <v>1155</v>
      </c>
      <c r="AE7" s="4" t="s">
        <v>1272</v>
      </c>
      <c r="AF7" s="4" t="s">
        <v>1030</v>
      </c>
      <c r="AG7" s="4" t="s">
        <v>1307</v>
      </c>
      <c r="AH7" s="4" t="s">
        <v>1308</v>
      </c>
      <c r="AI7" s="4" t="s">
        <v>1309</v>
      </c>
      <c r="AJ7" s="4" t="s">
        <v>1386</v>
      </c>
      <c r="AK7" s="4" t="s">
        <v>1387</v>
      </c>
      <c r="AL7" s="4" t="s">
        <v>452</v>
      </c>
      <c r="AM7" s="4" t="s">
        <v>452</v>
      </c>
      <c r="AN7" s="64" t="s">
        <v>116</v>
      </c>
      <c r="AO7" s="4" t="s">
        <v>115</v>
      </c>
      <c r="AP7" s="64" t="s">
        <v>407</v>
      </c>
    </row>
    <row r="8" spans="1:43" x14ac:dyDescent="0.2">
      <c r="A8" s="4" t="s">
        <v>393</v>
      </c>
      <c r="B8" s="64" t="s">
        <v>89</v>
      </c>
      <c r="C8" s="4">
        <v>7</v>
      </c>
      <c r="D8" s="55" t="s">
        <v>122</v>
      </c>
      <c r="E8" t="s">
        <v>391</v>
      </c>
      <c r="F8" t="s">
        <v>391</v>
      </c>
      <c r="G8" t="s">
        <v>391</v>
      </c>
      <c r="I8"/>
      <c r="J8" s="55" t="s">
        <v>391</v>
      </c>
      <c r="P8" s="4"/>
      <c r="Q8" s="4" t="s">
        <v>475</v>
      </c>
      <c r="R8" s="4" t="s">
        <v>556</v>
      </c>
      <c r="T8" s="4" t="s">
        <v>941</v>
      </c>
      <c r="U8" s="4" t="s">
        <v>936</v>
      </c>
      <c r="V8" s="4" t="s">
        <v>936</v>
      </c>
      <c r="W8" s="4" t="s">
        <v>936</v>
      </c>
      <c r="X8" s="4" t="s">
        <v>936</v>
      </c>
      <c r="Y8" s="4" t="s">
        <v>934</v>
      </c>
      <c r="Z8" s="64" t="s">
        <v>942</v>
      </c>
      <c r="AA8" t="s">
        <v>985</v>
      </c>
      <c r="AB8" s="4" t="s">
        <v>1228</v>
      </c>
      <c r="AC8" s="4" t="s">
        <v>1072</v>
      </c>
      <c r="AD8" s="4" t="s">
        <v>1156</v>
      </c>
      <c r="AE8" s="4" t="s">
        <v>1273</v>
      </c>
      <c r="AF8" s="4" t="s">
        <v>1032</v>
      </c>
      <c r="AG8" s="4" t="s">
        <v>1310</v>
      </c>
      <c r="AH8" s="4" t="s">
        <v>1311</v>
      </c>
      <c r="AI8" s="4" t="s">
        <v>452</v>
      </c>
      <c r="AJ8" s="4" t="s">
        <v>1388</v>
      </c>
      <c r="AK8" s="4" t="s">
        <v>1389</v>
      </c>
      <c r="AL8" s="4" t="s">
        <v>452</v>
      </c>
      <c r="AM8" s="4" t="s">
        <v>452</v>
      </c>
      <c r="AN8" s="64" t="s">
        <v>89</v>
      </c>
      <c r="AO8" s="4" t="s">
        <v>393</v>
      </c>
      <c r="AP8" s="64" t="s">
        <v>408</v>
      </c>
    </row>
    <row r="9" spans="1:43" x14ac:dyDescent="0.2">
      <c r="B9" s="55"/>
      <c r="D9" s="55" t="s">
        <v>123</v>
      </c>
      <c r="E9" t="s">
        <v>392</v>
      </c>
      <c r="F9" t="s">
        <v>392</v>
      </c>
      <c r="G9" t="s">
        <v>392</v>
      </c>
      <c r="J9" s="55" t="s">
        <v>392</v>
      </c>
      <c r="P9" s="4"/>
      <c r="Q9" s="4" t="s">
        <v>488</v>
      </c>
      <c r="R9" s="4" t="s">
        <v>557</v>
      </c>
      <c r="T9" s="4" t="s">
        <v>942</v>
      </c>
      <c r="U9" s="4" t="s">
        <v>936</v>
      </c>
      <c r="V9" s="4" t="s">
        <v>936</v>
      </c>
      <c r="W9" s="4" t="s">
        <v>936</v>
      </c>
      <c r="X9" s="4" t="s">
        <v>936</v>
      </c>
      <c r="Y9" s="4" t="s">
        <v>934</v>
      </c>
      <c r="Z9" s="64" t="s">
        <v>943</v>
      </c>
      <c r="AA9" t="s">
        <v>986</v>
      </c>
      <c r="AB9" s="4" t="s">
        <v>1229</v>
      </c>
      <c r="AC9" s="4" t="s">
        <v>1073</v>
      </c>
      <c r="AD9" s="4" t="s">
        <v>1157</v>
      </c>
      <c r="AE9" s="4" t="s">
        <v>1274</v>
      </c>
      <c r="AF9" s="4" t="s">
        <v>1033</v>
      </c>
      <c r="AG9" s="4" t="s">
        <v>1312</v>
      </c>
      <c r="AH9" s="4" t="s">
        <v>1313</v>
      </c>
      <c r="AI9" s="4" t="s">
        <v>452</v>
      </c>
      <c r="AJ9" s="4" t="s">
        <v>1390</v>
      </c>
      <c r="AK9" s="4" t="s">
        <v>1391</v>
      </c>
      <c r="AL9" s="4" t="s">
        <v>452</v>
      </c>
      <c r="AM9" s="4" t="s">
        <v>452</v>
      </c>
    </row>
    <row r="10" spans="1:43" x14ac:dyDescent="0.2">
      <c r="B10" s="55"/>
      <c r="D10" s="55" t="s">
        <v>124</v>
      </c>
      <c r="E10" t="s">
        <v>125</v>
      </c>
      <c r="F10" t="s">
        <v>125</v>
      </c>
      <c r="G10" t="s">
        <v>125</v>
      </c>
      <c r="I10"/>
      <c r="Q10" s="4" t="s">
        <v>489</v>
      </c>
      <c r="R10" s="4" t="s">
        <v>558</v>
      </c>
      <c r="T10" s="4" t="s">
        <v>943</v>
      </c>
      <c r="U10" s="4" t="s">
        <v>936</v>
      </c>
      <c r="V10" s="4" t="s">
        <v>936</v>
      </c>
      <c r="W10" s="4" t="s">
        <v>936</v>
      </c>
      <c r="X10" s="4" t="s">
        <v>936</v>
      </c>
      <c r="Y10" s="4" t="s">
        <v>934</v>
      </c>
      <c r="Z10" s="64" t="s">
        <v>944</v>
      </c>
      <c r="AA10" t="s">
        <v>987</v>
      </c>
      <c r="AB10" s="4" t="s">
        <v>1230</v>
      </c>
      <c r="AC10" s="4" t="s">
        <v>1074</v>
      </c>
      <c r="AD10" s="4" t="s">
        <v>1158</v>
      </c>
      <c r="AE10" s="4" t="s">
        <v>1280</v>
      </c>
      <c r="AF10" s="4" t="s">
        <v>1034</v>
      </c>
      <c r="AG10" s="4" t="s">
        <v>1314</v>
      </c>
      <c r="AH10" s="4" t="s">
        <v>1315</v>
      </c>
      <c r="AI10" s="4" t="s">
        <v>1316</v>
      </c>
      <c r="AJ10" s="4" t="s">
        <v>1392</v>
      </c>
      <c r="AK10" s="4" t="s">
        <v>1393</v>
      </c>
      <c r="AL10" s="4" t="s">
        <v>452</v>
      </c>
      <c r="AM10" s="4" t="s">
        <v>452</v>
      </c>
    </row>
    <row r="11" spans="1:43" x14ac:dyDescent="0.2">
      <c r="D11" s="55" t="s">
        <v>126</v>
      </c>
      <c r="I11"/>
      <c r="Q11" s="4" t="s">
        <v>490</v>
      </c>
      <c r="R11" s="4" t="s">
        <v>559</v>
      </c>
      <c r="T11" s="4" t="s">
        <v>944</v>
      </c>
      <c r="U11" s="4" t="s">
        <v>936</v>
      </c>
      <c r="V11" s="4" t="s">
        <v>936</v>
      </c>
      <c r="W11" s="4" t="s">
        <v>936</v>
      </c>
      <c r="X11" s="4" t="s">
        <v>936</v>
      </c>
      <c r="Y11" s="4" t="s">
        <v>934</v>
      </c>
      <c r="Z11" s="64" t="s">
        <v>945</v>
      </c>
      <c r="AA11" t="s">
        <v>989</v>
      </c>
      <c r="AB11" s="4" t="s">
        <v>1231</v>
      </c>
      <c r="AC11" s="4" t="s">
        <v>1075</v>
      </c>
      <c r="AD11" s="4" t="s">
        <v>1166</v>
      </c>
      <c r="AE11" s="4" t="s">
        <v>1275</v>
      </c>
      <c r="AF11" s="4" t="s">
        <v>1040</v>
      </c>
      <c r="AG11" s="4" t="s">
        <v>1317</v>
      </c>
      <c r="AH11" s="4" t="s">
        <v>1318</v>
      </c>
      <c r="AI11" s="4" t="s">
        <v>452</v>
      </c>
      <c r="AJ11" s="4" t="s">
        <v>1394</v>
      </c>
      <c r="AK11" s="4" t="s">
        <v>1395</v>
      </c>
      <c r="AL11" s="4" t="s">
        <v>452</v>
      </c>
      <c r="AM11" s="4" t="s">
        <v>452</v>
      </c>
    </row>
    <row r="12" spans="1:43" x14ac:dyDescent="0.2">
      <c r="D12" s="65" t="s">
        <v>127</v>
      </c>
      <c r="E12" t="s">
        <v>128</v>
      </c>
      <c r="F12" t="s">
        <v>128</v>
      </c>
      <c r="G12" t="s">
        <v>128</v>
      </c>
      <c r="I12"/>
      <c r="Q12" s="4" t="s">
        <v>491</v>
      </c>
      <c r="R12" s="4" t="s">
        <v>560</v>
      </c>
      <c r="T12" s="4" t="s">
        <v>945</v>
      </c>
      <c r="U12" s="4" t="s">
        <v>936</v>
      </c>
      <c r="V12" s="4" t="s">
        <v>936</v>
      </c>
      <c r="W12" s="4" t="s">
        <v>936</v>
      </c>
      <c r="X12" s="4" t="s">
        <v>936</v>
      </c>
      <c r="Y12" s="4" t="s">
        <v>934</v>
      </c>
      <c r="Z12" s="64" t="s">
        <v>946</v>
      </c>
      <c r="AA12" t="s">
        <v>990</v>
      </c>
      <c r="AB12" s="4" t="s">
        <v>1232</v>
      </c>
      <c r="AC12" s="4" t="s">
        <v>1076</v>
      </c>
      <c r="AD12" s="4" t="s">
        <v>1159</v>
      </c>
      <c r="AE12" s="4" t="s">
        <v>1276</v>
      </c>
      <c r="AF12" s="4" t="s">
        <v>1035</v>
      </c>
      <c r="AG12" s="4" t="s">
        <v>135</v>
      </c>
      <c r="AH12" s="4" t="s">
        <v>449</v>
      </c>
      <c r="AI12" s="4" t="s">
        <v>450</v>
      </c>
      <c r="AJ12" s="4" t="s">
        <v>1396</v>
      </c>
      <c r="AK12" s="4" t="s">
        <v>1397</v>
      </c>
      <c r="AL12" s="4" t="s">
        <v>452</v>
      </c>
      <c r="AM12" s="4" t="s">
        <v>452</v>
      </c>
    </row>
    <row r="13" spans="1:43" x14ac:dyDescent="0.2">
      <c r="D13" s="55" t="s">
        <v>386</v>
      </c>
      <c r="E13" s="55" t="s">
        <v>129</v>
      </c>
      <c r="F13" s="55" t="s">
        <v>129</v>
      </c>
      <c r="G13" s="55" t="s">
        <v>129</v>
      </c>
      <c r="K13" s="55"/>
      <c r="Q13" s="4" t="s">
        <v>492</v>
      </c>
      <c r="R13" s="4" t="s">
        <v>561</v>
      </c>
      <c r="T13" s="4" t="s">
        <v>946</v>
      </c>
      <c r="U13" s="4" t="s">
        <v>936</v>
      </c>
      <c r="V13" s="4" t="s">
        <v>936</v>
      </c>
      <c r="W13" s="4" t="s">
        <v>936</v>
      </c>
      <c r="X13" s="4" t="s">
        <v>936</v>
      </c>
      <c r="Y13" s="4" t="s">
        <v>934</v>
      </c>
      <c r="Z13" s="64" t="s">
        <v>947</v>
      </c>
      <c r="AA13" t="s">
        <v>988</v>
      </c>
      <c r="AB13" s="4" t="s">
        <v>1233</v>
      </c>
      <c r="AC13" s="4" t="s">
        <v>1077</v>
      </c>
      <c r="AD13" s="4" t="s">
        <v>1160</v>
      </c>
      <c r="AE13" s="4" t="s">
        <v>1277</v>
      </c>
      <c r="AF13" s="4" t="s">
        <v>1036</v>
      </c>
      <c r="AG13" s="4" t="s">
        <v>1319</v>
      </c>
      <c r="AH13" s="4" t="s">
        <v>1320</v>
      </c>
      <c r="AI13" s="4" t="s">
        <v>450</v>
      </c>
      <c r="AJ13" s="4" t="s">
        <v>1398</v>
      </c>
      <c r="AK13" s="4" t="s">
        <v>1399</v>
      </c>
      <c r="AL13" s="4" t="s">
        <v>452</v>
      </c>
      <c r="AM13" s="4" t="s">
        <v>452</v>
      </c>
    </row>
    <row r="14" spans="1:43" x14ac:dyDescent="0.2">
      <c r="D14" s="65" t="s">
        <v>130</v>
      </c>
      <c r="E14" s="55" t="s">
        <v>132</v>
      </c>
      <c r="F14" s="55"/>
      <c r="I14" s="4" t="s">
        <v>131</v>
      </c>
      <c r="J14" t="s">
        <v>131</v>
      </c>
      <c r="Q14" s="4" t="s">
        <v>493</v>
      </c>
      <c r="R14" s="4" t="s">
        <v>562</v>
      </c>
      <c r="T14" s="4" t="s">
        <v>947</v>
      </c>
      <c r="U14" s="4" t="s">
        <v>936</v>
      </c>
      <c r="V14" s="4" t="s">
        <v>936</v>
      </c>
      <c r="W14" s="4" t="s">
        <v>936</v>
      </c>
      <c r="X14" s="4" t="s">
        <v>936</v>
      </c>
      <c r="Y14" s="4" t="s">
        <v>934</v>
      </c>
      <c r="Z14" s="64" t="s">
        <v>948</v>
      </c>
      <c r="AB14" s="4" t="s">
        <v>1234</v>
      </c>
      <c r="AC14" s="4" t="s">
        <v>1078</v>
      </c>
      <c r="AD14" s="4" t="s">
        <v>1161</v>
      </c>
      <c r="AE14" s="4" t="s">
        <v>1278</v>
      </c>
      <c r="AF14" s="4" t="s">
        <v>1037</v>
      </c>
      <c r="AG14" s="4" t="s">
        <v>1321</v>
      </c>
      <c r="AH14" s="4" t="s">
        <v>1322</v>
      </c>
      <c r="AI14" s="4" t="s">
        <v>450</v>
      </c>
      <c r="AJ14" s="4" t="s">
        <v>1400</v>
      </c>
      <c r="AK14" s="4" t="s">
        <v>1401</v>
      </c>
      <c r="AL14" s="4" t="s">
        <v>452</v>
      </c>
      <c r="AM14" s="4" t="s">
        <v>452</v>
      </c>
    </row>
    <row r="15" spans="1:43" x14ac:dyDescent="0.2">
      <c r="D15" s="65" t="s">
        <v>133</v>
      </c>
      <c r="E15" s="55" t="s">
        <v>134</v>
      </c>
      <c r="I15"/>
      <c r="Q15" s="4" t="s">
        <v>494</v>
      </c>
      <c r="R15" s="4" t="s">
        <v>563</v>
      </c>
      <c r="T15" s="4" t="s">
        <v>948</v>
      </c>
      <c r="U15" s="4" t="s">
        <v>936</v>
      </c>
      <c r="V15" s="4" t="s">
        <v>936</v>
      </c>
      <c r="W15" s="4" t="s">
        <v>936</v>
      </c>
      <c r="X15" s="4" t="s">
        <v>936</v>
      </c>
      <c r="Y15" s="4" t="s">
        <v>934</v>
      </c>
      <c r="Z15" s="64" t="s">
        <v>949</v>
      </c>
      <c r="AB15" s="4" t="s">
        <v>1235</v>
      </c>
      <c r="AC15" s="4" t="s">
        <v>1079</v>
      </c>
      <c r="AD15" s="4" t="s">
        <v>1163</v>
      </c>
      <c r="AE15" s="4" t="s">
        <v>1279</v>
      </c>
      <c r="AF15" s="4" t="s">
        <v>1038</v>
      </c>
      <c r="AG15" s="4" t="s">
        <v>1323</v>
      </c>
      <c r="AH15" s="4" t="s">
        <v>1324</v>
      </c>
      <c r="AI15" s="4" t="s">
        <v>1325</v>
      </c>
      <c r="AJ15" s="4" t="s">
        <v>1402</v>
      </c>
      <c r="AK15" s="4" t="s">
        <v>1403</v>
      </c>
      <c r="AL15" s="4" t="s">
        <v>452</v>
      </c>
      <c r="AM15" s="4" t="s">
        <v>452</v>
      </c>
    </row>
    <row r="16" spans="1:43" x14ac:dyDescent="0.2">
      <c r="D16" s="55" t="s">
        <v>385</v>
      </c>
      <c r="E16" s="55" t="s">
        <v>136</v>
      </c>
      <c r="Q16" s="4" t="s">
        <v>495</v>
      </c>
      <c r="R16" s="4" t="s">
        <v>564</v>
      </c>
      <c r="T16" s="4" t="s">
        <v>949</v>
      </c>
      <c r="U16" s="4" t="s">
        <v>936</v>
      </c>
      <c r="V16" s="4" t="s">
        <v>936</v>
      </c>
      <c r="W16" s="4" t="s">
        <v>936</v>
      </c>
      <c r="X16" s="4" t="s">
        <v>936</v>
      </c>
      <c r="Y16" s="4" t="s">
        <v>934</v>
      </c>
      <c r="Z16" s="64" t="s">
        <v>950</v>
      </c>
      <c r="AB16" s="4" t="s">
        <v>1236</v>
      </c>
      <c r="AC16" s="4" t="s">
        <v>1080</v>
      </c>
      <c r="AD16" s="4" t="s">
        <v>1164</v>
      </c>
      <c r="AE16" s="4" t="s">
        <v>1281</v>
      </c>
      <c r="AF16" s="4" t="s">
        <v>1039</v>
      </c>
      <c r="AG16" s="4" t="s">
        <v>1326</v>
      </c>
      <c r="AH16" s="4" t="s">
        <v>1327</v>
      </c>
      <c r="AI16" s="4" t="s">
        <v>1328</v>
      </c>
      <c r="AJ16" s="4" t="s">
        <v>1404</v>
      </c>
      <c r="AK16" s="4" t="s">
        <v>1405</v>
      </c>
      <c r="AL16" s="4" t="s">
        <v>452</v>
      </c>
      <c r="AM16" s="4" t="s">
        <v>452</v>
      </c>
    </row>
    <row r="17" spans="2:39" x14ac:dyDescent="0.2">
      <c r="D17" s="55" t="s">
        <v>137</v>
      </c>
      <c r="I17"/>
      <c r="Q17" s="4" t="s">
        <v>496</v>
      </c>
      <c r="R17" s="4" t="s">
        <v>565</v>
      </c>
      <c r="T17" s="4" t="s">
        <v>950</v>
      </c>
      <c r="U17" s="4" t="s">
        <v>936</v>
      </c>
      <c r="V17" s="4" t="s">
        <v>936</v>
      </c>
      <c r="W17" s="4" t="s">
        <v>936</v>
      </c>
      <c r="X17" s="4" t="s">
        <v>936</v>
      </c>
      <c r="Y17" s="4" t="s">
        <v>934</v>
      </c>
      <c r="Z17" s="64" t="s">
        <v>951</v>
      </c>
      <c r="AB17" s="4" t="s">
        <v>1237</v>
      </c>
      <c r="AC17" s="4" t="s">
        <v>1081</v>
      </c>
      <c r="AD17" s="4" t="s">
        <v>1165</v>
      </c>
      <c r="AE17" s="4" t="s">
        <v>1282</v>
      </c>
      <c r="AF17" s="4" t="s">
        <v>1041</v>
      </c>
      <c r="AG17" s="4" t="s">
        <v>144</v>
      </c>
      <c r="AH17" s="4" t="s">
        <v>465</v>
      </c>
      <c r="AI17" s="4" t="s">
        <v>466</v>
      </c>
      <c r="AJ17" s="4" t="s">
        <v>1406</v>
      </c>
      <c r="AK17" s="4" t="s">
        <v>1407</v>
      </c>
      <c r="AL17" s="4" t="s">
        <v>452</v>
      </c>
      <c r="AM17" s="4" t="s">
        <v>452</v>
      </c>
    </row>
    <row r="18" spans="2:39" x14ac:dyDescent="0.2">
      <c r="D18" s="65" t="s">
        <v>138</v>
      </c>
      <c r="E18" t="s">
        <v>139</v>
      </c>
      <c r="F18" s="55" t="s">
        <v>139</v>
      </c>
      <c r="G18" s="55" t="s">
        <v>139</v>
      </c>
      <c r="H18" s="55"/>
      <c r="I18"/>
      <c r="K18" s="55"/>
      <c r="Q18" s="4" t="s">
        <v>497</v>
      </c>
      <c r="R18" s="4" t="s">
        <v>566</v>
      </c>
      <c r="T18" s="4" t="s">
        <v>951</v>
      </c>
      <c r="U18" s="4" t="s">
        <v>952</v>
      </c>
      <c r="V18" s="4" t="s">
        <v>952</v>
      </c>
      <c r="W18" s="4" t="s">
        <v>952</v>
      </c>
      <c r="X18" s="4" t="s">
        <v>936</v>
      </c>
      <c r="Y18" s="4" t="s">
        <v>934</v>
      </c>
      <c r="Z18" s="64" t="s">
        <v>953</v>
      </c>
      <c r="AB18" s="4" t="s">
        <v>1238</v>
      </c>
      <c r="AC18" s="4" t="s">
        <v>1082</v>
      </c>
      <c r="AD18" s="4" t="s">
        <v>1162</v>
      </c>
      <c r="AE18" s="4" t="s">
        <v>1283</v>
      </c>
      <c r="AF18" s="4" t="s">
        <v>1042</v>
      </c>
      <c r="AG18" s="4" t="s">
        <v>1329</v>
      </c>
      <c r="AH18" s="4" t="s">
        <v>1330</v>
      </c>
      <c r="AI18" s="4" t="s">
        <v>452</v>
      </c>
      <c r="AJ18" s="4" t="s">
        <v>1408</v>
      </c>
      <c r="AK18" s="4" t="s">
        <v>1409</v>
      </c>
      <c r="AL18" s="4" t="s">
        <v>452</v>
      </c>
      <c r="AM18" s="4" t="s">
        <v>452</v>
      </c>
    </row>
    <row r="19" spans="2:39" x14ac:dyDescent="0.2">
      <c r="D19" s="65" t="s">
        <v>388</v>
      </c>
      <c r="E19" s="55" t="s">
        <v>140</v>
      </c>
      <c r="F19" s="55" t="s">
        <v>140</v>
      </c>
      <c r="G19" s="55" t="s">
        <v>140</v>
      </c>
      <c r="K19" s="55"/>
      <c r="Q19" s="4" t="s">
        <v>498</v>
      </c>
      <c r="R19" s="4" t="s">
        <v>567</v>
      </c>
      <c r="T19" s="4" t="s">
        <v>953</v>
      </c>
      <c r="U19" s="4" t="s">
        <v>936</v>
      </c>
      <c r="V19" s="4" t="s">
        <v>936</v>
      </c>
      <c r="W19" s="4" t="s">
        <v>936</v>
      </c>
      <c r="X19" s="4" t="s">
        <v>936</v>
      </c>
      <c r="Y19" s="4" t="s">
        <v>934</v>
      </c>
      <c r="Z19" s="64" t="s">
        <v>954</v>
      </c>
      <c r="AB19" s="4" t="s">
        <v>1239</v>
      </c>
      <c r="AC19" s="4" t="s">
        <v>1083</v>
      </c>
      <c r="AD19" s="4" t="s">
        <v>1167</v>
      </c>
      <c r="AE19" s="4" t="s">
        <v>1284</v>
      </c>
      <c r="AF19" s="4" t="s">
        <v>1043</v>
      </c>
      <c r="AG19" s="4" t="s">
        <v>1331</v>
      </c>
      <c r="AH19" s="4" t="s">
        <v>1332</v>
      </c>
      <c r="AI19" s="4" t="s">
        <v>464</v>
      </c>
      <c r="AJ19" s="4" t="s">
        <v>1410</v>
      </c>
      <c r="AK19" s="4" t="s">
        <v>1411</v>
      </c>
      <c r="AL19" s="4" t="s">
        <v>452</v>
      </c>
      <c r="AM19" s="4" t="s">
        <v>452</v>
      </c>
    </row>
    <row r="20" spans="2:39" x14ac:dyDescent="0.2">
      <c r="D20" s="65" t="s">
        <v>141</v>
      </c>
      <c r="E20" s="55" t="s">
        <v>143</v>
      </c>
      <c r="F20" t="s">
        <v>143</v>
      </c>
      <c r="G20" t="s">
        <v>143</v>
      </c>
      <c r="I20" s="4" t="s">
        <v>142</v>
      </c>
      <c r="J20" t="s">
        <v>142</v>
      </c>
      <c r="Q20" s="4" t="s">
        <v>499</v>
      </c>
      <c r="R20" s="4" t="s">
        <v>568</v>
      </c>
      <c r="T20" s="4" t="s">
        <v>954</v>
      </c>
      <c r="U20" s="4" t="s">
        <v>936</v>
      </c>
      <c r="V20" s="4" t="s">
        <v>936</v>
      </c>
      <c r="W20" s="4" t="s">
        <v>936</v>
      </c>
      <c r="X20" s="4" t="s">
        <v>936</v>
      </c>
      <c r="Y20" s="4" t="s">
        <v>934</v>
      </c>
      <c r="Z20" s="64" t="s">
        <v>955</v>
      </c>
      <c r="AB20" s="4" t="s">
        <v>1240</v>
      </c>
      <c r="AC20" s="4" t="s">
        <v>1084</v>
      </c>
      <c r="AD20" s="4" t="s">
        <v>1169</v>
      </c>
      <c r="AE20" s="4" t="s">
        <v>1285</v>
      </c>
      <c r="AF20" s="4" t="s">
        <v>1044</v>
      </c>
      <c r="AG20" s="4" t="s">
        <v>106</v>
      </c>
      <c r="AH20" s="4" t="s">
        <v>456</v>
      </c>
      <c r="AI20" s="4" t="s">
        <v>457</v>
      </c>
      <c r="AJ20" s="4" t="s">
        <v>1412</v>
      </c>
      <c r="AK20" s="4" t="s">
        <v>1413</v>
      </c>
      <c r="AL20" s="4" t="s">
        <v>452</v>
      </c>
      <c r="AM20" s="4" t="s">
        <v>452</v>
      </c>
    </row>
    <row r="21" spans="2:39" x14ac:dyDescent="0.2">
      <c r="D21" s="65" t="s">
        <v>145</v>
      </c>
      <c r="E21" s="55" t="s">
        <v>146</v>
      </c>
      <c r="F21" s="55" t="s">
        <v>146</v>
      </c>
      <c r="G21" s="55" t="s">
        <v>146</v>
      </c>
      <c r="I21"/>
      <c r="K21" s="55"/>
      <c r="Q21" s="4" t="s">
        <v>500</v>
      </c>
      <c r="R21" s="4" t="s">
        <v>569</v>
      </c>
      <c r="T21" s="4" t="s">
        <v>955</v>
      </c>
      <c r="U21" s="4" t="s">
        <v>936</v>
      </c>
      <c r="V21" s="4" t="s">
        <v>936</v>
      </c>
      <c r="W21" s="4" t="s">
        <v>936</v>
      </c>
      <c r="X21" s="4" t="s">
        <v>936</v>
      </c>
      <c r="Y21" s="4" t="s">
        <v>934</v>
      </c>
      <c r="Z21" s="64" t="s">
        <v>956</v>
      </c>
      <c r="AB21" s="4" t="s">
        <v>1241</v>
      </c>
      <c r="AC21" s="4" t="s">
        <v>1085</v>
      </c>
      <c r="AD21" s="4" t="s">
        <v>1168</v>
      </c>
      <c r="AE21" s="4" t="s">
        <v>1286</v>
      </c>
      <c r="AF21" s="4" t="s">
        <v>1057</v>
      </c>
      <c r="AG21" s="4" t="s">
        <v>469</v>
      </c>
      <c r="AH21" s="4" t="s">
        <v>470</v>
      </c>
      <c r="AI21" s="4" t="s">
        <v>452</v>
      </c>
      <c r="AJ21" s="4" t="s">
        <v>1414</v>
      </c>
      <c r="AK21" s="4" t="s">
        <v>1415</v>
      </c>
      <c r="AL21" s="4" t="s">
        <v>452</v>
      </c>
      <c r="AM21" s="4" t="s">
        <v>452</v>
      </c>
    </row>
    <row r="22" spans="2:39" x14ac:dyDescent="0.2">
      <c r="D22" s="55" t="s">
        <v>147</v>
      </c>
      <c r="E22" t="s">
        <v>148</v>
      </c>
      <c r="F22" t="s">
        <v>148</v>
      </c>
      <c r="G22" t="s">
        <v>148</v>
      </c>
      <c r="I22"/>
      <c r="Q22" s="4" t="s">
        <v>501</v>
      </c>
      <c r="R22" s="4" t="s">
        <v>570</v>
      </c>
      <c r="T22" s="4" t="s">
        <v>956</v>
      </c>
      <c r="U22" s="4" t="s">
        <v>936</v>
      </c>
      <c r="V22" s="4" t="s">
        <v>936</v>
      </c>
      <c r="W22" s="4" t="s">
        <v>936</v>
      </c>
      <c r="X22" s="4" t="s">
        <v>936</v>
      </c>
      <c r="Y22" s="4" t="s">
        <v>934</v>
      </c>
      <c r="Z22" s="64" t="s">
        <v>957</v>
      </c>
      <c r="AB22" s="4" t="s">
        <v>1242</v>
      </c>
      <c r="AC22" s="4" t="s">
        <v>1086</v>
      </c>
      <c r="AD22" s="4" t="s">
        <v>1170</v>
      </c>
      <c r="AE22" s="4" t="s">
        <v>1287</v>
      </c>
      <c r="AF22" s="4" t="s">
        <v>1045</v>
      </c>
      <c r="AG22" s="4" t="s">
        <v>1333</v>
      </c>
      <c r="AH22" s="4" t="s">
        <v>1334</v>
      </c>
      <c r="AI22" s="4" t="s">
        <v>466</v>
      </c>
      <c r="AJ22" s="4" t="s">
        <v>1416</v>
      </c>
      <c r="AK22" s="4" t="s">
        <v>1417</v>
      </c>
      <c r="AL22" s="4" t="s">
        <v>452</v>
      </c>
      <c r="AM22" s="4" t="s">
        <v>452</v>
      </c>
    </row>
    <row r="23" spans="2:39" x14ac:dyDescent="0.2">
      <c r="D23" s="55" t="s">
        <v>149</v>
      </c>
      <c r="E23" s="55" t="s">
        <v>473</v>
      </c>
      <c r="F23" s="55" t="s">
        <v>473</v>
      </c>
      <c r="G23" s="55" t="s">
        <v>473</v>
      </c>
      <c r="I23" s="4" t="s">
        <v>150</v>
      </c>
      <c r="J23" t="s">
        <v>150</v>
      </c>
      <c r="Q23" s="4" t="s">
        <v>502</v>
      </c>
      <c r="R23" s="4" t="s">
        <v>571</v>
      </c>
      <c r="T23" s="4" t="s">
        <v>957</v>
      </c>
      <c r="U23" s="4" t="s">
        <v>936</v>
      </c>
      <c r="V23" s="4" t="s">
        <v>936</v>
      </c>
      <c r="W23" s="4" t="s">
        <v>936</v>
      </c>
      <c r="X23" s="4" t="s">
        <v>936</v>
      </c>
      <c r="Y23" s="4" t="s">
        <v>934</v>
      </c>
      <c r="Z23" s="64" t="s">
        <v>958</v>
      </c>
      <c r="AB23" s="4" t="s">
        <v>1243</v>
      </c>
      <c r="AC23" s="4" t="s">
        <v>1087</v>
      </c>
      <c r="AD23" s="4" t="s">
        <v>1171</v>
      </c>
      <c r="AE23" s="4" t="s">
        <v>1288</v>
      </c>
      <c r="AF23" s="4" t="s">
        <v>1046</v>
      </c>
      <c r="AG23" s="4" t="s">
        <v>1335</v>
      </c>
      <c r="AH23" s="4" t="s">
        <v>1336</v>
      </c>
      <c r="AI23" s="4" t="s">
        <v>452</v>
      </c>
      <c r="AJ23" s="4" t="s">
        <v>1418</v>
      </c>
      <c r="AK23" s="4" t="s">
        <v>1419</v>
      </c>
      <c r="AL23" s="4" t="s">
        <v>452</v>
      </c>
      <c r="AM23" s="4" t="s">
        <v>452</v>
      </c>
    </row>
    <row r="24" spans="2:39" x14ac:dyDescent="0.2">
      <c r="D24" s="55" t="s">
        <v>151</v>
      </c>
      <c r="E24" t="s">
        <v>152</v>
      </c>
      <c r="F24" t="s">
        <v>152</v>
      </c>
      <c r="G24" t="s">
        <v>152</v>
      </c>
      <c r="I24"/>
      <c r="Q24" s="4" t="s">
        <v>503</v>
      </c>
      <c r="R24" s="4" t="s">
        <v>572</v>
      </c>
      <c r="T24" s="4" t="s">
        <v>958</v>
      </c>
      <c r="U24" s="4" t="s">
        <v>936</v>
      </c>
      <c r="V24" s="4" t="s">
        <v>936</v>
      </c>
      <c r="W24" s="4" t="s">
        <v>936</v>
      </c>
      <c r="X24" s="4" t="s">
        <v>936</v>
      </c>
      <c r="Y24" s="4" t="s">
        <v>934</v>
      </c>
      <c r="Z24" s="64" t="s">
        <v>959</v>
      </c>
      <c r="AB24" s="4" t="s">
        <v>1244</v>
      </c>
      <c r="AC24" s="4" t="s">
        <v>1088</v>
      </c>
      <c r="AD24" s="4" t="s">
        <v>1172</v>
      </c>
      <c r="AE24" s="4" t="s">
        <v>1289</v>
      </c>
      <c r="AF24" s="4" t="s">
        <v>1047</v>
      </c>
      <c r="AG24" s="4" t="s">
        <v>1337</v>
      </c>
      <c r="AH24" s="4" t="s">
        <v>1338</v>
      </c>
      <c r="AI24" s="4" t="s">
        <v>452</v>
      </c>
      <c r="AJ24" s="4" t="s">
        <v>1420</v>
      </c>
      <c r="AK24" s="4" t="s">
        <v>1421</v>
      </c>
      <c r="AL24" s="4" t="s">
        <v>452</v>
      </c>
      <c r="AM24" s="4" t="s">
        <v>452</v>
      </c>
    </row>
    <row r="25" spans="2:39" x14ac:dyDescent="0.2">
      <c r="D25" s="55" t="s">
        <v>153</v>
      </c>
      <c r="E25" t="s">
        <v>154</v>
      </c>
      <c r="F25" t="s">
        <v>154</v>
      </c>
      <c r="G25" t="s">
        <v>154</v>
      </c>
      <c r="I25"/>
      <c r="Q25" s="4" t="s">
        <v>504</v>
      </c>
      <c r="R25" s="4" t="s">
        <v>573</v>
      </c>
      <c r="T25" s="4" t="s">
        <v>959</v>
      </c>
      <c r="U25" s="4" t="s">
        <v>936</v>
      </c>
      <c r="V25" s="4" t="s">
        <v>936</v>
      </c>
      <c r="W25" s="4" t="s">
        <v>936</v>
      </c>
      <c r="X25" s="4" t="s">
        <v>936</v>
      </c>
      <c r="Y25" s="4" t="s">
        <v>934</v>
      </c>
      <c r="Z25" s="64" t="s">
        <v>960</v>
      </c>
      <c r="AB25" s="4" t="s">
        <v>1248</v>
      </c>
      <c r="AC25" s="4" t="s">
        <v>1089</v>
      </c>
      <c r="AD25" s="4" t="s">
        <v>1194</v>
      </c>
      <c r="AE25" s="4" t="s">
        <v>1290</v>
      </c>
      <c r="AF25" s="4" t="s">
        <v>1048</v>
      </c>
      <c r="AG25" s="4" t="s">
        <v>169</v>
      </c>
      <c r="AH25" s="4" t="s">
        <v>455</v>
      </c>
      <c r="AI25" s="4" t="s">
        <v>452</v>
      </c>
      <c r="AJ25" s="4" t="s">
        <v>1422</v>
      </c>
      <c r="AK25" s="4" t="s">
        <v>1423</v>
      </c>
      <c r="AL25" s="4" t="s">
        <v>452</v>
      </c>
      <c r="AM25" s="4" t="s">
        <v>452</v>
      </c>
    </row>
    <row r="26" spans="2:39" x14ac:dyDescent="0.2">
      <c r="D26" s="55" t="s">
        <v>155</v>
      </c>
      <c r="E26" t="s">
        <v>157</v>
      </c>
      <c r="F26" t="s">
        <v>157</v>
      </c>
      <c r="G26" t="s">
        <v>157</v>
      </c>
      <c r="I26" s="4" t="s">
        <v>156</v>
      </c>
      <c r="J26" t="s">
        <v>156</v>
      </c>
      <c r="Q26" s="4" t="s">
        <v>505</v>
      </c>
      <c r="R26" s="4" t="s">
        <v>574</v>
      </c>
      <c r="T26" s="4" t="s">
        <v>960</v>
      </c>
      <c r="U26" s="4" t="s">
        <v>936</v>
      </c>
      <c r="V26" s="4" t="s">
        <v>936</v>
      </c>
      <c r="W26" s="4" t="s">
        <v>936</v>
      </c>
      <c r="X26" s="4" t="s">
        <v>936</v>
      </c>
      <c r="Y26" s="4" t="s">
        <v>934</v>
      </c>
      <c r="Z26" s="64" t="s">
        <v>961</v>
      </c>
      <c r="AB26" s="4" t="s">
        <v>1249</v>
      </c>
      <c r="AC26" s="4" t="s">
        <v>1090</v>
      </c>
      <c r="AD26" s="4" t="s">
        <v>1195</v>
      </c>
      <c r="AE26" t="s">
        <v>1291</v>
      </c>
      <c r="AF26" s="4" t="s">
        <v>1049</v>
      </c>
      <c r="AG26" s="4" t="s">
        <v>1339</v>
      </c>
      <c r="AH26" s="4" t="s">
        <v>1340</v>
      </c>
      <c r="AI26" s="4" t="s">
        <v>464</v>
      </c>
      <c r="AJ26" s="4" t="s">
        <v>1424</v>
      </c>
      <c r="AK26" s="4" t="s">
        <v>1425</v>
      </c>
      <c r="AL26" s="4" t="s">
        <v>452</v>
      </c>
      <c r="AM26" s="4" t="s">
        <v>452</v>
      </c>
    </row>
    <row r="27" spans="2:39" x14ac:dyDescent="0.2">
      <c r="D27" s="55" t="s">
        <v>387</v>
      </c>
      <c r="E27" s="55" t="s">
        <v>158</v>
      </c>
      <c r="F27" s="55" t="s">
        <v>158</v>
      </c>
      <c r="G27" s="55" t="s">
        <v>158</v>
      </c>
      <c r="K27" s="55"/>
      <c r="Q27" s="4" t="s">
        <v>506</v>
      </c>
      <c r="R27" s="4" t="s">
        <v>575</v>
      </c>
      <c r="T27" s="4" t="s">
        <v>961</v>
      </c>
      <c r="U27" s="4" t="s">
        <v>936</v>
      </c>
      <c r="V27" s="4" t="s">
        <v>936</v>
      </c>
      <c r="W27" s="4" t="s">
        <v>936</v>
      </c>
      <c r="X27" s="4" t="s">
        <v>936</v>
      </c>
      <c r="Y27" s="4" t="s">
        <v>934</v>
      </c>
      <c r="Z27" s="64" t="s">
        <v>408</v>
      </c>
      <c r="AB27" s="4" t="s">
        <v>1250</v>
      </c>
      <c r="AC27" s="4" t="s">
        <v>1091</v>
      </c>
      <c r="AD27" s="4" t="s">
        <v>1196</v>
      </c>
      <c r="AE27" t="s">
        <v>1292</v>
      </c>
      <c r="AF27" s="4" t="s">
        <v>1050</v>
      </c>
      <c r="AG27" s="4" t="s">
        <v>180</v>
      </c>
      <c r="AH27" s="4" t="s">
        <v>458</v>
      </c>
      <c r="AI27" s="4" t="s">
        <v>459</v>
      </c>
      <c r="AJ27" s="4" t="s">
        <v>1426</v>
      </c>
      <c r="AK27" s="4" t="s">
        <v>1427</v>
      </c>
      <c r="AL27" s="4" t="s">
        <v>452</v>
      </c>
      <c r="AM27" s="4" t="s">
        <v>452</v>
      </c>
    </row>
    <row r="28" spans="2:39" x14ac:dyDescent="0.2">
      <c r="B28" s="55"/>
      <c r="D28" s="55" t="s">
        <v>159</v>
      </c>
      <c r="E28" t="s">
        <v>160</v>
      </c>
      <c r="F28" t="s">
        <v>160</v>
      </c>
      <c r="G28" t="s">
        <v>160</v>
      </c>
      <c r="I28"/>
      <c r="Q28" s="4" t="s">
        <v>507</v>
      </c>
      <c r="R28" s="4" t="s">
        <v>576</v>
      </c>
      <c r="T28" s="4" t="s">
        <v>962</v>
      </c>
      <c r="U28" s="4" t="s">
        <v>936</v>
      </c>
      <c r="V28" s="4" t="s">
        <v>936</v>
      </c>
      <c r="W28" s="4" t="s">
        <v>936</v>
      </c>
      <c r="X28" s="4" t="s">
        <v>936</v>
      </c>
      <c r="Y28" s="4" t="s">
        <v>934</v>
      </c>
      <c r="Z28" s="64" t="s">
        <v>962</v>
      </c>
      <c r="AB28" s="4" t="s">
        <v>1251</v>
      </c>
      <c r="AC28" s="4" t="s">
        <v>1092</v>
      </c>
      <c r="AD28" s="4" t="s">
        <v>1197</v>
      </c>
      <c r="AF28" s="4" t="s">
        <v>1051</v>
      </c>
      <c r="AG28" s="4" t="s">
        <v>1341</v>
      </c>
      <c r="AH28" s="4" t="s">
        <v>1342</v>
      </c>
      <c r="AI28" s="4" t="s">
        <v>450</v>
      </c>
      <c r="AJ28" s="4" t="s">
        <v>1428</v>
      </c>
      <c r="AK28" s="4" t="s">
        <v>1429</v>
      </c>
      <c r="AL28" s="4" t="s">
        <v>452</v>
      </c>
      <c r="AM28" s="4" t="s">
        <v>452</v>
      </c>
    </row>
    <row r="29" spans="2:39" x14ac:dyDescent="0.2">
      <c r="D29" s="55" t="s">
        <v>161</v>
      </c>
      <c r="F29" s="55" t="s">
        <v>162</v>
      </c>
      <c r="Q29" s="4" t="s">
        <v>508</v>
      </c>
      <c r="R29" s="4" t="s">
        <v>577</v>
      </c>
      <c r="T29" s="4" t="s">
        <v>963</v>
      </c>
      <c r="U29" s="4" t="s">
        <v>952</v>
      </c>
      <c r="V29" s="4" t="s">
        <v>952</v>
      </c>
      <c r="W29" s="4" t="s">
        <v>952</v>
      </c>
      <c r="X29" s="4" t="s">
        <v>936</v>
      </c>
      <c r="Y29" s="4" t="s">
        <v>934</v>
      </c>
      <c r="Z29" s="64" t="s">
        <v>963</v>
      </c>
      <c r="AB29" s="4" t="s">
        <v>1252</v>
      </c>
      <c r="AC29" s="4" t="s">
        <v>1093</v>
      </c>
      <c r="AD29" s="4" t="s">
        <v>1198</v>
      </c>
      <c r="AF29" s="4" t="s">
        <v>1052</v>
      </c>
      <c r="AG29" s="4" t="s">
        <v>1343</v>
      </c>
      <c r="AH29" s="4" t="s">
        <v>1344</v>
      </c>
      <c r="AI29" s="4" t="s">
        <v>452</v>
      </c>
      <c r="AJ29" s="4" t="s">
        <v>1430</v>
      </c>
      <c r="AK29" s="4" t="s">
        <v>1431</v>
      </c>
      <c r="AL29" s="4" t="s">
        <v>452</v>
      </c>
      <c r="AM29" s="4" t="s">
        <v>452</v>
      </c>
    </row>
    <row r="30" spans="2:39" x14ac:dyDescent="0.2">
      <c r="D30" t="s">
        <v>163</v>
      </c>
      <c r="E30" t="s">
        <v>165</v>
      </c>
      <c r="F30" t="s">
        <v>165</v>
      </c>
      <c r="G30" t="s">
        <v>165</v>
      </c>
      <c r="I30" s="4" t="s">
        <v>164</v>
      </c>
      <c r="J30" t="s">
        <v>164</v>
      </c>
      <c r="Q30" s="4" t="s">
        <v>509</v>
      </c>
      <c r="R30" s="4" t="s">
        <v>578</v>
      </c>
      <c r="T30" s="4" t="s">
        <v>964</v>
      </c>
      <c r="U30" s="4" t="s">
        <v>936</v>
      </c>
      <c r="V30" s="4" t="s">
        <v>936</v>
      </c>
      <c r="W30" s="4" t="s">
        <v>936</v>
      </c>
      <c r="X30" s="4" t="s">
        <v>936</v>
      </c>
      <c r="Y30" s="4" t="s">
        <v>934</v>
      </c>
      <c r="Z30" s="64" t="s">
        <v>964</v>
      </c>
      <c r="AB30" s="4" t="s">
        <v>1253</v>
      </c>
      <c r="AC30" s="4" t="s">
        <v>1094</v>
      </c>
      <c r="AD30" s="4" t="s">
        <v>1199</v>
      </c>
      <c r="AF30" s="4" t="s">
        <v>1053</v>
      </c>
      <c r="AG30" s="4" t="s">
        <v>1345</v>
      </c>
      <c r="AH30" s="4" t="s">
        <v>1346</v>
      </c>
      <c r="AI30" s="4" t="s">
        <v>452</v>
      </c>
      <c r="AJ30" s="4" t="s">
        <v>1432</v>
      </c>
      <c r="AK30" s="4" t="s">
        <v>1433</v>
      </c>
      <c r="AL30" s="4" t="s">
        <v>1434</v>
      </c>
      <c r="AM30" s="4" t="s">
        <v>1435</v>
      </c>
    </row>
    <row r="31" spans="2:39" x14ac:dyDescent="0.2">
      <c r="D31" t="s">
        <v>166</v>
      </c>
      <c r="E31" t="s">
        <v>168</v>
      </c>
      <c r="F31" t="s">
        <v>168</v>
      </c>
      <c r="G31" t="s">
        <v>168</v>
      </c>
      <c r="I31" s="4" t="s">
        <v>167</v>
      </c>
      <c r="J31" t="s">
        <v>167</v>
      </c>
      <c r="Q31" s="4" t="s">
        <v>510</v>
      </c>
      <c r="R31" s="4" t="s">
        <v>579</v>
      </c>
      <c r="T31" s="4" t="s">
        <v>965</v>
      </c>
      <c r="U31" s="4" t="s">
        <v>936</v>
      </c>
      <c r="V31" s="4" t="s">
        <v>936</v>
      </c>
      <c r="W31" s="4" t="s">
        <v>936</v>
      </c>
      <c r="X31" s="4" t="s">
        <v>936</v>
      </c>
      <c r="Y31" s="4" t="s">
        <v>934</v>
      </c>
      <c r="Z31" s="64" t="s">
        <v>965</v>
      </c>
      <c r="AB31" s="4" t="s">
        <v>1254</v>
      </c>
      <c r="AC31" s="4" t="s">
        <v>1095</v>
      </c>
      <c r="AD31" s="4" t="s">
        <v>1200</v>
      </c>
      <c r="AF31" s="4" t="s">
        <v>1054</v>
      </c>
      <c r="AG31" s="4" t="s">
        <v>1347</v>
      </c>
      <c r="AH31" s="4" t="s">
        <v>1348</v>
      </c>
      <c r="AI31" s="4" t="s">
        <v>452</v>
      </c>
      <c r="AJ31" s="4" t="s">
        <v>1436</v>
      </c>
      <c r="AK31" s="4" t="s">
        <v>1437</v>
      </c>
      <c r="AL31" s="4" t="s">
        <v>452</v>
      </c>
      <c r="AM31" s="4" t="s">
        <v>452</v>
      </c>
    </row>
    <row r="32" spans="2:39" x14ac:dyDescent="0.2">
      <c r="D32" s="55" t="s">
        <v>170</v>
      </c>
      <c r="E32" s="55" t="s">
        <v>171</v>
      </c>
      <c r="F32" s="55" t="s">
        <v>171</v>
      </c>
      <c r="G32" s="55" t="s">
        <v>171</v>
      </c>
      <c r="J32" s="55"/>
      <c r="K32" s="55"/>
      <c r="Q32" s="4" t="s">
        <v>511</v>
      </c>
      <c r="R32" s="4" t="s">
        <v>580</v>
      </c>
      <c r="T32" s="4" t="s">
        <v>966</v>
      </c>
      <c r="U32" s="4" t="s">
        <v>936</v>
      </c>
      <c r="V32" s="4" t="s">
        <v>936</v>
      </c>
      <c r="W32" s="4" t="s">
        <v>936</v>
      </c>
      <c r="X32" s="4" t="s">
        <v>936</v>
      </c>
      <c r="Y32" s="4" t="s">
        <v>934</v>
      </c>
      <c r="Z32" s="64" t="s">
        <v>967</v>
      </c>
      <c r="AB32" s="4" t="s">
        <v>1255</v>
      </c>
      <c r="AC32" s="4" t="s">
        <v>1096</v>
      </c>
      <c r="AD32" s="4" t="s">
        <v>1201</v>
      </c>
      <c r="AF32" s="4" t="s">
        <v>1055</v>
      </c>
      <c r="AG32" s="4" t="s">
        <v>1349</v>
      </c>
      <c r="AH32" s="4" t="s">
        <v>1350</v>
      </c>
      <c r="AI32" s="4" t="s">
        <v>1351</v>
      </c>
      <c r="AJ32" s="4" t="s">
        <v>1438</v>
      </c>
      <c r="AK32" s="4" t="s">
        <v>1439</v>
      </c>
      <c r="AL32" s="4" t="s">
        <v>452</v>
      </c>
      <c r="AM32" s="4" t="s">
        <v>452</v>
      </c>
    </row>
    <row r="33" spans="4:39" x14ac:dyDescent="0.2">
      <c r="D33" s="55" t="s">
        <v>172</v>
      </c>
      <c r="E33" s="55" t="s">
        <v>173</v>
      </c>
      <c r="F33" s="55" t="s">
        <v>173</v>
      </c>
      <c r="G33" t="s">
        <v>173</v>
      </c>
      <c r="I33"/>
      <c r="Q33" s="4" t="s">
        <v>512</v>
      </c>
      <c r="R33" s="4" t="s">
        <v>581</v>
      </c>
      <c r="T33" s="4" t="s">
        <v>967</v>
      </c>
      <c r="U33" s="4" t="s">
        <v>936</v>
      </c>
      <c r="V33" s="4" t="s">
        <v>936</v>
      </c>
      <c r="W33" s="4" t="s">
        <v>936</v>
      </c>
      <c r="X33" s="4" t="s">
        <v>936</v>
      </c>
      <c r="Y33" s="4" t="s">
        <v>934</v>
      </c>
      <c r="Z33" s="64" t="s">
        <v>968</v>
      </c>
      <c r="AB33" s="4" t="s">
        <v>1256</v>
      </c>
      <c r="AC33" s="4" t="s">
        <v>1097</v>
      </c>
      <c r="AD33" s="4" t="s">
        <v>1202</v>
      </c>
      <c r="AF33" s="4" t="s">
        <v>1056</v>
      </c>
      <c r="AG33" s="4" t="s">
        <v>192</v>
      </c>
      <c r="AH33" s="4" t="s">
        <v>453</v>
      </c>
      <c r="AI33" s="4" t="s">
        <v>454</v>
      </c>
      <c r="AJ33" s="4" t="s">
        <v>1440</v>
      </c>
      <c r="AK33" s="4" t="s">
        <v>1441</v>
      </c>
      <c r="AL33" s="4" t="s">
        <v>452</v>
      </c>
      <c r="AM33" s="4" t="s">
        <v>452</v>
      </c>
    </row>
    <row r="34" spans="4:39" x14ac:dyDescent="0.2">
      <c r="D34" s="55" t="s">
        <v>174</v>
      </c>
      <c r="E34" t="s">
        <v>175</v>
      </c>
      <c r="F34" t="s">
        <v>175</v>
      </c>
      <c r="G34" t="s">
        <v>175</v>
      </c>
      <c r="I34"/>
      <c r="Q34" s="4" t="s">
        <v>513</v>
      </c>
      <c r="R34" s="4" t="s">
        <v>582</v>
      </c>
      <c r="T34" s="4" t="s">
        <v>968</v>
      </c>
      <c r="U34" s="4" t="s">
        <v>936</v>
      </c>
      <c r="V34" s="4" t="s">
        <v>936</v>
      </c>
      <c r="W34" s="4" t="s">
        <v>936</v>
      </c>
      <c r="X34" s="4" t="s">
        <v>936</v>
      </c>
      <c r="Y34" s="4" t="s">
        <v>934</v>
      </c>
      <c r="Z34" s="64" t="s">
        <v>969</v>
      </c>
      <c r="AB34" s="4" t="s">
        <v>1257</v>
      </c>
      <c r="AC34" s="4" t="s">
        <v>1098</v>
      </c>
      <c r="AD34" s="4" t="s">
        <v>1203</v>
      </c>
      <c r="AF34" s="4" t="s">
        <v>1059</v>
      </c>
      <c r="AG34" s="4" t="s">
        <v>1352</v>
      </c>
      <c r="AH34" s="4" t="s">
        <v>1353</v>
      </c>
      <c r="AI34" s="4" t="s">
        <v>454</v>
      </c>
      <c r="AJ34" s="4" t="s">
        <v>1442</v>
      </c>
      <c r="AK34" s="4" t="s">
        <v>1443</v>
      </c>
      <c r="AL34" s="4" t="s">
        <v>1444</v>
      </c>
      <c r="AM34" s="4" t="s">
        <v>1445</v>
      </c>
    </row>
    <row r="35" spans="4:39" x14ac:dyDescent="0.2">
      <c r="D35" s="55" t="s">
        <v>428</v>
      </c>
      <c r="E35" t="s">
        <v>429</v>
      </c>
      <c r="F35" t="s">
        <v>429</v>
      </c>
      <c r="G35" t="s">
        <v>429</v>
      </c>
      <c r="Q35" s="4" t="s">
        <v>514</v>
      </c>
      <c r="R35" s="4" t="s">
        <v>583</v>
      </c>
      <c r="T35" s="4" t="s">
        <v>969</v>
      </c>
      <c r="U35" s="4" t="s">
        <v>936</v>
      </c>
      <c r="V35" s="4" t="s">
        <v>936</v>
      </c>
      <c r="W35" s="4" t="s">
        <v>936</v>
      </c>
      <c r="X35" s="4" t="s">
        <v>936</v>
      </c>
      <c r="Y35" s="4" t="s">
        <v>934</v>
      </c>
      <c r="Z35" s="64" t="s">
        <v>970</v>
      </c>
      <c r="AB35" s="4" t="s">
        <v>1258</v>
      </c>
      <c r="AC35" s="4" t="s">
        <v>1099</v>
      </c>
      <c r="AD35" s="4" t="s">
        <v>1204</v>
      </c>
      <c r="AF35" s="4" t="s">
        <v>1060</v>
      </c>
      <c r="AG35" s="4" t="s">
        <v>1354</v>
      </c>
      <c r="AH35" s="4" t="s">
        <v>1355</v>
      </c>
      <c r="AI35" s="4" t="s">
        <v>1316</v>
      </c>
      <c r="AJ35" s="4" t="s">
        <v>1446</v>
      </c>
      <c r="AK35" s="4" t="s">
        <v>1447</v>
      </c>
      <c r="AL35" s="4" t="s">
        <v>452</v>
      </c>
      <c r="AM35" s="4" t="s">
        <v>452</v>
      </c>
    </row>
    <row r="36" spans="4:39" x14ac:dyDescent="0.2">
      <c r="D36" s="55" t="s">
        <v>176</v>
      </c>
      <c r="E36" t="s">
        <v>177</v>
      </c>
      <c r="F36" s="37"/>
      <c r="I36" s="4" t="s">
        <v>177</v>
      </c>
      <c r="J36" t="s">
        <v>177</v>
      </c>
      <c r="Q36" s="4" t="s">
        <v>515</v>
      </c>
      <c r="R36" s="4" t="s">
        <v>584</v>
      </c>
      <c r="T36" s="4" t="s">
        <v>970</v>
      </c>
      <c r="U36" s="4" t="s">
        <v>936</v>
      </c>
      <c r="V36" s="4" t="s">
        <v>936</v>
      </c>
      <c r="W36" s="4" t="s">
        <v>936</v>
      </c>
      <c r="X36" s="4" t="s">
        <v>936</v>
      </c>
      <c r="Y36" s="4" t="s">
        <v>934</v>
      </c>
      <c r="Z36" s="64" t="s">
        <v>966</v>
      </c>
      <c r="AB36" s="4" t="s">
        <v>1259</v>
      </c>
      <c r="AC36" s="4" t="s">
        <v>1100</v>
      </c>
      <c r="AD36" s="4" t="s">
        <v>1205</v>
      </c>
      <c r="AF36" s="4" t="s">
        <v>1061</v>
      </c>
      <c r="AG36" s="4" t="s">
        <v>1356</v>
      </c>
      <c r="AH36" s="4" t="s">
        <v>1357</v>
      </c>
      <c r="AI36" s="4" t="s">
        <v>1358</v>
      </c>
      <c r="AJ36" s="4" t="s">
        <v>1448</v>
      </c>
      <c r="AK36" s="4" t="s">
        <v>1449</v>
      </c>
      <c r="AL36" s="4" t="s">
        <v>452</v>
      </c>
      <c r="AM36" s="4" t="s">
        <v>452</v>
      </c>
    </row>
    <row r="37" spans="4:39" x14ac:dyDescent="0.2">
      <c r="D37" s="55" t="s">
        <v>178</v>
      </c>
      <c r="E37" t="s">
        <v>179</v>
      </c>
      <c r="I37" s="4" t="s">
        <v>179</v>
      </c>
      <c r="J37" t="s">
        <v>179</v>
      </c>
      <c r="Q37" s="4" t="s">
        <v>516</v>
      </c>
      <c r="R37" s="4" t="s">
        <v>585</v>
      </c>
      <c r="T37" s="4" t="s">
        <v>971</v>
      </c>
      <c r="U37" s="4" t="s">
        <v>936</v>
      </c>
      <c r="V37" s="4" t="s">
        <v>936</v>
      </c>
      <c r="W37" s="4" t="s">
        <v>936</v>
      </c>
      <c r="X37" s="4" t="s">
        <v>936</v>
      </c>
      <c r="Y37" s="4" t="s">
        <v>934</v>
      </c>
      <c r="Z37" s="64" t="s">
        <v>973</v>
      </c>
      <c r="AB37" s="4" t="s">
        <v>1260</v>
      </c>
      <c r="AC37" s="4" t="s">
        <v>1101</v>
      </c>
      <c r="AD37" s="4" t="s">
        <v>1206</v>
      </c>
      <c r="AF37" s="4" t="s">
        <v>1058</v>
      </c>
      <c r="AG37" s="4" t="s">
        <v>1359</v>
      </c>
      <c r="AH37" s="4" t="s">
        <v>1360</v>
      </c>
      <c r="AI37" s="4" t="s">
        <v>1361</v>
      </c>
      <c r="AJ37" s="4" t="s">
        <v>1450</v>
      </c>
      <c r="AK37" s="4" t="s">
        <v>1451</v>
      </c>
      <c r="AL37" s="4" t="s">
        <v>452</v>
      </c>
      <c r="AM37" s="4" t="s">
        <v>452</v>
      </c>
    </row>
    <row r="38" spans="4:39" x14ac:dyDescent="0.2">
      <c r="D38" s="55" t="s">
        <v>181</v>
      </c>
      <c r="I38" s="4" t="s">
        <v>182</v>
      </c>
      <c r="J38" t="s">
        <v>182</v>
      </c>
      <c r="Q38" s="4" t="s">
        <v>517</v>
      </c>
      <c r="R38" s="4" t="s">
        <v>586</v>
      </c>
      <c r="T38" s="4" t="s">
        <v>972</v>
      </c>
      <c r="U38" s="4" t="s">
        <v>936</v>
      </c>
      <c r="V38" s="4" t="s">
        <v>936</v>
      </c>
      <c r="W38" s="4" t="s">
        <v>936</v>
      </c>
      <c r="X38" s="4" t="s">
        <v>936</v>
      </c>
      <c r="Y38" s="4" t="s">
        <v>934</v>
      </c>
      <c r="Z38" s="64" t="s">
        <v>974</v>
      </c>
      <c r="AB38" s="4" t="s">
        <v>1261</v>
      </c>
      <c r="AC38" s="4" t="s">
        <v>1102</v>
      </c>
      <c r="AD38" s="4" t="s">
        <v>1207</v>
      </c>
      <c r="AF38" s="4" t="s">
        <v>1062</v>
      </c>
      <c r="AG38" s="4" t="s">
        <v>1362</v>
      </c>
      <c r="AH38" s="4" t="s">
        <v>1363</v>
      </c>
      <c r="AI38" s="4" t="s">
        <v>1309</v>
      </c>
      <c r="AJ38" s="4" t="s">
        <v>1452</v>
      </c>
      <c r="AK38" s="4" t="s">
        <v>1453</v>
      </c>
      <c r="AL38" s="4" t="s">
        <v>452</v>
      </c>
      <c r="AM38" s="4" t="s">
        <v>452</v>
      </c>
    </row>
    <row r="39" spans="4:39" x14ac:dyDescent="0.2">
      <c r="D39" s="55" t="s">
        <v>183</v>
      </c>
      <c r="I39" s="55" t="s">
        <v>184</v>
      </c>
      <c r="J39" s="55" t="s">
        <v>184</v>
      </c>
      <c r="Q39" s="4" t="s">
        <v>518</v>
      </c>
      <c r="R39" s="4" t="s">
        <v>587</v>
      </c>
      <c r="T39" s="4" t="s">
        <v>973</v>
      </c>
      <c r="U39" s="4" t="s">
        <v>936</v>
      </c>
      <c r="V39" s="4" t="s">
        <v>936</v>
      </c>
      <c r="W39" s="4" t="s">
        <v>936</v>
      </c>
      <c r="X39" s="4" t="s">
        <v>936</v>
      </c>
      <c r="Y39" s="4" t="s">
        <v>934</v>
      </c>
      <c r="Z39" s="64" t="s">
        <v>975</v>
      </c>
      <c r="AB39" s="4" t="s">
        <v>1262</v>
      </c>
      <c r="AC39" s="4" t="s">
        <v>1103</v>
      </c>
      <c r="AD39" s="4" t="s">
        <v>1208</v>
      </c>
      <c r="AF39" s="4" t="s">
        <v>1063</v>
      </c>
      <c r="AG39" s="4" t="s">
        <v>1364</v>
      </c>
      <c r="AH39" s="4" t="s">
        <v>1365</v>
      </c>
      <c r="AI39" s="4" t="s">
        <v>1366</v>
      </c>
      <c r="AJ39" s="4" t="s">
        <v>1454</v>
      </c>
      <c r="AK39" s="4" t="s">
        <v>1455</v>
      </c>
      <c r="AL39" s="4" t="s">
        <v>452</v>
      </c>
      <c r="AM39" s="4" t="s">
        <v>452</v>
      </c>
    </row>
    <row r="40" spans="4:39" x14ac:dyDescent="0.2">
      <c r="D40" s="55" t="s">
        <v>185</v>
      </c>
      <c r="I40" s="4" t="s">
        <v>186</v>
      </c>
      <c r="Q40" s="4" t="s">
        <v>519</v>
      </c>
      <c r="R40" s="4" t="s">
        <v>588</v>
      </c>
      <c r="T40" s="4" t="s">
        <v>974</v>
      </c>
      <c r="U40" s="4" t="s">
        <v>936</v>
      </c>
      <c r="V40" s="4" t="s">
        <v>936</v>
      </c>
      <c r="W40" s="4" t="s">
        <v>936</v>
      </c>
      <c r="X40" s="4" t="s">
        <v>936</v>
      </c>
      <c r="Y40" s="4" t="s">
        <v>934</v>
      </c>
      <c r="Z40" s="64" t="s">
        <v>976</v>
      </c>
      <c r="AB40" s="4" t="s">
        <v>1263</v>
      </c>
      <c r="AC40" s="4" t="s">
        <v>1104</v>
      </c>
      <c r="AD40" s="4" t="s">
        <v>1209</v>
      </c>
      <c r="AF40" s="4"/>
      <c r="AG40" s="4" t="s">
        <v>1367</v>
      </c>
      <c r="AH40" s="4" t="s">
        <v>1368</v>
      </c>
      <c r="AI40" s="4" t="s">
        <v>1369</v>
      </c>
      <c r="AJ40" s="4" t="s">
        <v>1456</v>
      </c>
      <c r="AK40" s="4" t="s">
        <v>1457</v>
      </c>
      <c r="AL40" s="4" t="s">
        <v>452</v>
      </c>
      <c r="AM40" s="4" t="s">
        <v>452</v>
      </c>
    </row>
    <row r="41" spans="4:39" x14ac:dyDescent="0.2">
      <c r="D41" t="s">
        <v>187</v>
      </c>
      <c r="I41" s="4" t="s">
        <v>188</v>
      </c>
      <c r="J41" s="4"/>
      <c r="Q41" s="4" t="s">
        <v>520</v>
      </c>
      <c r="R41" s="4" t="s">
        <v>589</v>
      </c>
      <c r="T41" s="4" t="s">
        <v>975</v>
      </c>
      <c r="U41" s="4" t="s">
        <v>936</v>
      </c>
      <c r="V41" s="4" t="s">
        <v>936</v>
      </c>
      <c r="W41" s="4" t="s">
        <v>936</v>
      </c>
      <c r="X41" s="4" t="s">
        <v>936</v>
      </c>
      <c r="Y41" s="4" t="s">
        <v>934</v>
      </c>
      <c r="Z41" s="64" t="s">
        <v>977</v>
      </c>
      <c r="AB41" s="4" t="s">
        <v>1264</v>
      </c>
      <c r="AC41" s="4" t="s">
        <v>1105</v>
      </c>
      <c r="AD41" s="4" t="s">
        <v>1210</v>
      </c>
      <c r="AF41" s="4"/>
      <c r="AG41" s="4" t="s">
        <v>1370</v>
      </c>
      <c r="AH41" s="4" t="s">
        <v>1371</v>
      </c>
      <c r="AI41" s="4" t="s">
        <v>1366</v>
      </c>
      <c r="AJ41" s="4" t="s">
        <v>1458</v>
      </c>
      <c r="AK41" s="4" t="s">
        <v>1459</v>
      </c>
      <c r="AL41" s="4" t="s">
        <v>452</v>
      </c>
      <c r="AM41" s="4" t="s">
        <v>452</v>
      </c>
    </row>
    <row r="42" spans="4:39" x14ac:dyDescent="0.2">
      <c r="D42" t="s">
        <v>189</v>
      </c>
      <c r="H42" t="s">
        <v>100</v>
      </c>
      <c r="I42" s="4" t="s">
        <v>100</v>
      </c>
      <c r="J42" t="s">
        <v>100</v>
      </c>
      <c r="Q42" s="4" t="s">
        <v>521</v>
      </c>
      <c r="R42" s="4" t="s">
        <v>590</v>
      </c>
      <c r="T42" s="4" t="s">
        <v>976</v>
      </c>
      <c r="U42" s="4" t="s">
        <v>936</v>
      </c>
      <c r="V42" s="4" t="s">
        <v>936</v>
      </c>
      <c r="W42" s="4" t="s">
        <v>936</v>
      </c>
      <c r="X42" s="4" t="s">
        <v>936</v>
      </c>
      <c r="Y42" s="4" t="s">
        <v>934</v>
      </c>
      <c r="Z42" s="64" t="s">
        <v>979</v>
      </c>
      <c r="AB42" s="4" t="s">
        <v>1245</v>
      </c>
      <c r="AC42" s="4" t="s">
        <v>1106</v>
      </c>
      <c r="AD42" s="4" t="s">
        <v>1211</v>
      </c>
      <c r="AF42" s="4"/>
      <c r="AG42" s="4" t="s">
        <v>1372</v>
      </c>
      <c r="AH42" s="4" t="s">
        <v>1373</v>
      </c>
      <c r="AI42" s="4" t="s">
        <v>1366</v>
      </c>
      <c r="AJ42" s="4" t="s">
        <v>1460</v>
      </c>
      <c r="AK42" s="4" t="s">
        <v>1461</v>
      </c>
      <c r="AL42" s="4" t="s">
        <v>1462</v>
      </c>
      <c r="AM42" s="4" t="s">
        <v>1463</v>
      </c>
    </row>
    <row r="43" spans="4:39" x14ac:dyDescent="0.2">
      <c r="D43" s="55" t="s">
        <v>190</v>
      </c>
      <c r="F43" s="37"/>
      <c r="J43" s="55" t="s">
        <v>191</v>
      </c>
      <c r="Q43" s="4" t="s">
        <v>522</v>
      </c>
      <c r="R43" s="4" t="s">
        <v>591</v>
      </c>
      <c r="T43" s="4" t="s">
        <v>977</v>
      </c>
      <c r="U43" s="4" t="s">
        <v>952</v>
      </c>
      <c r="V43" s="4" t="s">
        <v>952</v>
      </c>
      <c r="W43" s="4" t="s">
        <v>936</v>
      </c>
      <c r="X43" s="4" t="s">
        <v>936</v>
      </c>
      <c r="Y43" s="4" t="s">
        <v>934</v>
      </c>
      <c r="Z43" s="64" t="s">
        <v>978</v>
      </c>
      <c r="AB43" s="4" t="s">
        <v>1246</v>
      </c>
      <c r="AC43" s="4" t="s">
        <v>1107</v>
      </c>
      <c r="AD43" s="4" t="s">
        <v>1212</v>
      </c>
      <c r="AF43" s="4"/>
      <c r="AG43" s="4" t="s">
        <v>1374</v>
      </c>
      <c r="AH43" s="4" t="s">
        <v>1375</v>
      </c>
      <c r="AI43" s="4" t="s">
        <v>1369</v>
      </c>
      <c r="AJ43" s="4" t="s">
        <v>1464</v>
      </c>
      <c r="AK43" s="4" t="s">
        <v>1465</v>
      </c>
      <c r="AL43" s="4" t="s">
        <v>452</v>
      </c>
      <c r="AM43" s="4" t="s">
        <v>452</v>
      </c>
    </row>
    <row r="44" spans="4:39" x14ac:dyDescent="0.2">
      <c r="D44" s="2" t="s">
        <v>382</v>
      </c>
      <c r="E44" s="55" t="s">
        <v>474</v>
      </c>
      <c r="F44" s="55" t="s">
        <v>474</v>
      </c>
      <c r="G44" s="55" t="s">
        <v>474</v>
      </c>
      <c r="I44" s="55" t="s">
        <v>475</v>
      </c>
      <c r="J44" s="55" t="s">
        <v>475</v>
      </c>
      <c r="Q44" s="4" t="s">
        <v>523</v>
      </c>
      <c r="R44" s="4" t="s">
        <v>592</v>
      </c>
      <c r="T44" s="4" t="s">
        <v>978</v>
      </c>
      <c r="U44" s="4" t="s">
        <v>952</v>
      </c>
      <c r="V44" s="4" t="s">
        <v>952</v>
      </c>
      <c r="W44" s="4" t="s">
        <v>936</v>
      </c>
      <c r="X44" s="4" t="s">
        <v>936</v>
      </c>
      <c r="Y44" s="4" t="s">
        <v>934</v>
      </c>
      <c r="Z44" s="64" t="s">
        <v>971</v>
      </c>
      <c r="AB44" s="4" t="s">
        <v>1247</v>
      </c>
      <c r="AC44" s="4" t="s">
        <v>1108</v>
      </c>
      <c r="AD44" s="4" t="s">
        <v>1213</v>
      </c>
      <c r="AF44" s="4"/>
      <c r="AG44" s="4" t="s">
        <v>467</v>
      </c>
      <c r="AH44" s="4" t="s">
        <v>468</v>
      </c>
      <c r="AI44" s="4" t="s">
        <v>452</v>
      </c>
      <c r="AJ44" s="4" t="s">
        <v>1466</v>
      </c>
      <c r="AK44" s="4" t="s">
        <v>1467</v>
      </c>
      <c r="AL44" s="4" t="s">
        <v>452</v>
      </c>
      <c r="AM44" s="4" t="s">
        <v>452</v>
      </c>
    </row>
    <row r="45" spans="4:39" x14ac:dyDescent="0.2">
      <c r="D45" t="s">
        <v>193</v>
      </c>
      <c r="E45" t="s">
        <v>195</v>
      </c>
      <c r="F45" t="s">
        <v>195</v>
      </c>
      <c r="G45" t="s">
        <v>195</v>
      </c>
      <c r="I45" s="4" t="s">
        <v>194</v>
      </c>
      <c r="J45" s="4" t="s">
        <v>194</v>
      </c>
      <c r="Q45" s="4" t="s">
        <v>524</v>
      </c>
      <c r="R45" s="4" t="s">
        <v>593</v>
      </c>
      <c r="T45" s="4" t="s">
        <v>979</v>
      </c>
      <c r="U45" s="4" t="s">
        <v>952</v>
      </c>
      <c r="V45" s="4" t="s">
        <v>952</v>
      </c>
      <c r="W45" s="4" t="s">
        <v>936</v>
      </c>
      <c r="X45" s="4" t="s">
        <v>936</v>
      </c>
      <c r="Y45" s="4" t="s">
        <v>934</v>
      </c>
      <c r="Z45" s="64" t="s">
        <v>980</v>
      </c>
      <c r="AB45" s="4" t="s">
        <v>86</v>
      </c>
      <c r="AC45" s="4" t="s">
        <v>1109</v>
      </c>
      <c r="AD45" s="4" t="s">
        <v>1214</v>
      </c>
      <c r="AF45" s="4"/>
      <c r="AG45" s="4" t="s">
        <v>237</v>
      </c>
      <c r="AH45" s="4" t="s">
        <v>451</v>
      </c>
      <c r="AI45" s="4" t="s">
        <v>452</v>
      </c>
      <c r="AJ45" s="4" t="s">
        <v>1468</v>
      </c>
      <c r="AK45" s="4" t="s">
        <v>1469</v>
      </c>
      <c r="AL45" s="4" t="s">
        <v>452</v>
      </c>
      <c r="AM45" s="4" t="s">
        <v>452</v>
      </c>
    </row>
    <row r="46" spans="4:39" x14ac:dyDescent="0.2">
      <c r="D46" t="s">
        <v>196</v>
      </c>
      <c r="E46" t="s">
        <v>103</v>
      </c>
      <c r="F46" t="s">
        <v>103</v>
      </c>
      <c r="G46" t="s">
        <v>103</v>
      </c>
      <c r="I46" s="4" t="s">
        <v>197</v>
      </c>
      <c r="J46" s="4" t="s">
        <v>197</v>
      </c>
      <c r="Q46" s="4" t="s">
        <v>525</v>
      </c>
      <c r="R46" s="4" t="s">
        <v>594</v>
      </c>
      <c r="T46" s="4" t="s">
        <v>980</v>
      </c>
      <c r="U46" s="4" t="s">
        <v>936</v>
      </c>
      <c r="V46" s="4" t="s">
        <v>936</v>
      </c>
      <c r="W46" s="4" t="s">
        <v>936</v>
      </c>
      <c r="X46" s="4" t="s">
        <v>936</v>
      </c>
      <c r="Y46" s="4" t="s">
        <v>934</v>
      </c>
      <c r="Z46" s="64" t="s">
        <v>991</v>
      </c>
      <c r="AB46" s="4"/>
      <c r="AC46" s="4" t="s">
        <v>1110</v>
      </c>
      <c r="AD46" s="4" t="s">
        <v>1215</v>
      </c>
      <c r="AF46" s="4"/>
      <c r="AG46" s="4" t="s">
        <v>240</v>
      </c>
      <c r="AH46" s="4" t="s">
        <v>460</v>
      </c>
      <c r="AI46" s="4" t="s">
        <v>461</v>
      </c>
      <c r="AJ46" s="4" t="s">
        <v>1470</v>
      </c>
      <c r="AK46" s="4" t="s">
        <v>1471</v>
      </c>
      <c r="AL46" s="4" t="s">
        <v>452</v>
      </c>
      <c r="AM46" s="4" t="s">
        <v>452</v>
      </c>
    </row>
    <row r="47" spans="4:39" x14ac:dyDescent="0.2">
      <c r="D47" t="s">
        <v>198</v>
      </c>
      <c r="E47" t="s">
        <v>200</v>
      </c>
      <c r="F47" t="s">
        <v>200</v>
      </c>
      <c r="G47" t="s">
        <v>200</v>
      </c>
      <c r="I47" s="4" t="s">
        <v>199</v>
      </c>
      <c r="J47" s="4" t="s">
        <v>199</v>
      </c>
      <c r="Q47" s="4" t="s">
        <v>526</v>
      </c>
      <c r="R47" s="4" t="s">
        <v>595</v>
      </c>
      <c r="T47" s="4" t="s">
        <v>981</v>
      </c>
      <c r="U47" s="4" t="s">
        <v>936</v>
      </c>
      <c r="V47" s="4" t="s">
        <v>936</v>
      </c>
      <c r="W47" s="4" t="s">
        <v>936</v>
      </c>
      <c r="X47" s="4" t="s">
        <v>936</v>
      </c>
      <c r="Y47" s="4" t="s">
        <v>934</v>
      </c>
      <c r="Z47" s="64" t="s">
        <v>992</v>
      </c>
      <c r="AB47" s="4"/>
      <c r="AC47" s="4" t="s">
        <v>1111</v>
      </c>
      <c r="AD47" s="4" t="s">
        <v>1216</v>
      </c>
      <c r="AF47" s="4"/>
      <c r="AG47" s="4" t="s">
        <v>462</v>
      </c>
      <c r="AH47" s="4" t="s">
        <v>463</v>
      </c>
      <c r="AI47" s="4" t="s">
        <v>464</v>
      </c>
      <c r="AJ47" s="4" t="s">
        <v>1472</v>
      </c>
      <c r="AK47" s="4" t="s">
        <v>1473</v>
      </c>
      <c r="AL47" s="4" t="s">
        <v>452</v>
      </c>
      <c r="AM47" s="4" t="s">
        <v>452</v>
      </c>
    </row>
    <row r="48" spans="4:39" x14ac:dyDescent="0.2">
      <c r="D48" t="s">
        <v>201</v>
      </c>
      <c r="E48" t="s">
        <v>203</v>
      </c>
      <c r="F48" t="s">
        <v>203</v>
      </c>
      <c r="G48" t="s">
        <v>203</v>
      </c>
      <c r="I48" s="4" t="s">
        <v>202</v>
      </c>
      <c r="J48" s="4" t="s">
        <v>202</v>
      </c>
      <c r="Q48" s="4" t="s">
        <v>527</v>
      </c>
      <c r="R48" s="4" t="s">
        <v>596</v>
      </c>
      <c r="T48" s="4" t="s">
        <v>96</v>
      </c>
      <c r="U48" s="4" t="s">
        <v>936</v>
      </c>
      <c r="V48" s="4" t="s">
        <v>936</v>
      </c>
      <c r="W48" s="4" t="s">
        <v>936</v>
      </c>
      <c r="X48" s="4" t="s">
        <v>936</v>
      </c>
      <c r="Y48" s="4" t="s">
        <v>934</v>
      </c>
      <c r="Z48" s="64" t="s">
        <v>993</v>
      </c>
      <c r="AB48" s="4"/>
      <c r="AC48" s="4" t="s">
        <v>1112</v>
      </c>
      <c r="AD48" s="4" t="s">
        <v>1217</v>
      </c>
      <c r="AF48" s="4"/>
      <c r="AG48" s="4"/>
      <c r="AH48" s="4"/>
      <c r="AI48" s="4"/>
      <c r="AJ48" s="4" t="s">
        <v>1474</v>
      </c>
      <c r="AK48" s="4" t="s">
        <v>1475</v>
      </c>
      <c r="AL48" s="4" t="s">
        <v>452</v>
      </c>
      <c r="AM48" s="4" t="s">
        <v>452</v>
      </c>
    </row>
    <row r="49" spans="4:39" x14ac:dyDescent="0.2">
      <c r="D49" t="s">
        <v>204</v>
      </c>
      <c r="E49" t="s">
        <v>205</v>
      </c>
      <c r="F49" t="s">
        <v>205</v>
      </c>
      <c r="G49" t="s">
        <v>205</v>
      </c>
      <c r="I49"/>
      <c r="Q49" s="4" t="s">
        <v>528</v>
      </c>
      <c r="R49" s="4" t="s">
        <v>597</v>
      </c>
      <c r="T49" s="4" t="s">
        <v>982</v>
      </c>
      <c r="U49" s="4" t="s">
        <v>936</v>
      </c>
      <c r="V49" s="4" t="s">
        <v>936</v>
      </c>
      <c r="W49" s="4" t="s">
        <v>936</v>
      </c>
      <c r="X49" s="4" t="s">
        <v>936</v>
      </c>
      <c r="Y49" s="4" t="s">
        <v>934</v>
      </c>
      <c r="Z49" s="64" t="s">
        <v>994</v>
      </c>
      <c r="AB49" s="4"/>
      <c r="AC49" s="4" t="s">
        <v>1113</v>
      </c>
      <c r="AD49" s="4" t="s">
        <v>1218</v>
      </c>
      <c r="AF49" s="4"/>
      <c r="AG49" s="4"/>
      <c r="AH49" s="4"/>
      <c r="AI49" s="4"/>
      <c r="AJ49" s="4" t="s">
        <v>1476</v>
      </c>
      <c r="AK49" s="4" t="s">
        <v>1477</v>
      </c>
      <c r="AL49" s="4" t="s">
        <v>452</v>
      </c>
      <c r="AM49" s="4" t="s">
        <v>452</v>
      </c>
    </row>
    <row r="50" spans="4:39" x14ac:dyDescent="0.2">
      <c r="D50" t="s">
        <v>206</v>
      </c>
      <c r="E50" t="s">
        <v>207</v>
      </c>
      <c r="F50" t="s">
        <v>207</v>
      </c>
      <c r="G50" t="s">
        <v>207</v>
      </c>
      <c r="I50"/>
      <c r="Q50" s="4" t="s">
        <v>529</v>
      </c>
      <c r="R50" s="4" t="s">
        <v>598</v>
      </c>
      <c r="T50" s="4" t="s">
        <v>983</v>
      </c>
      <c r="U50" s="4" t="s">
        <v>936</v>
      </c>
      <c r="V50" s="4" t="s">
        <v>936</v>
      </c>
      <c r="W50" s="4" t="s">
        <v>936</v>
      </c>
      <c r="X50" s="4" t="s">
        <v>936</v>
      </c>
      <c r="Y50" s="4" t="s">
        <v>934</v>
      </c>
      <c r="Z50" s="64" t="s">
        <v>995</v>
      </c>
      <c r="AB50" s="4"/>
      <c r="AC50" s="4" t="s">
        <v>1114</v>
      </c>
      <c r="AD50" s="4" t="s">
        <v>1183</v>
      </c>
      <c r="AF50" s="4"/>
      <c r="AG50" s="4"/>
      <c r="AH50" s="4"/>
      <c r="AI50" s="4"/>
      <c r="AJ50" s="4" t="s">
        <v>1478</v>
      </c>
      <c r="AK50" s="4" t="s">
        <v>1479</v>
      </c>
      <c r="AL50" s="4" t="s">
        <v>1480</v>
      </c>
      <c r="AM50" s="4" t="s">
        <v>1481</v>
      </c>
    </row>
    <row r="51" spans="4:39" x14ac:dyDescent="0.2">
      <c r="D51" t="s">
        <v>208</v>
      </c>
      <c r="E51" t="s">
        <v>210</v>
      </c>
      <c r="F51" t="s">
        <v>210</v>
      </c>
      <c r="G51" t="s">
        <v>210</v>
      </c>
      <c r="I51" s="4" t="s">
        <v>209</v>
      </c>
      <c r="J51" s="4" t="s">
        <v>209</v>
      </c>
      <c r="Q51" s="4" t="s">
        <v>530</v>
      </c>
      <c r="R51" s="4" t="s">
        <v>599</v>
      </c>
      <c r="T51" s="4" t="s">
        <v>984</v>
      </c>
      <c r="U51" s="4" t="s">
        <v>936</v>
      </c>
      <c r="V51" s="4" t="s">
        <v>936</v>
      </c>
      <c r="W51" s="4" t="s">
        <v>936</v>
      </c>
      <c r="X51" s="4" t="s">
        <v>936</v>
      </c>
      <c r="Y51" s="4" t="s">
        <v>934</v>
      </c>
      <c r="Z51" s="64" t="s">
        <v>972</v>
      </c>
      <c r="AB51" s="4"/>
      <c r="AC51" s="4" t="s">
        <v>1115</v>
      </c>
      <c r="AD51" s="4" t="s">
        <v>1184</v>
      </c>
      <c r="AF51" s="4"/>
      <c r="AG51" s="4"/>
      <c r="AH51" s="4"/>
      <c r="AI51" s="4"/>
      <c r="AJ51" s="4" t="s">
        <v>1482</v>
      </c>
      <c r="AK51" s="4" t="s">
        <v>1483</v>
      </c>
      <c r="AL51" s="4" t="s">
        <v>452</v>
      </c>
      <c r="AM51" s="4" t="s">
        <v>452</v>
      </c>
    </row>
    <row r="52" spans="4:39" x14ac:dyDescent="0.2">
      <c r="D52" t="s">
        <v>211</v>
      </c>
      <c r="E52" t="s">
        <v>213</v>
      </c>
      <c r="F52" t="s">
        <v>213</v>
      </c>
      <c r="G52" t="s">
        <v>213</v>
      </c>
      <c r="I52" s="4" t="s">
        <v>212</v>
      </c>
      <c r="J52" s="4" t="s">
        <v>212</v>
      </c>
      <c r="Q52" s="4" t="s">
        <v>531</v>
      </c>
      <c r="R52" s="4" t="s">
        <v>600</v>
      </c>
      <c r="T52" s="4" t="s">
        <v>985</v>
      </c>
      <c r="U52" s="4" t="s">
        <v>936</v>
      </c>
      <c r="V52" s="4" t="s">
        <v>936</v>
      </c>
      <c r="W52" s="4" t="s">
        <v>936</v>
      </c>
      <c r="X52" s="4" t="s">
        <v>936</v>
      </c>
      <c r="Y52" s="4" t="s">
        <v>934</v>
      </c>
      <c r="Z52" s="64" t="s">
        <v>996</v>
      </c>
      <c r="AC52" s="4" t="s">
        <v>1116</v>
      </c>
      <c r="AD52" s="4" t="s">
        <v>1185</v>
      </c>
      <c r="AF52" s="4"/>
      <c r="AG52" s="4"/>
      <c r="AH52" s="4"/>
      <c r="AI52" s="4"/>
      <c r="AJ52" s="4" t="s">
        <v>1484</v>
      </c>
      <c r="AK52" s="4" t="s">
        <v>1485</v>
      </c>
      <c r="AL52" s="4" t="s">
        <v>1486</v>
      </c>
      <c r="AM52" s="4" t="s">
        <v>1487</v>
      </c>
    </row>
    <row r="53" spans="4:39" x14ac:dyDescent="0.2">
      <c r="D53" t="s">
        <v>214</v>
      </c>
      <c r="E53" t="s">
        <v>216</v>
      </c>
      <c r="F53" t="s">
        <v>216</v>
      </c>
      <c r="G53" t="s">
        <v>216</v>
      </c>
      <c r="I53" s="4" t="s">
        <v>215</v>
      </c>
      <c r="J53" s="4" t="s">
        <v>215</v>
      </c>
      <c r="Q53" s="4" t="s">
        <v>532</v>
      </c>
      <c r="R53" s="4" t="s">
        <v>601</v>
      </c>
      <c r="T53" s="4" t="s">
        <v>986</v>
      </c>
      <c r="U53" s="4" t="s">
        <v>936</v>
      </c>
      <c r="V53" s="4" t="s">
        <v>936</v>
      </c>
      <c r="W53" s="4" t="s">
        <v>936</v>
      </c>
      <c r="X53" s="4" t="s">
        <v>936</v>
      </c>
      <c r="Y53" s="4" t="s">
        <v>934</v>
      </c>
      <c r="Z53" s="64" t="s">
        <v>999</v>
      </c>
      <c r="AC53" s="4" t="s">
        <v>1117</v>
      </c>
      <c r="AD53" s="4" t="s">
        <v>1186</v>
      </c>
      <c r="AF53" s="4"/>
      <c r="AG53" s="4"/>
      <c r="AH53" s="4"/>
      <c r="AI53" s="4"/>
      <c r="AJ53" s="4" t="s">
        <v>1488</v>
      </c>
      <c r="AK53" s="4" t="s">
        <v>1489</v>
      </c>
      <c r="AL53" s="4" t="s">
        <v>452</v>
      </c>
      <c r="AM53" s="4" t="s">
        <v>452</v>
      </c>
    </row>
    <row r="54" spans="4:39" x14ac:dyDescent="0.2">
      <c r="D54" t="s">
        <v>217</v>
      </c>
      <c r="E54" t="s">
        <v>219</v>
      </c>
      <c r="F54" t="s">
        <v>219</v>
      </c>
      <c r="G54" t="s">
        <v>219</v>
      </c>
      <c r="I54" s="4" t="s">
        <v>218</v>
      </c>
      <c r="J54" s="4" t="s">
        <v>218</v>
      </c>
      <c r="Q54" s="4" t="s">
        <v>533</v>
      </c>
      <c r="R54" s="4" t="s">
        <v>602</v>
      </c>
      <c r="T54" s="4" t="s">
        <v>987</v>
      </c>
      <c r="U54" s="4" t="s">
        <v>936</v>
      </c>
      <c r="V54" s="4" t="s">
        <v>936</v>
      </c>
      <c r="W54" s="4" t="s">
        <v>936</v>
      </c>
      <c r="X54" s="4" t="s">
        <v>936</v>
      </c>
      <c r="Y54" s="4" t="s">
        <v>934</v>
      </c>
      <c r="Z54" s="64" t="s">
        <v>1000</v>
      </c>
      <c r="AC54" s="4" t="s">
        <v>1118</v>
      </c>
      <c r="AD54" s="4" t="s">
        <v>1187</v>
      </c>
      <c r="AG54" s="4"/>
      <c r="AH54" s="4"/>
      <c r="AI54" s="4"/>
      <c r="AJ54" s="4" t="s">
        <v>1490</v>
      </c>
      <c r="AK54" s="4" t="s">
        <v>1491</v>
      </c>
      <c r="AL54" s="4" t="s">
        <v>452</v>
      </c>
      <c r="AM54" s="4" t="s">
        <v>452</v>
      </c>
    </row>
    <row r="55" spans="4:39" x14ac:dyDescent="0.2">
      <c r="D55" t="s">
        <v>220</v>
      </c>
      <c r="E55" t="s">
        <v>222</v>
      </c>
      <c r="F55" t="s">
        <v>222</v>
      </c>
      <c r="G55" t="s">
        <v>222</v>
      </c>
      <c r="I55" s="4" t="s">
        <v>221</v>
      </c>
      <c r="J55" s="4" t="s">
        <v>221</v>
      </c>
      <c r="Q55" s="4" t="s">
        <v>534</v>
      </c>
      <c r="R55" s="4" t="s">
        <v>603</v>
      </c>
      <c r="T55" s="4" t="s">
        <v>988</v>
      </c>
      <c r="U55" s="4" t="s">
        <v>936</v>
      </c>
      <c r="V55" s="4" t="s">
        <v>936</v>
      </c>
      <c r="W55" s="4" t="s">
        <v>936</v>
      </c>
      <c r="X55" s="4" t="s">
        <v>936</v>
      </c>
      <c r="Y55" s="4" t="s">
        <v>934</v>
      </c>
      <c r="Z55" s="64" t="s">
        <v>1145</v>
      </c>
      <c r="AC55" s="4" t="s">
        <v>1119</v>
      </c>
      <c r="AD55" s="4" t="s">
        <v>1188</v>
      </c>
      <c r="AG55" s="4"/>
      <c r="AH55" s="4"/>
      <c r="AI55" s="4"/>
      <c r="AJ55" s="4" t="s">
        <v>1492</v>
      </c>
      <c r="AK55" s="4" t="s">
        <v>1493</v>
      </c>
      <c r="AL55" s="4" t="s">
        <v>452</v>
      </c>
      <c r="AM55" s="4" t="s">
        <v>452</v>
      </c>
    </row>
    <row r="56" spans="4:39" x14ac:dyDescent="0.2">
      <c r="D56" t="s">
        <v>223</v>
      </c>
      <c r="E56" t="s">
        <v>225</v>
      </c>
      <c r="F56" t="s">
        <v>225</v>
      </c>
      <c r="G56" t="s">
        <v>225</v>
      </c>
      <c r="I56" s="4" t="s">
        <v>224</v>
      </c>
      <c r="J56" s="4" t="s">
        <v>224</v>
      </c>
      <c r="Q56" s="4" t="s">
        <v>535</v>
      </c>
      <c r="R56" s="4" t="s">
        <v>604</v>
      </c>
      <c r="T56" s="4" t="s">
        <v>989</v>
      </c>
      <c r="U56" s="4" t="s">
        <v>936</v>
      </c>
      <c r="V56" s="4" t="s">
        <v>936</v>
      </c>
      <c r="W56" s="4" t="s">
        <v>936</v>
      </c>
      <c r="X56" s="4" t="s">
        <v>936</v>
      </c>
      <c r="Y56" s="4" t="s">
        <v>934</v>
      </c>
      <c r="Z56" s="64" t="s">
        <v>997</v>
      </c>
      <c r="AC56" s="4" t="s">
        <v>1121</v>
      </c>
      <c r="AD56" s="4" t="s">
        <v>1189</v>
      </c>
      <c r="AG56" s="4"/>
      <c r="AH56" s="4"/>
      <c r="AI56" s="4"/>
      <c r="AJ56" s="4" t="s">
        <v>1494</v>
      </c>
      <c r="AK56" s="4" t="s">
        <v>1495</v>
      </c>
      <c r="AL56" s="4" t="s">
        <v>452</v>
      </c>
      <c r="AM56" s="4" t="s">
        <v>452</v>
      </c>
    </row>
    <row r="57" spans="4:39" x14ac:dyDescent="0.2">
      <c r="D57" t="s">
        <v>226</v>
      </c>
      <c r="E57" t="s">
        <v>228</v>
      </c>
      <c r="F57" t="s">
        <v>228</v>
      </c>
      <c r="G57" t="s">
        <v>228</v>
      </c>
      <c r="I57" s="4" t="s">
        <v>227</v>
      </c>
      <c r="J57" s="4" t="s">
        <v>227</v>
      </c>
      <c r="Q57" s="4" t="s">
        <v>536</v>
      </c>
      <c r="R57" s="4" t="s">
        <v>605</v>
      </c>
      <c r="T57" s="4" t="s">
        <v>990</v>
      </c>
      <c r="U57" s="4" t="s">
        <v>936</v>
      </c>
      <c r="V57" s="4" t="s">
        <v>936</v>
      </c>
      <c r="W57" s="4" t="s">
        <v>936</v>
      </c>
      <c r="X57" s="4" t="s">
        <v>936</v>
      </c>
      <c r="Y57" s="4" t="s">
        <v>934</v>
      </c>
      <c r="Z57" s="64" t="s">
        <v>998</v>
      </c>
      <c r="AC57" s="4" t="s">
        <v>1122</v>
      </c>
      <c r="AD57" s="4" t="s">
        <v>1190</v>
      </c>
      <c r="AG57" s="4"/>
      <c r="AH57" s="4"/>
      <c r="AI57" s="4"/>
      <c r="AJ57" s="4" t="s">
        <v>1496</v>
      </c>
      <c r="AK57" s="4" t="s">
        <v>1497</v>
      </c>
      <c r="AL57" s="4" t="s">
        <v>452</v>
      </c>
      <c r="AM57" s="4" t="s">
        <v>452</v>
      </c>
    </row>
    <row r="58" spans="4:39" x14ac:dyDescent="0.2">
      <c r="D58" t="s">
        <v>229</v>
      </c>
      <c r="E58" t="s">
        <v>231</v>
      </c>
      <c r="F58" t="s">
        <v>231</v>
      </c>
      <c r="G58" t="s">
        <v>231</v>
      </c>
      <c r="I58" s="4" t="s">
        <v>230</v>
      </c>
      <c r="J58" s="4" t="s">
        <v>230</v>
      </c>
      <c r="Q58" s="4" t="s">
        <v>537</v>
      </c>
      <c r="R58" s="4" t="s">
        <v>606</v>
      </c>
      <c r="T58" s="4" t="s">
        <v>991</v>
      </c>
      <c r="U58" s="4" t="s">
        <v>936</v>
      </c>
      <c r="V58" s="4" t="s">
        <v>936</v>
      </c>
      <c r="W58" s="4" t="s">
        <v>936</v>
      </c>
      <c r="X58" s="4" t="s">
        <v>936</v>
      </c>
      <c r="Y58" s="4" t="s">
        <v>934</v>
      </c>
      <c r="Z58" s="64" t="s">
        <v>1001</v>
      </c>
      <c r="AC58" s="4" t="s">
        <v>1123</v>
      </c>
      <c r="AD58" s="4" t="s">
        <v>1191</v>
      </c>
      <c r="AG58" s="4"/>
      <c r="AH58" s="4"/>
      <c r="AI58" s="4"/>
      <c r="AJ58" s="4" t="s">
        <v>1498</v>
      </c>
      <c r="AK58" s="4" t="s">
        <v>1499</v>
      </c>
      <c r="AL58" s="4" t="s">
        <v>452</v>
      </c>
      <c r="AM58" s="4" t="s">
        <v>452</v>
      </c>
    </row>
    <row r="59" spans="4:39" x14ac:dyDescent="0.2">
      <c r="D59" t="s">
        <v>232</v>
      </c>
      <c r="E59" t="s">
        <v>234</v>
      </c>
      <c r="F59" t="s">
        <v>234</v>
      </c>
      <c r="G59" t="s">
        <v>234</v>
      </c>
      <c r="I59" s="4" t="s">
        <v>233</v>
      </c>
      <c r="J59" s="4" t="s">
        <v>233</v>
      </c>
      <c r="Q59" s="4" t="s">
        <v>538</v>
      </c>
      <c r="R59" s="4" t="s">
        <v>607</v>
      </c>
      <c r="T59" s="4" t="s">
        <v>992</v>
      </c>
      <c r="U59" s="4" t="s">
        <v>936</v>
      </c>
      <c r="V59" s="4" t="s">
        <v>936</v>
      </c>
      <c r="W59" s="4" t="s">
        <v>936</v>
      </c>
      <c r="X59" s="4" t="s">
        <v>936</v>
      </c>
      <c r="Y59" s="4" t="s">
        <v>934</v>
      </c>
      <c r="Z59" s="64" t="s">
        <v>1002</v>
      </c>
      <c r="AC59" s="4" t="s">
        <v>1124</v>
      </c>
      <c r="AD59" s="4" t="s">
        <v>1192</v>
      </c>
      <c r="AG59" s="4"/>
      <c r="AH59" s="4"/>
      <c r="AI59" s="4"/>
      <c r="AJ59" s="4" t="s">
        <v>1500</v>
      </c>
      <c r="AK59" s="4" t="s">
        <v>1501</v>
      </c>
      <c r="AL59" s="4" t="s">
        <v>452</v>
      </c>
      <c r="AM59" s="4" t="s">
        <v>452</v>
      </c>
    </row>
    <row r="60" spans="4:39" x14ac:dyDescent="0.2">
      <c r="D60" s="55" t="s">
        <v>235</v>
      </c>
      <c r="E60" s="55" t="s">
        <v>96</v>
      </c>
      <c r="F60" s="55" t="s">
        <v>96</v>
      </c>
      <c r="G60" s="55" t="s">
        <v>96</v>
      </c>
      <c r="J60" s="55" t="s">
        <v>236</v>
      </c>
      <c r="K60" s="55"/>
      <c r="Q60" s="4" t="s">
        <v>539</v>
      </c>
      <c r="R60" s="4" t="s">
        <v>608</v>
      </c>
      <c r="T60" s="4" t="s">
        <v>993</v>
      </c>
      <c r="U60" s="4" t="s">
        <v>936</v>
      </c>
      <c r="V60" s="4" t="s">
        <v>936</v>
      </c>
      <c r="W60" s="4" t="s">
        <v>936</v>
      </c>
      <c r="X60" s="4" t="s">
        <v>936</v>
      </c>
      <c r="Y60" s="4" t="s">
        <v>934</v>
      </c>
      <c r="Z60" s="64" t="s">
        <v>1003</v>
      </c>
      <c r="AC60" s="4" t="s">
        <v>1125</v>
      </c>
      <c r="AD60" s="4" t="s">
        <v>1193</v>
      </c>
      <c r="AG60" s="4"/>
      <c r="AH60" s="4"/>
      <c r="AI60" s="4"/>
      <c r="AJ60" s="4" t="s">
        <v>1502</v>
      </c>
      <c r="AK60" s="4" t="s">
        <v>1503</v>
      </c>
      <c r="AL60" s="4" t="s">
        <v>452</v>
      </c>
      <c r="AM60" s="4" t="s">
        <v>452</v>
      </c>
    </row>
    <row r="61" spans="4:39" x14ac:dyDescent="0.2">
      <c r="D61" t="s">
        <v>238</v>
      </c>
      <c r="E61" t="s">
        <v>94</v>
      </c>
      <c r="F61" t="s">
        <v>94</v>
      </c>
      <c r="G61" t="s">
        <v>94</v>
      </c>
      <c r="I61" s="4" t="s">
        <v>239</v>
      </c>
      <c r="J61" s="4" t="s">
        <v>239</v>
      </c>
      <c r="Q61" s="4" t="s">
        <v>540</v>
      </c>
      <c r="R61" s="4" t="s">
        <v>609</v>
      </c>
      <c r="T61" s="4" t="s">
        <v>994</v>
      </c>
      <c r="U61" s="4" t="s">
        <v>936</v>
      </c>
      <c r="V61" s="4" t="s">
        <v>936</v>
      </c>
      <c r="W61" s="4" t="s">
        <v>936</v>
      </c>
      <c r="X61" s="4" t="s">
        <v>936</v>
      </c>
      <c r="Y61" s="4" t="s">
        <v>934</v>
      </c>
      <c r="Z61" s="64" t="s">
        <v>1004</v>
      </c>
      <c r="AC61" s="4" t="s">
        <v>1126</v>
      </c>
      <c r="AD61" s="4" t="s">
        <v>1173</v>
      </c>
      <c r="AG61" s="4"/>
      <c r="AH61" s="4"/>
      <c r="AI61" s="4"/>
      <c r="AJ61" s="4" t="s">
        <v>1504</v>
      </c>
      <c r="AK61" s="4" t="s">
        <v>1505</v>
      </c>
      <c r="AL61" s="4" t="s">
        <v>452</v>
      </c>
      <c r="AM61" s="4" t="s">
        <v>452</v>
      </c>
    </row>
    <row r="62" spans="4:39" x14ac:dyDescent="0.2">
      <c r="D62" t="s">
        <v>241</v>
      </c>
      <c r="E62" t="s">
        <v>243</v>
      </c>
      <c r="F62" t="s">
        <v>243</v>
      </c>
      <c r="G62" t="s">
        <v>243</v>
      </c>
      <c r="I62" s="4" t="s">
        <v>242</v>
      </c>
      <c r="J62" s="4" t="s">
        <v>242</v>
      </c>
      <c r="Q62" s="4" t="s">
        <v>541</v>
      </c>
      <c r="R62" s="4" t="s">
        <v>610</v>
      </c>
      <c r="T62" s="4" t="s">
        <v>995</v>
      </c>
      <c r="U62" s="4" t="s">
        <v>936</v>
      </c>
      <c r="V62" s="4" t="s">
        <v>936</v>
      </c>
      <c r="W62" s="4" t="s">
        <v>936</v>
      </c>
      <c r="X62" s="4" t="s">
        <v>936</v>
      </c>
      <c r="Y62" s="4" t="s">
        <v>934</v>
      </c>
      <c r="Z62" s="64" t="s">
        <v>1005</v>
      </c>
      <c r="AC62" s="4" t="s">
        <v>1127</v>
      </c>
      <c r="AD62" s="4" t="s">
        <v>1174</v>
      </c>
      <c r="AG62" s="4"/>
      <c r="AH62" s="4"/>
      <c r="AI62" s="4"/>
      <c r="AJ62" s="4" t="s">
        <v>1506</v>
      </c>
      <c r="AK62" s="4" t="s">
        <v>1507</v>
      </c>
      <c r="AL62" s="4" t="s">
        <v>452</v>
      </c>
      <c r="AM62" s="4" t="s">
        <v>452</v>
      </c>
    </row>
    <row r="63" spans="4:39" x14ac:dyDescent="0.2">
      <c r="D63" t="s">
        <v>244</v>
      </c>
      <c r="E63" s="55" t="s">
        <v>246</v>
      </c>
      <c r="F63" s="55" t="s">
        <v>246</v>
      </c>
      <c r="G63" s="55" t="s">
        <v>246</v>
      </c>
      <c r="I63" s="4" t="s">
        <v>245</v>
      </c>
      <c r="J63" s="4" t="s">
        <v>245</v>
      </c>
      <c r="K63" s="55"/>
      <c r="Q63" s="4" t="s">
        <v>542</v>
      </c>
      <c r="R63" s="4" t="s">
        <v>611</v>
      </c>
      <c r="T63" s="4" t="s">
        <v>996</v>
      </c>
      <c r="U63" s="4" t="s">
        <v>936</v>
      </c>
      <c r="V63" s="4" t="s">
        <v>936</v>
      </c>
      <c r="W63" s="4" t="s">
        <v>936</v>
      </c>
      <c r="X63" s="4" t="s">
        <v>936</v>
      </c>
      <c r="Y63" s="4" t="s">
        <v>934</v>
      </c>
      <c r="Z63" s="64" t="s">
        <v>1008</v>
      </c>
      <c r="AC63" s="4" t="s">
        <v>1128</v>
      </c>
      <c r="AD63" s="4" t="s">
        <v>1175</v>
      </c>
      <c r="AG63" s="4"/>
      <c r="AH63" s="4"/>
      <c r="AI63" s="4"/>
      <c r="AJ63" s="4" t="s">
        <v>1508</v>
      </c>
      <c r="AK63" s="4" t="s">
        <v>1509</v>
      </c>
      <c r="AL63" s="4" t="s">
        <v>452</v>
      </c>
      <c r="AM63" s="4" t="s">
        <v>452</v>
      </c>
    </row>
    <row r="64" spans="4:39" x14ac:dyDescent="0.2">
      <c r="D64" t="s">
        <v>247</v>
      </c>
      <c r="E64" s="55" t="s">
        <v>249</v>
      </c>
      <c r="F64" s="55" t="s">
        <v>249</v>
      </c>
      <c r="G64" s="55" t="s">
        <v>249</v>
      </c>
      <c r="I64" s="4" t="s">
        <v>248</v>
      </c>
      <c r="J64" s="4" t="s">
        <v>248</v>
      </c>
      <c r="K64" s="55"/>
      <c r="Q64" s="4" t="s">
        <v>543</v>
      </c>
      <c r="R64" s="4" t="s">
        <v>612</v>
      </c>
      <c r="T64" s="4" t="s">
        <v>997</v>
      </c>
      <c r="U64" s="4" t="s">
        <v>936</v>
      </c>
      <c r="V64" s="4" t="s">
        <v>936</v>
      </c>
      <c r="W64" s="4" t="s">
        <v>936</v>
      </c>
      <c r="X64" s="4" t="s">
        <v>936</v>
      </c>
      <c r="Y64" s="4" t="s">
        <v>934</v>
      </c>
      <c r="Z64" s="64" t="s">
        <v>1006</v>
      </c>
      <c r="AC64" s="4" t="s">
        <v>1129</v>
      </c>
      <c r="AD64" s="4" t="s">
        <v>1176</v>
      </c>
      <c r="AG64" s="4"/>
      <c r="AH64" s="4"/>
      <c r="AI64" s="4"/>
      <c r="AJ64" s="4" t="s">
        <v>1510</v>
      </c>
      <c r="AK64" s="4" t="s">
        <v>1511</v>
      </c>
      <c r="AL64" s="4" t="s">
        <v>452</v>
      </c>
      <c r="AM64" s="4" t="s">
        <v>452</v>
      </c>
    </row>
    <row r="65" spans="4:39" x14ac:dyDescent="0.2">
      <c r="D65" t="s">
        <v>250</v>
      </c>
      <c r="E65" t="s">
        <v>252</v>
      </c>
      <c r="F65" t="s">
        <v>252</v>
      </c>
      <c r="G65" t="s">
        <v>252</v>
      </c>
      <c r="I65" s="4" t="s">
        <v>251</v>
      </c>
      <c r="J65" s="4" t="s">
        <v>251</v>
      </c>
      <c r="Q65" s="4" t="s">
        <v>544</v>
      </c>
      <c r="R65" s="4" t="s">
        <v>613</v>
      </c>
      <c r="T65" s="4" t="s">
        <v>998</v>
      </c>
      <c r="U65" s="4" t="s">
        <v>936</v>
      </c>
      <c r="V65" s="4" t="s">
        <v>936</v>
      </c>
      <c r="W65" s="4" t="s">
        <v>936</v>
      </c>
      <c r="X65" s="4" t="s">
        <v>936</v>
      </c>
      <c r="Y65" s="4" t="s">
        <v>934</v>
      </c>
      <c r="Z65" s="64" t="s">
        <v>1007</v>
      </c>
      <c r="AC65" s="4" t="s">
        <v>1130</v>
      </c>
      <c r="AD65" s="4" t="s">
        <v>1177</v>
      </c>
      <c r="AJ65" s="4" t="s">
        <v>1512</v>
      </c>
      <c r="AK65" s="4" t="s">
        <v>1513</v>
      </c>
      <c r="AL65" s="4" t="s">
        <v>452</v>
      </c>
      <c r="AM65" s="4" t="s">
        <v>452</v>
      </c>
    </row>
    <row r="66" spans="4:39" x14ac:dyDescent="0.2">
      <c r="D66" t="s">
        <v>253</v>
      </c>
      <c r="E66" t="s">
        <v>255</v>
      </c>
      <c r="F66" t="s">
        <v>255</v>
      </c>
      <c r="G66" t="s">
        <v>255</v>
      </c>
      <c r="I66" s="4" t="s">
        <v>254</v>
      </c>
      <c r="J66" s="4" t="s">
        <v>254</v>
      </c>
      <c r="Q66" s="4" t="s">
        <v>545</v>
      </c>
      <c r="R66" s="4" t="s">
        <v>614</v>
      </c>
      <c r="T66" s="4" t="s">
        <v>999</v>
      </c>
      <c r="U66" s="4" t="s">
        <v>936</v>
      </c>
      <c r="V66" s="4" t="s">
        <v>936</v>
      </c>
      <c r="W66" s="4" t="s">
        <v>936</v>
      </c>
      <c r="X66" s="4" t="s">
        <v>936</v>
      </c>
      <c r="Y66" s="4" t="s">
        <v>934</v>
      </c>
      <c r="Z66" s="64" t="s">
        <v>1009</v>
      </c>
      <c r="AC66" s="4" t="s">
        <v>1131</v>
      </c>
      <c r="AD66" s="4" t="s">
        <v>1178</v>
      </c>
      <c r="AJ66" s="4" t="s">
        <v>1514</v>
      </c>
      <c r="AK66" s="4" t="s">
        <v>1515</v>
      </c>
      <c r="AL66" s="4" t="s">
        <v>452</v>
      </c>
      <c r="AM66" s="4" t="s">
        <v>452</v>
      </c>
    </row>
    <row r="67" spans="4:39" x14ac:dyDescent="0.2">
      <c r="D67" t="s">
        <v>256</v>
      </c>
      <c r="E67" t="s">
        <v>258</v>
      </c>
      <c r="F67" t="s">
        <v>258</v>
      </c>
      <c r="G67" t="s">
        <v>258</v>
      </c>
      <c r="I67" s="4" t="s">
        <v>257</v>
      </c>
      <c r="J67" s="4" t="s">
        <v>257</v>
      </c>
      <c r="Q67" s="4" t="s">
        <v>546</v>
      </c>
      <c r="R67" s="4" t="s">
        <v>615</v>
      </c>
      <c r="T67" s="4" t="s">
        <v>1000</v>
      </c>
      <c r="U67" s="4" t="s">
        <v>936</v>
      </c>
      <c r="V67" s="4" t="s">
        <v>936</v>
      </c>
      <c r="W67" s="4" t="s">
        <v>936</v>
      </c>
      <c r="X67" s="4" t="s">
        <v>936</v>
      </c>
      <c r="Y67" s="4" t="s">
        <v>934</v>
      </c>
      <c r="Z67" s="64" t="s">
        <v>1010</v>
      </c>
      <c r="AC67" s="4" t="s">
        <v>1132</v>
      </c>
      <c r="AD67" s="4" t="s">
        <v>1179</v>
      </c>
      <c r="AJ67" s="4" t="s">
        <v>1516</v>
      </c>
      <c r="AK67" s="4" t="s">
        <v>1517</v>
      </c>
      <c r="AL67" s="4" t="s">
        <v>452</v>
      </c>
      <c r="AM67" s="4" t="s">
        <v>452</v>
      </c>
    </row>
    <row r="68" spans="4:39" x14ac:dyDescent="0.2">
      <c r="D68" t="s">
        <v>259</v>
      </c>
      <c r="E68" t="s">
        <v>260</v>
      </c>
      <c r="F68" t="s">
        <v>260</v>
      </c>
      <c r="G68" t="s">
        <v>260</v>
      </c>
      <c r="I68"/>
      <c r="Q68" s="4" t="s">
        <v>547</v>
      </c>
      <c r="R68" s="4" t="s">
        <v>616</v>
      </c>
      <c r="T68" s="4" t="s">
        <v>1001</v>
      </c>
      <c r="U68" s="4" t="s">
        <v>936</v>
      </c>
      <c r="V68" s="4" t="s">
        <v>936</v>
      </c>
      <c r="W68" s="4" t="s">
        <v>936</v>
      </c>
      <c r="X68" s="4" t="s">
        <v>936</v>
      </c>
      <c r="Y68" s="4" t="s">
        <v>934</v>
      </c>
      <c r="Z68" s="64" t="s">
        <v>1011</v>
      </c>
      <c r="AC68" s="4" t="s">
        <v>1133</v>
      </c>
      <c r="AD68" s="4" t="s">
        <v>1180</v>
      </c>
      <c r="AJ68" s="4" t="s">
        <v>1518</v>
      </c>
      <c r="AK68" s="4" t="s">
        <v>1519</v>
      </c>
      <c r="AL68" s="4" t="s">
        <v>1520</v>
      </c>
      <c r="AM68" s="4" t="s">
        <v>1521</v>
      </c>
    </row>
    <row r="69" spans="4:39" x14ac:dyDescent="0.2">
      <c r="D69" t="s">
        <v>261</v>
      </c>
      <c r="E69" t="s">
        <v>263</v>
      </c>
      <c r="F69" t="s">
        <v>263</v>
      </c>
      <c r="G69" t="s">
        <v>263</v>
      </c>
      <c r="I69" s="4" t="s">
        <v>262</v>
      </c>
      <c r="J69" s="4" t="s">
        <v>262</v>
      </c>
      <c r="Q69" s="4" t="s">
        <v>548</v>
      </c>
      <c r="R69" s="4" t="s">
        <v>617</v>
      </c>
      <c r="T69" s="4" t="s">
        <v>1002</v>
      </c>
      <c r="U69" s="4" t="s">
        <v>936</v>
      </c>
      <c r="V69" s="4" t="s">
        <v>936</v>
      </c>
      <c r="W69" s="4" t="s">
        <v>936</v>
      </c>
      <c r="X69" s="4" t="s">
        <v>936</v>
      </c>
      <c r="Y69" s="4" t="s">
        <v>934</v>
      </c>
      <c r="Z69" s="64" t="s">
        <v>1012</v>
      </c>
      <c r="AC69" s="4" t="s">
        <v>1134</v>
      </c>
      <c r="AD69" t="s">
        <v>1181</v>
      </c>
      <c r="AJ69" s="4" t="s">
        <v>1522</v>
      </c>
      <c r="AK69" s="4" t="s">
        <v>1523</v>
      </c>
      <c r="AL69" s="4" t="s">
        <v>452</v>
      </c>
      <c r="AM69" s="4" t="s">
        <v>452</v>
      </c>
    </row>
    <row r="70" spans="4:39" x14ac:dyDescent="0.2">
      <c r="D70" t="s">
        <v>264</v>
      </c>
      <c r="E70" t="s">
        <v>266</v>
      </c>
      <c r="F70" t="s">
        <v>266</v>
      </c>
      <c r="G70" t="s">
        <v>266</v>
      </c>
      <c r="I70" s="4" t="s">
        <v>265</v>
      </c>
      <c r="J70" s="4" t="s">
        <v>265</v>
      </c>
      <c r="Q70" s="4" t="s">
        <v>549</v>
      </c>
      <c r="R70" s="4" t="s">
        <v>618</v>
      </c>
      <c r="T70" s="4" t="s">
        <v>1003</v>
      </c>
      <c r="U70" s="4" t="s">
        <v>936</v>
      </c>
      <c r="V70" s="4" t="s">
        <v>936</v>
      </c>
      <c r="W70" s="4" t="s">
        <v>936</v>
      </c>
      <c r="X70" s="4" t="s">
        <v>936</v>
      </c>
      <c r="Y70" s="4" t="s">
        <v>934</v>
      </c>
      <c r="Z70" s="64" t="s">
        <v>1013</v>
      </c>
      <c r="AC70" s="4" t="s">
        <v>1135</v>
      </c>
      <c r="AD70" t="s">
        <v>1182</v>
      </c>
      <c r="AJ70" s="4" t="s">
        <v>1524</v>
      </c>
      <c r="AK70" s="4" t="s">
        <v>1525</v>
      </c>
      <c r="AL70" s="4" t="s">
        <v>452</v>
      </c>
      <c r="AM70" s="4" t="s">
        <v>452</v>
      </c>
    </row>
    <row r="71" spans="4:39" x14ac:dyDescent="0.2">
      <c r="D71" t="s">
        <v>267</v>
      </c>
      <c r="E71" t="s">
        <v>269</v>
      </c>
      <c r="F71" t="s">
        <v>269</v>
      </c>
      <c r="G71" t="s">
        <v>269</v>
      </c>
      <c r="I71" s="4" t="s">
        <v>268</v>
      </c>
      <c r="J71" s="4" t="s">
        <v>268</v>
      </c>
      <c r="Q71" s="4"/>
      <c r="R71" s="4" t="s">
        <v>619</v>
      </c>
      <c r="T71" s="4" t="s">
        <v>1004</v>
      </c>
      <c r="U71" s="4" t="s">
        <v>936</v>
      </c>
      <c r="V71" s="4" t="s">
        <v>936</v>
      </c>
      <c r="W71" s="4" t="s">
        <v>936</v>
      </c>
      <c r="X71" s="4" t="s">
        <v>936</v>
      </c>
      <c r="Y71" s="4" t="s">
        <v>934</v>
      </c>
      <c r="Z71" s="64" t="s">
        <v>1014</v>
      </c>
      <c r="AC71" s="4" t="s">
        <v>1136</v>
      </c>
      <c r="AD71" t="s">
        <v>1219</v>
      </c>
      <c r="AJ71" s="4" t="s">
        <v>1526</v>
      </c>
      <c r="AK71" s="4" t="s">
        <v>1527</v>
      </c>
      <c r="AL71" s="4" t="s">
        <v>452</v>
      </c>
      <c r="AM71" s="4" t="s">
        <v>452</v>
      </c>
    </row>
    <row r="72" spans="4:39" x14ac:dyDescent="0.2">
      <c r="D72" t="s">
        <v>270</v>
      </c>
      <c r="E72" t="s">
        <v>271</v>
      </c>
      <c r="F72" t="s">
        <v>271</v>
      </c>
      <c r="G72" t="s">
        <v>271</v>
      </c>
      <c r="I72"/>
      <c r="Q72" s="4"/>
      <c r="R72" s="4" t="s">
        <v>620</v>
      </c>
      <c r="T72" s="4" t="s">
        <v>1005</v>
      </c>
      <c r="U72" s="4" t="s">
        <v>936</v>
      </c>
      <c r="V72" s="4" t="s">
        <v>936</v>
      </c>
      <c r="W72" s="4" t="s">
        <v>936</v>
      </c>
      <c r="X72" s="4" t="s">
        <v>936</v>
      </c>
      <c r="Y72" s="4" t="s">
        <v>934</v>
      </c>
      <c r="Z72" s="64" t="s">
        <v>1015</v>
      </c>
      <c r="AC72" s="4" t="s">
        <v>1137</v>
      </c>
      <c r="AD72" t="s">
        <v>1220</v>
      </c>
      <c r="AJ72" s="4" t="s">
        <v>1528</v>
      </c>
      <c r="AK72" s="4" t="s">
        <v>1529</v>
      </c>
      <c r="AL72" s="4" t="s">
        <v>1530</v>
      </c>
      <c r="AM72" s="4" t="s">
        <v>1531</v>
      </c>
    </row>
    <row r="73" spans="4:39" x14ac:dyDescent="0.2">
      <c r="D73" t="s">
        <v>272</v>
      </c>
      <c r="E73" t="s">
        <v>273</v>
      </c>
      <c r="F73" t="s">
        <v>273</v>
      </c>
      <c r="G73" t="s">
        <v>273</v>
      </c>
      <c r="I73"/>
      <c r="Q73" s="4"/>
      <c r="R73" s="4" t="s">
        <v>621</v>
      </c>
      <c r="T73" s="4" t="s">
        <v>1006</v>
      </c>
      <c r="U73" s="4" t="s">
        <v>936</v>
      </c>
      <c r="V73" s="4" t="s">
        <v>936</v>
      </c>
      <c r="W73" s="4" t="s">
        <v>936</v>
      </c>
      <c r="X73" s="4" t="s">
        <v>936</v>
      </c>
      <c r="Y73" s="4" t="s">
        <v>934</v>
      </c>
      <c r="Z73" s="64" t="s">
        <v>1016</v>
      </c>
      <c r="AC73" s="4" t="s">
        <v>1138</v>
      </c>
      <c r="AD73" t="s">
        <v>1221</v>
      </c>
      <c r="AJ73" s="4" t="s">
        <v>1532</v>
      </c>
      <c r="AK73" s="4" t="s">
        <v>1533</v>
      </c>
      <c r="AL73" s="4" t="s">
        <v>452</v>
      </c>
      <c r="AM73" s="4" t="s">
        <v>452</v>
      </c>
    </row>
    <row r="74" spans="4:39" x14ac:dyDescent="0.2">
      <c r="D74" t="s">
        <v>274</v>
      </c>
      <c r="E74" t="s">
        <v>276</v>
      </c>
      <c r="F74" t="s">
        <v>276</v>
      </c>
      <c r="G74" t="s">
        <v>276</v>
      </c>
      <c r="I74" s="4" t="s">
        <v>275</v>
      </c>
      <c r="J74" s="4" t="s">
        <v>275</v>
      </c>
      <c r="Q74" s="4"/>
      <c r="R74" s="4" t="s">
        <v>622</v>
      </c>
      <c r="T74" s="4" t="s">
        <v>1007</v>
      </c>
      <c r="U74" s="4" t="s">
        <v>936</v>
      </c>
      <c r="V74" s="4" t="s">
        <v>936</v>
      </c>
      <c r="W74" s="4" t="s">
        <v>936</v>
      </c>
      <c r="X74" s="4" t="s">
        <v>936</v>
      </c>
      <c r="Y74" s="4" t="s">
        <v>934</v>
      </c>
      <c r="Z74" s="64" t="s">
        <v>1017</v>
      </c>
      <c r="AC74" s="4" t="s">
        <v>1139</v>
      </c>
      <c r="AJ74" s="4" t="s">
        <v>1534</v>
      </c>
      <c r="AK74" s="4" t="s">
        <v>1535</v>
      </c>
      <c r="AL74" s="4" t="s">
        <v>452</v>
      </c>
      <c r="AM74" s="4" t="s">
        <v>452</v>
      </c>
    </row>
    <row r="75" spans="4:39" x14ac:dyDescent="0.2">
      <c r="D75" s="55" t="s">
        <v>277</v>
      </c>
      <c r="E75" s="55" t="s">
        <v>121</v>
      </c>
      <c r="F75" s="55" t="s">
        <v>121</v>
      </c>
      <c r="G75" s="55" t="s">
        <v>121</v>
      </c>
      <c r="I75" s="64" t="s">
        <v>278</v>
      </c>
      <c r="J75" s="64" t="s">
        <v>278</v>
      </c>
      <c r="K75" s="55"/>
      <c r="Q75" s="4"/>
      <c r="R75" s="4" t="s">
        <v>623</v>
      </c>
      <c r="T75" s="4" t="s">
        <v>1008</v>
      </c>
      <c r="U75" s="4" t="s">
        <v>936</v>
      </c>
      <c r="V75" s="4" t="s">
        <v>936</v>
      </c>
      <c r="W75" s="4" t="s">
        <v>936</v>
      </c>
      <c r="X75" s="4" t="s">
        <v>936</v>
      </c>
      <c r="Y75" s="4" t="s">
        <v>934</v>
      </c>
      <c r="Z75" s="64" t="s">
        <v>1018</v>
      </c>
      <c r="AC75" s="4" t="s">
        <v>1140</v>
      </c>
      <c r="AJ75" s="4" t="s">
        <v>1536</v>
      </c>
      <c r="AK75" s="4" t="s">
        <v>1537</v>
      </c>
      <c r="AL75" s="4" t="s">
        <v>452</v>
      </c>
      <c r="AM75" s="4" t="s">
        <v>452</v>
      </c>
    </row>
    <row r="76" spans="4:39" x14ac:dyDescent="0.2">
      <c r="D76" t="s">
        <v>279</v>
      </c>
      <c r="E76" t="s">
        <v>281</v>
      </c>
      <c r="F76" t="s">
        <v>281</v>
      </c>
      <c r="G76" t="s">
        <v>281</v>
      </c>
      <c r="I76" s="4" t="s">
        <v>280</v>
      </c>
      <c r="J76" s="4" t="s">
        <v>280</v>
      </c>
      <c r="Q76" s="4"/>
      <c r="R76" s="4" t="s">
        <v>624</v>
      </c>
      <c r="T76" s="4" t="s">
        <v>1009</v>
      </c>
      <c r="U76" s="4" t="s">
        <v>936</v>
      </c>
      <c r="V76" s="4" t="s">
        <v>936</v>
      </c>
      <c r="W76" s="4" t="s">
        <v>936</v>
      </c>
      <c r="X76" s="4" t="s">
        <v>936</v>
      </c>
      <c r="Y76" s="4" t="s">
        <v>934</v>
      </c>
      <c r="Z76" s="64" t="s">
        <v>1019</v>
      </c>
      <c r="AC76" s="4" t="s">
        <v>1141</v>
      </c>
      <c r="AJ76" s="4" t="s">
        <v>1538</v>
      </c>
      <c r="AK76" s="4" t="s">
        <v>1539</v>
      </c>
      <c r="AL76" s="4" t="s">
        <v>452</v>
      </c>
      <c r="AM76" s="4" t="s">
        <v>452</v>
      </c>
    </row>
    <row r="77" spans="4:39" x14ac:dyDescent="0.2">
      <c r="D77" t="s">
        <v>282</v>
      </c>
      <c r="E77" t="s">
        <v>284</v>
      </c>
      <c r="F77" t="s">
        <v>284</v>
      </c>
      <c r="G77" t="s">
        <v>284</v>
      </c>
      <c r="I77" s="4" t="s">
        <v>283</v>
      </c>
      <c r="J77" s="4" t="s">
        <v>283</v>
      </c>
      <c r="Q77" s="4"/>
      <c r="R77" s="4" t="s">
        <v>625</v>
      </c>
      <c r="T77" s="4" t="s">
        <v>1010</v>
      </c>
      <c r="U77" s="4" t="s">
        <v>936</v>
      </c>
      <c r="V77" s="4" t="s">
        <v>936</v>
      </c>
      <c r="W77" s="4" t="s">
        <v>936</v>
      </c>
      <c r="X77" s="4" t="s">
        <v>936</v>
      </c>
      <c r="Y77" s="4" t="s">
        <v>934</v>
      </c>
      <c r="Z77" s="64" t="s">
        <v>1020</v>
      </c>
      <c r="AC77" t="s">
        <v>1142</v>
      </c>
      <c r="AJ77" s="4" t="s">
        <v>1540</v>
      </c>
      <c r="AK77" s="4" t="s">
        <v>1541</v>
      </c>
      <c r="AL77" s="4" t="s">
        <v>452</v>
      </c>
      <c r="AM77" s="4" t="s">
        <v>452</v>
      </c>
    </row>
    <row r="78" spans="4:39" x14ac:dyDescent="0.2">
      <c r="D78" t="s">
        <v>285</v>
      </c>
      <c r="E78" t="s">
        <v>286</v>
      </c>
      <c r="F78" t="s">
        <v>286</v>
      </c>
      <c r="G78" t="s">
        <v>286</v>
      </c>
      <c r="I78"/>
      <c r="Q78" s="4"/>
      <c r="R78" s="4" t="s">
        <v>626</v>
      </c>
      <c r="T78" s="4" t="s">
        <v>1011</v>
      </c>
      <c r="U78" s="4" t="s">
        <v>952</v>
      </c>
      <c r="V78" s="4" t="s">
        <v>952</v>
      </c>
      <c r="W78" s="4" t="s">
        <v>952</v>
      </c>
      <c r="X78" s="4" t="s">
        <v>936</v>
      </c>
      <c r="Y78" s="4" t="s">
        <v>934</v>
      </c>
      <c r="Z78" s="64" t="s">
        <v>1021</v>
      </c>
      <c r="AC78" t="s">
        <v>1143</v>
      </c>
      <c r="AJ78" s="4" t="s">
        <v>1542</v>
      </c>
      <c r="AK78" s="4" t="s">
        <v>1543</v>
      </c>
      <c r="AL78" s="4" t="s">
        <v>452</v>
      </c>
      <c r="AM78" s="4" t="s">
        <v>452</v>
      </c>
    </row>
    <row r="79" spans="4:39" x14ac:dyDescent="0.2">
      <c r="D79" t="s">
        <v>287</v>
      </c>
      <c r="E79" t="s">
        <v>431</v>
      </c>
      <c r="F79" t="s">
        <v>431</v>
      </c>
      <c r="G79" t="s">
        <v>431</v>
      </c>
      <c r="I79" s="4" t="s">
        <v>432</v>
      </c>
      <c r="J79" s="4" t="s">
        <v>432</v>
      </c>
      <c r="Q79" s="4"/>
      <c r="R79" s="4" t="s">
        <v>627</v>
      </c>
      <c r="T79" s="4" t="s">
        <v>1012</v>
      </c>
      <c r="U79" s="4" t="s">
        <v>936</v>
      </c>
      <c r="V79" s="4" t="s">
        <v>936</v>
      </c>
      <c r="W79" s="4" t="s">
        <v>936</v>
      </c>
      <c r="X79" s="4" t="s">
        <v>936</v>
      </c>
      <c r="Y79" s="4" t="s">
        <v>934</v>
      </c>
      <c r="Z79" s="64" t="s">
        <v>1022</v>
      </c>
      <c r="AJ79" s="4" t="s">
        <v>1544</v>
      </c>
      <c r="AK79" s="4" t="s">
        <v>1545</v>
      </c>
      <c r="AL79" s="4" t="s">
        <v>452</v>
      </c>
      <c r="AM79" s="4" t="s">
        <v>452</v>
      </c>
    </row>
    <row r="80" spans="4:39" x14ac:dyDescent="0.2">
      <c r="D80" s="55" t="s">
        <v>288</v>
      </c>
      <c r="I80"/>
      <c r="Q80" s="4"/>
      <c r="R80" s="4" t="s">
        <v>628</v>
      </c>
      <c r="T80" s="4" t="s">
        <v>1013</v>
      </c>
      <c r="U80" s="4" t="s">
        <v>936</v>
      </c>
      <c r="V80" s="4" t="s">
        <v>936</v>
      </c>
      <c r="W80" s="4" t="s">
        <v>936</v>
      </c>
      <c r="X80" s="4" t="s">
        <v>936</v>
      </c>
      <c r="Y80" s="4" t="s">
        <v>934</v>
      </c>
      <c r="Z80" s="64" t="s">
        <v>1023</v>
      </c>
      <c r="AJ80" s="4" t="s">
        <v>1546</v>
      </c>
      <c r="AK80" s="4" t="s">
        <v>1547</v>
      </c>
      <c r="AL80" s="4" t="s">
        <v>452</v>
      </c>
      <c r="AM80" s="4" t="s">
        <v>452</v>
      </c>
    </row>
    <row r="81" spans="4:39" x14ac:dyDescent="0.2">
      <c r="D81" s="55" t="s">
        <v>288</v>
      </c>
      <c r="I81"/>
      <c r="Q81" s="4"/>
      <c r="R81" s="4" t="s">
        <v>629</v>
      </c>
      <c r="T81" s="4" t="s">
        <v>1014</v>
      </c>
      <c r="U81" s="4" t="s">
        <v>936</v>
      </c>
      <c r="V81" s="4" t="s">
        <v>936</v>
      </c>
      <c r="W81" s="4" t="s">
        <v>936</v>
      </c>
      <c r="X81" s="4" t="s">
        <v>936</v>
      </c>
      <c r="Y81" s="4" t="s">
        <v>934</v>
      </c>
      <c r="Z81" s="64" t="s">
        <v>1024</v>
      </c>
      <c r="AJ81" s="4" t="s">
        <v>1548</v>
      </c>
      <c r="AK81" s="4" t="s">
        <v>1549</v>
      </c>
      <c r="AL81" s="4" t="s">
        <v>452</v>
      </c>
      <c r="AM81" s="4" t="s">
        <v>452</v>
      </c>
    </row>
    <row r="82" spans="4:39" x14ac:dyDescent="0.2">
      <c r="D82" s="55" t="s">
        <v>288</v>
      </c>
      <c r="Q82" s="4"/>
      <c r="R82" s="4" t="s">
        <v>630</v>
      </c>
      <c r="T82" s="4" t="s">
        <v>1015</v>
      </c>
      <c r="U82" s="4" t="s">
        <v>936</v>
      </c>
      <c r="V82" s="4" t="s">
        <v>936</v>
      </c>
      <c r="W82" s="4" t="s">
        <v>936</v>
      </c>
      <c r="X82" s="4" t="s">
        <v>936</v>
      </c>
      <c r="Y82" s="4" t="s">
        <v>934</v>
      </c>
      <c r="Z82" s="64" t="s">
        <v>1144</v>
      </c>
      <c r="AJ82" s="4" t="s">
        <v>1550</v>
      </c>
      <c r="AK82" s="4" t="s">
        <v>1551</v>
      </c>
      <c r="AL82" s="4" t="s">
        <v>452</v>
      </c>
      <c r="AM82" s="4" t="s">
        <v>452</v>
      </c>
    </row>
    <row r="83" spans="4:39" x14ac:dyDescent="0.2">
      <c r="D83" s="55" t="s">
        <v>288</v>
      </c>
      <c r="Q83" s="4"/>
      <c r="R83" s="4" t="s">
        <v>631</v>
      </c>
      <c r="T83" s="4" t="s">
        <v>1016</v>
      </c>
      <c r="U83" s="4" t="s">
        <v>936</v>
      </c>
      <c r="V83" s="4" t="s">
        <v>936</v>
      </c>
      <c r="W83" s="4" t="s">
        <v>936</v>
      </c>
      <c r="X83" s="4" t="s">
        <v>936</v>
      </c>
      <c r="Y83" s="4" t="s">
        <v>934</v>
      </c>
      <c r="Z83" s="64" t="s">
        <v>1064</v>
      </c>
      <c r="AJ83" s="4" t="s">
        <v>1552</v>
      </c>
      <c r="AK83" s="4" t="s">
        <v>1553</v>
      </c>
      <c r="AL83" s="4" t="s">
        <v>1554</v>
      </c>
      <c r="AM83" s="4" t="s">
        <v>1555</v>
      </c>
    </row>
    <row r="84" spans="4:39" x14ac:dyDescent="0.2">
      <c r="D84" s="55" t="s">
        <v>288</v>
      </c>
      <c r="Q84" s="4"/>
      <c r="R84" s="4" t="s">
        <v>632</v>
      </c>
      <c r="T84" s="4" t="s">
        <v>1017</v>
      </c>
      <c r="U84" s="4" t="s">
        <v>936</v>
      </c>
      <c r="V84" s="4" t="s">
        <v>936</v>
      </c>
      <c r="W84" s="4" t="s">
        <v>936</v>
      </c>
      <c r="X84" s="4" t="s">
        <v>936</v>
      </c>
      <c r="Y84" s="4" t="s">
        <v>934</v>
      </c>
      <c r="Z84" s="64" t="s">
        <v>1065</v>
      </c>
      <c r="AJ84" s="4" t="s">
        <v>1556</v>
      </c>
      <c r="AK84" s="4" t="s">
        <v>1557</v>
      </c>
      <c r="AL84" s="4" t="s">
        <v>452</v>
      </c>
      <c r="AM84" s="4" t="s">
        <v>452</v>
      </c>
    </row>
    <row r="85" spans="4:39" x14ac:dyDescent="0.2">
      <c r="D85" s="55" t="s">
        <v>288</v>
      </c>
      <c r="Q85" s="4"/>
      <c r="R85" s="4" t="s">
        <v>633</v>
      </c>
      <c r="T85" s="4" t="s">
        <v>1018</v>
      </c>
      <c r="U85" s="4" t="s">
        <v>936</v>
      </c>
      <c r="V85" s="4" t="s">
        <v>936</v>
      </c>
      <c r="W85" s="4" t="s">
        <v>936</v>
      </c>
      <c r="X85" s="4" t="s">
        <v>936</v>
      </c>
      <c r="Y85" s="4" t="s">
        <v>934</v>
      </c>
      <c r="Z85" s="64" t="s">
        <v>1146</v>
      </c>
      <c r="AJ85" s="4" t="s">
        <v>1558</v>
      </c>
      <c r="AK85" s="4" t="s">
        <v>1559</v>
      </c>
      <c r="AL85" s="4" t="s">
        <v>452</v>
      </c>
      <c r="AM85" s="4" t="s">
        <v>452</v>
      </c>
    </row>
    <row r="86" spans="4:39" x14ac:dyDescent="0.2">
      <c r="D86" t="s">
        <v>289</v>
      </c>
      <c r="E86" s="4" t="s">
        <v>290</v>
      </c>
      <c r="F86" s="4" t="s">
        <v>290</v>
      </c>
      <c r="G86" s="4" t="s">
        <v>290</v>
      </c>
      <c r="H86" s="4"/>
      <c r="I86"/>
      <c r="K86" s="4"/>
      <c r="Q86" s="4"/>
      <c r="R86" s="4" t="s">
        <v>634</v>
      </c>
      <c r="T86" s="4" t="s">
        <v>1019</v>
      </c>
      <c r="U86" s="4" t="s">
        <v>952</v>
      </c>
      <c r="V86" s="4" t="s">
        <v>952</v>
      </c>
      <c r="W86" s="4" t="s">
        <v>936</v>
      </c>
      <c r="X86" s="4" t="s">
        <v>936</v>
      </c>
      <c r="Y86" s="4" t="s">
        <v>934</v>
      </c>
      <c r="Z86" s="64" t="s">
        <v>1294</v>
      </c>
      <c r="AJ86" s="4" t="s">
        <v>1560</v>
      </c>
      <c r="AK86" s="4" t="s">
        <v>1561</v>
      </c>
      <c r="AL86" s="4" t="s">
        <v>452</v>
      </c>
      <c r="AM86" s="4" t="s">
        <v>452</v>
      </c>
    </row>
    <row r="87" spans="4:39" x14ac:dyDescent="0.2">
      <c r="D87" t="s">
        <v>291</v>
      </c>
      <c r="E87" s="4" t="s">
        <v>293</v>
      </c>
      <c r="F87" s="4" t="s">
        <v>293</v>
      </c>
      <c r="G87" s="4" t="s">
        <v>293</v>
      </c>
      <c r="H87" s="4"/>
      <c r="I87" t="s">
        <v>292</v>
      </c>
      <c r="J87" t="s">
        <v>292</v>
      </c>
      <c r="K87" s="4"/>
      <c r="L87" s="4"/>
      <c r="Q87" s="4"/>
      <c r="R87" s="4" t="s">
        <v>635</v>
      </c>
      <c r="T87" s="4" t="s">
        <v>1020</v>
      </c>
      <c r="U87" s="4" t="s">
        <v>952</v>
      </c>
      <c r="V87" s="4" t="s">
        <v>952</v>
      </c>
      <c r="W87" s="4" t="s">
        <v>936</v>
      </c>
      <c r="X87" s="4" t="s">
        <v>936</v>
      </c>
      <c r="Y87" s="4" t="s">
        <v>934</v>
      </c>
      <c r="Z87" s="64" t="s">
        <v>1147</v>
      </c>
      <c r="AJ87" s="4" t="s">
        <v>1562</v>
      </c>
      <c r="AK87" s="4" t="s">
        <v>1563</v>
      </c>
      <c r="AL87" s="4" t="s">
        <v>452</v>
      </c>
      <c r="AM87" s="4" t="s">
        <v>452</v>
      </c>
    </row>
    <row r="88" spans="4:39" x14ac:dyDescent="0.2">
      <c r="D88" t="s">
        <v>294</v>
      </c>
      <c r="E88" s="4" t="s">
        <v>295</v>
      </c>
      <c r="F88" s="4" t="s">
        <v>295</v>
      </c>
      <c r="G88" s="4" t="s">
        <v>295</v>
      </c>
      <c r="H88" s="4"/>
      <c r="I88"/>
      <c r="K88" s="4"/>
      <c r="L88" s="4"/>
      <c r="Q88" s="4"/>
      <c r="R88" s="4" t="s">
        <v>636</v>
      </c>
      <c r="T88" s="4" t="s">
        <v>1021</v>
      </c>
      <c r="U88" s="4" t="s">
        <v>952</v>
      </c>
      <c r="V88" s="4" t="s">
        <v>952</v>
      </c>
      <c r="W88" s="4" t="s">
        <v>936</v>
      </c>
      <c r="X88" s="4" t="s">
        <v>936</v>
      </c>
      <c r="Y88" s="4" t="s">
        <v>934</v>
      </c>
      <c r="Z88" s="64" t="s">
        <v>1293</v>
      </c>
      <c r="AJ88" s="4" t="s">
        <v>1564</v>
      </c>
      <c r="AK88" s="4" t="s">
        <v>1565</v>
      </c>
      <c r="AL88" s="4" t="s">
        <v>452</v>
      </c>
      <c r="AM88" s="4" t="s">
        <v>452</v>
      </c>
    </row>
    <row r="89" spans="4:39" x14ac:dyDescent="0.2">
      <c r="D89" s="55" t="s">
        <v>296</v>
      </c>
      <c r="E89" s="4" t="s">
        <v>297</v>
      </c>
      <c r="F89" s="4" t="s">
        <v>297</v>
      </c>
      <c r="G89" s="4" t="s">
        <v>297</v>
      </c>
      <c r="H89" s="4"/>
      <c r="I89"/>
      <c r="K89" s="4"/>
      <c r="L89" s="4"/>
      <c r="Q89" s="4"/>
      <c r="R89" s="4" t="s">
        <v>637</v>
      </c>
      <c r="T89" s="4" t="s">
        <v>1022</v>
      </c>
      <c r="U89" s="4" t="s">
        <v>952</v>
      </c>
      <c r="V89" s="4" t="s">
        <v>952</v>
      </c>
      <c r="W89" s="4" t="s">
        <v>952</v>
      </c>
      <c r="X89" s="4" t="s">
        <v>936</v>
      </c>
      <c r="Y89" s="4" t="s">
        <v>934</v>
      </c>
      <c r="Z89" s="64" t="s">
        <v>1148</v>
      </c>
      <c r="AJ89" s="4" t="s">
        <v>1566</v>
      </c>
      <c r="AK89" s="4" t="s">
        <v>1567</v>
      </c>
      <c r="AL89" s="4" t="s">
        <v>452</v>
      </c>
      <c r="AM89" s="4" t="s">
        <v>452</v>
      </c>
    </row>
    <row r="90" spans="4:39" x14ac:dyDescent="0.2">
      <c r="D90" s="55" t="s">
        <v>298</v>
      </c>
      <c r="E90" s="4" t="s">
        <v>299</v>
      </c>
      <c r="F90" s="4" t="s">
        <v>299</v>
      </c>
      <c r="G90" s="4" t="s">
        <v>299</v>
      </c>
      <c r="H90" s="4"/>
      <c r="I90"/>
      <c r="K90" s="4"/>
      <c r="L90" s="4"/>
      <c r="Q90" s="4"/>
      <c r="R90" s="4" t="s">
        <v>638</v>
      </c>
      <c r="T90" s="4" t="s">
        <v>1023</v>
      </c>
      <c r="U90" s="4" t="s">
        <v>952</v>
      </c>
      <c r="V90" s="4" t="s">
        <v>952</v>
      </c>
      <c r="W90" s="4" t="s">
        <v>952</v>
      </c>
      <c r="X90" s="4" t="s">
        <v>936</v>
      </c>
      <c r="Y90" s="4" t="s">
        <v>934</v>
      </c>
      <c r="Z90" s="64" t="s">
        <v>1149</v>
      </c>
      <c r="AJ90" s="4" t="s">
        <v>1568</v>
      </c>
      <c r="AK90" s="4" t="s">
        <v>1569</v>
      </c>
      <c r="AL90" s="4" t="s">
        <v>452</v>
      </c>
      <c r="AM90" s="4" t="s">
        <v>452</v>
      </c>
    </row>
    <row r="91" spans="4:39" x14ac:dyDescent="0.2">
      <c r="D91" s="55" t="s">
        <v>300</v>
      </c>
      <c r="E91" s="4" t="s">
        <v>396</v>
      </c>
      <c r="F91" s="4" t="s">
        <v>396</v>
      </c>
      <c r="G91" s="4" t="s">
        <v>396</v>
      </c>
      <c r="H91" s="4"/>
      <c r="I91" t="s">
        <v>398</v>
      </c>
      <c r="J91" t="s">
        <v>398</v>
      </c>
      <c r="K91" s="4"/>
      <c r="L91" s="4"/>
      <c r="R91" s="4" t="s">
        <v>639</v>
      </c>
      <c r="T91" s="4" t="s">
        <v>1024</v>
      </c>
      <c r="U91" s="4" t="s">
        <v>952</v>
      </c>
      <c r="V91" s="4" t="s">
        <v>952</v>
      </c>
      <c r="W91" s="4" t="s">
        <v>936</v>
      </c>
      <c r="X91" s="4" t="s">
        <v>936</v>
      </c>
      <c r="Y91" s="4" t="s">
        <v>934</v>
      </c>
      <c r="Z91" s="64" t="s">
        <v>1265</v>
      </c>
      <c r="AJ91" s="4" t="s">
        <v>1570</v>
      </c>
      <c r="AK91" s="4" t="s">
        <v>1571</v>
      </c>
      <c r="AL91" s="4" t="s">
        <v>452</v>
      </c>
      <c r="AM91" s="4" t="s">
        <v>452</v>
      </c>
    </row>
    <row r="92" spans="4:39" x14ac:dyDescent="0.2">
      <c r="D92" s="55" t="s">
        <v>288</v>
      </c>
      <c r="E92" s="4"/>
      <c r="F92" s="4"/>
      <c r="G92" s="4"/>
      <c r="H92" s="4"/>
      <c r="I92"/>
      <c r="K92" s="4"/>
      <c r="L92" s="4"/>
      <c r="R92" s="4" t="s">
        <v>640</v>
      </c>
      <c r="T92" s="4" t="s">
        <v>1025</v>
      </c>
      <c r="U92" s="4" t="s">
        <v>936</v>
      </c>
      <c r="V92" s="4" t="s">
        <v>936</v>
      </c>
      <c r="W92" s="4" t="s">
        <v>936</v>
      </c>
      <c r="X92" s="4" t="s">
        <v>936</v>
      </c>
      <c r="Y92" s="4" t="s">
        <v>934</v>
      </c>
      <c r="Z92" s="64" t="s">
        <v>1266</v>
      </c>
      <c r="AJ92" s="4" t="s">
        <v>1572</v>
      </c>
      <c r="AK92" s="4" t="s">
        <v>1571</v>
      </c>
      <c r="AL92" s="4" t="s">
        <v>452</v>
      </c>
      <c r="AM92" s="4" t="s">
        <v>452</v>
      </c>
    </row>
    <row r="93" spans="4:39" x14ac:dyDescent="0.2">
      <c r="D93" s="55" t="s">
        <v>301</v>
      </c>
      <c r="E93" s="4" t="s">
        <v>303</v>
      </c>
      <c r="F93" s="4" t="s">
        <v>303</v>
      </c>
      <c r="G93" s="4" t="s">
        <v>303</v>
      </c>
      <c r="H93" s="4"/>
      <c r="I93" t="s">
        <v>302</v>
      </c>
      <c r="J93" t="s">
        <v>302</v>
      </c>
      <c r="K93" s="4"/>
      <c r="L93" s="4"/>
      <c r="R93" s="4" t="s">
        <v>641</v>
      </c>
      <c r="T93" s="4" t="s">
        <v>1026</v>
      </c>
      <c r="U93" s="4" t="s">
        <v>936</v>
      </c>
      <c r="V93" s="4" t="s">
        <v>936</v>
      </c>
      <c r="W93" s="4" t="s">
        <v>936</v>
      </c>
      <c r="X93" s="4" t="s">
        <v>936</v>
      </c>
      <c r="Y93" s="4" t="s">
        <v>934</v>
      </c>
      <c r="Z93" s="64"/>
      <c r="AJ93" s="4" t="s">
        <v>1573</v>
      </c>
      <c r="AK93" s="4" t="s">
        <v>1574</v>
      </c>
      <c r="AL93" s="4" t="s">
        <v>452</v>
      </c>
      <c r="AM93" s="4" t="s">
        <v>452</v>
      </c>
    </row>
    <row r="94" spans="4:39" x14ac:dyDescent="0.2">
      <c r="D94" s="55" t="s">
        <v>304</v>
      </c>
      <c r="E94" s="4" t="s">
        <v>305</v>
      </c>
      <c r="F94" s="4" t="s">
        <v>305</v>
      </c>
      <c r="G94" s="4" t="s">
        <v>305</v>
      </c>
      <c r="H94" s="4"/>
      <c r="I94"/>
      <c r="K94" s="4"/>
      <c r="L94" s="4"/>
      <c r="R94" s="4" t="s">
        <v>642</v>
      </c>
      <c r="T94" s="4" t="s">
        <v>1027</v>
      </c>
      <c r="U94" s="4" t="s">
        <v>936</v>
      </c>
      <c r="V94" s="4" t="s">
        <v>936</v>
      </c>
      <c r="W94" s="4" t="s">
        <v>936</v>
      </c>
      <c r="X94" s="4" t="s">
        <v>936</v>
      </c>
      <c r="Y94" s="4" t="s">
        <v>934</v>
      </c>
      <c r="Z94" s="64"/>
      <c r="AJ94" s="4" t="s">
        <v>1575</v>
      </c>
      <c r="AK94" s="4" t="s">
        <v>1576</v>
      </c>
      <c r="AL94" s="4" t="s">
        <v>452</v>
      </c>
      <c r="AM94" s="4" t="s">
        <v>452</v>
      </c>
    </row>
    <row r="95" spans="4:39" x14ac:dyDescent="0.2">
      <c r="D95" s="55" t="s">
        <v>306</v>
      </c>
      <c r="E95" s="4" t="s">
        <v>308</v>
      </c>
      <c r="F95" s="4" t="s">
        <v>308</v>
      </c>
      <c r="G95" s="4" t="s">
        <v>308</v>
      </c>
      <c r="H95" s="4"/>
      <c r="I95" t="s">
        <v>307</v>
      </c>
      <c r="J95" t="s">
        <v>307</v>
      </c>
      <c r="K95" s="4"/>
      <c r="L95" s="4"/>
      <c r="R95" s="4" t="s">
        <v>643</v>
      </c>
      <c r="T95" s="4" t="s">
        <v>1028</v>
      </c>
      <c r="U95" s="4" t="s">
        <v>936</v>
      </c>
      <c r="V95" s="4" t="s">
        <v>936</v>
      </c>
      <c r="W95" s="4" t="s">
        <v>936</v>
      </c>
      <c r="X95" s="4" t="s">
        <v>936</v>
      </c>
      <c r="Y95" s="4" t="s">
        <v>934</v>
      </c>
      <c r="Z95" s="64"/>
      <c r="AJ95" s="4" t="s">
        <v>1577</v>
      </c>
      <c r="AK95" s="4" t="s">
        <v>1578</v>
      </c>
      <c r="AL95" s="4" t="s">
        <v>452</v>
      </c>
      <c r="AM95" s="4" t="s">
        <v>452</v>
      </c>
    </row>
    <row r="96" spans="4:39" x14ac:dyDescent="0.2">
      <c r="D96" s="55" t="s">
        <v>309</v>
      </c>
      <c r="E96" s="4" t="s">
        <v>310</v>
      </c>
      <c r="F96" s="4" t="s">
        <v>310</v>
      </c>
      <c r="G96" s="4" t="s">
        <v>310</v>
      </c>
      <c r="H96" s="4"/>
      <c r="I96"/>
      <c r="K96" s="4"/>
      <c r="L96" s="4"/>
      <c r="R96" s="4" t="s">
        <v>644</v>
      </c>
      <c r="T96" s="4" t="s">
        <v>1029</v>
      </c>
      <c r="U96" s="4" t="s">
        <v>936</v>
      </c>
      <c r="V96" s="4" t="s">
        <v>936</v>
      </c>
      <c r="W96" s="4" t="s">
        <v>936</v>
      </c>
      <c r="X96" s="4" t="s">
        <v>936</v>
      </c>
      <c r="Y96" s="4" t="s">
        <v>934</v>
      </c>
      <c r="Z96" s="64"/>
      <c r="AJ96" s="4" t="s">
        <v>1579</v>
      </c>
      <c r="AK96" s="4" t="s">
        <v>1580</v>
      </c>
      <c r="AL96" s="4" t="s">
        <v>452</v>
      </c>
      <c r="AM96" s="4" t="s">
        <v>452</v>
      </c>
    </row>
    <row r="97" spans="4:39" x14ac:dyDescent="0.2">
      <c r="D97" s="2" t="s">
        <v>311</v>
      </c>
      <c r="E97" s="4"/>
      <c r="F97" s="4"/>
      <c r="G97" s="4"/>
      <c r="H97" s="4"/>
      <c r="I97"/>
      <c r="K97" s="4"/>
      <c r="L97" s="4"/>
      <c r="R97" s="4" t="s">
        <v>645</v>
      </c>
      <c r="T97" s="4" t="s">
        <v>1030</v>
      </c>
      <c r="U97" s="4" t="s">
        <v>952</v>
      </c>
      <c r="V97" s="4" t="s">
        <v>952</v>
      </c>
      <c r="W97" s="4" t="s">
        <v>952</v>
      </c>
      <c r="X97" s="4" t="s">
        <v>936</v>
      </c>
      <c r="Y97" s="4" t="s">
        <v>1031</v>
      </c>
      <c r="Z97" s="64"/>
      <c r="AJ97" s="4" t="s">
        <v>1581</v>
      </c>
      <c r="AK97" s="4" t="s">
        <v>1582</v>
      </c>
      <c r="AL97" s="4" t="s">
        <v>452</v>
      </c>
      <c r="AM97" s="4" t="s">
        <v>452</v>
      </c>
    </row>
    <row r="98" spans="4:39" x14ac:dyDescent="0.2">
      <c r="D98" s="55" t="s">
        <v>312</v>
      </c>
      <c r="E98" s="4" t="s">
        <v>313</v>
      </c>
      <c r="F98" s="4" t="s">
        <v>313</v>
      </c>
      <c r="G98" s="4" t="s">
        <v>313</v>
      </c>
      <c r="H98" s="4"/>
      <c r="I98"/>
      <c r="K98" s="4"/>
      <c r="L98" s="4"/>
      <c r="R98" s="4" t="s">
        <v>646</v>
      </c>
      <c r="T98" s="4" t="s">
        <v>1032</v>
      </c>
      <c r="U98" s="4" t="s">
        <v>952</v>
      </c>
      <c r="V98" s="4" t="s">
        <v>952</v>
      </c>
      <c r="W98" s="4" t="s">
        <v>952</v>
      </c>
      <c r="X98" s="4" t="s">
        <v>936</v>
      </c>
      <c r="Y98" s="4" t="s">
        <v>1031</v>
      </c>
      <c r="Z98" s="64"/>
      <c r="AJ98" s="4" t="s">
        <v>1583</v>
      </c>
      <c r="AK98" s="4" t="s">
        <v>1584</v>
      </c>
      <c r="AL98" s="4" t="s">
        <v>452</v>
      </c>
      <c r="AM98" s="4" t="s">
        <v>452</v>
      </c>
    </row>
    <row r="99" spans="4:39" x14ac:dyDescent="0.2">
      <c r="D99" s="55" t="s">
        <v>471</v>
      </c>
      <c r="E99" s="4" t="s">
        <v>472</v>
      </c>
      <c r="F99" s="4" t="s">
        <v>472</v>
      </c>
      <c r="G99" s="4" t="s">
        <v>472</v>
      </c>
      <c r="H99" s="4"/>
      <c r="I99"/>
      <c r="K99" s="4"/>
      <c r="L99" s="4"/>
      <c r="R99" s="4" t="s">
        <v>647</v>
      </c>
      <c r="T99" s="4" t="s">
        <v>1033</v>
      </c>
      <c r="U99" s="4" t="s">
        <v>952</v>
      </c>
      <c r="V99" s="4" t="s">
        <v>952</v>
      </c>
      <c r="W99" s="4" t="s">
        <v>952</v>
      </c>
      <c r="X99" s="4" t="s">
        <v>936</v>
      </c>
      <c r="Y99" s="4" t="s">
        <v>1031</v>
      </c>
      <c r="Z99" s="64"/>
      <c r="AJ99" s="4" t="s">
        <v>1585</v>
      </c>
      <c r="AK99" s="4" t="s">
        <v>1586</v>
      </c>
      <c r="AL99" s="4" t="s">
        <v>452</v>
      </c>
      <c r="AM99" s="4" t="s">
        <v>452</v>
      </c>
    </row>
    <row r="100" spans="4:39" x14ac:dyDescent="0.2">
      <c r="D100" s="55" t="s">
        <v>383</v>
      </c>
      <c r="E100" s="4" t="s">
        <v>389</v>
      </c>
      <c r="F100" s="4" t="s">
        <v>389</v>
      </c>
      <c r="G100" s="4" t="s">
        <v>389</v>
      </c>
      <c r="H100" s="4"/>
      <c r="I100"/>
      <c r="K100" s="4"/>
      <c r="L100" s="4"/>
      <c r="R100" s="4" t="s">
        <v>648</v>
      </c>
      <c r="T100" s="4" t="s">
        <v>1034</v>
      </c>
      <c r="U100" s="4" t="s">
        <v>936</v>
      </c>
      <c r="V100" s="4" t="s">
        <v>936</v>
      </c>
      <c r="W100" s="4" t="s">
        <v>936</v>
      </c>
      <c r="X100" s="4" t="s">
        <v>936</v>
      </c>
      <c r="Y100" s="4" t="s">
        <v>934</v>
      </c>
      <c r="Z100" s="64"/>
      <c r="AJ100" s="4" t="s">
        <v>1587</v>
      </c>
      <c r="AK100" s="4" t="s">
        <v>1588</v>
      </c>
      <c r="AL100" s="4" t="s">
        <v>452</v>
      </c>
      <c r="AM100" s="4" t="s">
        <v>452</v>
      </c>
    </row>
    <row r="101" spans="4:39" x14ac:dyDescent="0.2">
      <c r="D101" s="2" t="s">
        <v>314</v>
      </c>
      <c r="E101" s="4"/>
      <c r="F101" s="4"/>
      <c r="G101" s="4"/>
      <c r="H101" s="4"/>
      <c r="I101"/>
      <c r="K101" s="4"/>
      <c r="L101" s="4"/>
      <c r="R101" s="4" t="s">
        <v>649</v>
      </c>
      <c r="T101" s="4" t="s">
        <v>1035</v>
      </c>
      <c r="U101" s="4" t="s">
        <v>936</v>
      </c>
      <c r="V101" s="4" t="s">
        <v>936</v>
      </c>
      <c r="W101" s="4" t="s">
        <v>936</v>
      </c>
      <c r="X101" s="4" t="s">
        <v>936</v>
      </c>
      <c r="Y101" s="4" t="s">
        <v>934</v>
      </c>
      <c r="Z101" s="64"/>
      <c r="AJ101" s="4" t="s">
        <v>1589</v>
      </c>
      <c r="AK101" s="4" t="s">
        <v>1590</v>
      </c>
      <c r="AL101" s="4" t="s">
        <v>452</v>
      </c>
      <c r="AM101" s="4" t="s">
        <v>452</v>
      </c>
    </row>
    <row r="102" spans="4:39" x14ac:dyDescent="0.2">
      <c r="D102" s="55" t="s">
        <v>315</v>
      </c>
      <c r="E102" s="4" t="s">
        <v>316</v>
      </c>
      <c r="F102" s="4" t="s">
        <v>316</v>
      </c>
      <c r="G102" s="4" t="s">
        <v>316</v>
      </c>
      <c r="H102" s="4"/>
      <c r="I102"/>
      <c r="K102" s="4"/>
      <c r="L102" s="4"/>
      <c r="R102" s="4" t="s">
        <v>650</v>
      </c>
      <c r="T102" s="4" t="s">
        <v>1036</v>
      </c>
      <c r="U102" s="4" t="s">
        <v>936</v>
      </c>
      <c r="V102" s="4" t="s">
        <v>936</v>
      </c>
      <c r="W102" s="4" t="s">
        <v>936</v>
      </c>
      <c r="X102" s="4" t="s">
        <v>936</v>
      </c>
      <c r="Y102" s="4" t="s">
        <v>934</v>
      </c>
      <c r="Z102" s="64"/>
      <c r="AJ102" s="4" t="s">
        <v>1591</v>
      </c>
      <c r="AK102" s="4" t="s">
        <v>1592</v>
      </c>
      <c r="AL102" s="4" t="s">
        <v>452</v>
      </c>
      <c r="AM102" s="4" t="s">
        <v>452</v>
      </c>
    </row>
    <row r="103" spans="4:39" x14ac:dyDescent="0.2">
      <c r="D103" s="55" t="s">
        <v>317</v>
      </c>
      <c r="E103" s="4" t="s">
        <v>318</v>
      </c>
      <c r="F103" s="4" t="s">
        <v>318</v>
      </c>
      <c r="G103" s="4" t="s">
        <v>318</v>
      </c>
      <c r="H103" s="4"/>
      <c r="I103"/>
      <c r="K103" s="4"/>
      <c r="L103" s="4"/>
      <c r="R103" s="4" t="s">
        <v>651</v>
      </c>
      <c r="T103" s="4" t="s">
        <v>1037</v>
      </c>
      <c r="U103" s="4" t="s">
        <v>936</v>
      </c>
      <c r="V103" s="4" t="s">
        <v>936</v>
      </c>
      <c r="W103" s="4" t="s">
        <v>936</v>
      </c>
      <c r="X103" s="4" t="s">
        <v>936</v>
      </c>
      <c r="Y103" s="4" t="s">
        <v>934</v>
      </c>
      <c r="Z103" s="64"/>
      <c r="AJ103" s="4" t="s">
        <v>1593</v>
      </c>
      <c r="AK103" s="4" t="s">
        <v>1594</v>
      </c>
      <c r="AL103" s="4" t="s">
        <v>452</v>
      </c>
      <c r="AM103" s="4" t="s">
        <v>452</v>
      </c>
    </row>
    <row r="104" spans="4:39" x14ac:dyDescent="0.2">
      <c r="D104" s="55" t="s">
        <v>319</v>
      </c>
      <c r="E104" s="4" t="s">
        <v>320</v>
      </c>
      <c r="F104" s="4" t="s">
        <v>320</v>
      </c>
      <c r="G104" s="4" t="s">
        <v>320</v>
      </c>
      <c r="H104" s="4"/>
      <c r="I104"/>
      <c r="K104" s="4"/>
      <c r="L104" s="4"/>
      <c r="R104" s="4" t="s">
        <v>652</v>
      </c>
      <c r="T104" s="4" t="s">
        <v>1038</v>
      </c>
      <c r="U104" s="4" t="s">
        <v>936</v>
      </c>
      <c r="V104" s="4" t="s">
        <v>936</v>
      </c>
      <c r="W104" s="4" t="s">
        <v>936</v>
      </c>
      <c r="X104" s="4" t="s">
        <v>936</v>
      </c>
      <c r="Y104" s="4" t="s">
        <v>934</v>
      </c>
      <c r="Z104" s="64"/>
      <c r="AJ104" s="4" t="s">
        <v>1595</v>
      </c>
      <c r="AK104" s="4" t="s">
        <v>1596</v>
      </c>
      <c r="AL104" s="4" t="s">
        <v>452</v>
      </c>
      <c r="AM104" s="4" t="s">
        <v>452</v>
      </c>
    </row>
    <row r="105" spans="4:39" x14ac:dyDescent="0.2">
      <c r="D105" s="2" t="s">
        <v>321</v>
      </c>
      <c r="E105" s="4"/>
      <c r="F105" s="4"/>
      <c r="G105" s="4"/>
      <c r="H105" s="4"/>
      <c r="I105"/>
      <c r="K105" s="4"/>
      <c r="L105" s="4"/>
      <c r="R105" s="4" t="s">
        <v>653</v>
      </c>
      <c r="T105" s="4" t="s">
        <v>1039</v>
      </c>
      <c r="U105" s="4" t="s">
        <v>936</v>
      </c>
      <c r="V105" s="4" t="s">
        <v>936</v>
      </c>
      <c r="W105" s="4" t="s">
        <v>936</v>
      </c>
      <c r="X105" s="4" t="s">
        <v>936</v>
      </c>
      <c r="Y105" s="4" t="s">
        <v>934</v>
      </c>
      <c r="Z105" s="64"/>
      <c r="AJ105" s="4" t="s">
        <v>1597</v>
      </c>
      <c r="AK105" s="4" t="s">
        <v>1598</v>
      </c>
      <c r="AL105" s="4" t="s">
        <v>452</v>
      </c>
      <c r="AM105" s="4" t="s">
        <v>452</v>
      </c>
    </row>
    <row r="106" spans="4:39" x14ac:dyDescent="0.2">
      <c r="D106" s="55" t="s">
        <v>322</v>
      </c>
      <c r="E106" s="4" t="s">
        <v>323</v>
      </c>
      <c r="F106" s="4" t="s">
        <v>323</v>
      </c>
      <c r="G106" s="4" t="s">
        <v>323</v>
      </c>
      <c r="H106" s="4"/>
      <c r="I106"/>
      <c r="K106" s="4"/>
      <c r="L106" s="4"/>
      <c r="R106" s="4" t="s">
        <v>654</v>
      </c>
      <c r="T106" s="4" t="s">
        <v>1040</v>
      </c>
      <c r="U106" s="4" t="s">
        <v>936</v>
      </c>
      <c r="V106" s="4" t="s">
        <v>936</v>
      </c>
      <c r="W106" s="4" t="s">
        <v>936</v>
      </c>
      <c r="X106" s="4" t="s">
        <v>936</v>
      </c>
      <c r="Y106" s="4" t="s">
        <v>934</v>
      </c>
      <c r="Z106" s="64"/>
      <c r="AJ106" s="4" t="s">
        <v>1599</v>
      </c>
      <c r="AK106" s="4" t="s">
        <v>1600</v>
      </c>
      <c r="AL106" s="4" t="s">
        <v>452</v>
      </c>
      <c r="AM106" s="4" t="s">
        <v>452</v>
      </c>
    </row>
    <row r="107" spans="4:39" x14ac:dyDescent="0.2">
      <c r="D107" s="55" t="s">
        <v>324</v>
      </c>
      <c r="E107" s="4" t="s">
        <v>325</v>
      </c>
      <c r="F107" s="4" t="s">
        <v>325</v>
      </c>
      <c r="G107" s="4" t="s">
        <v>325</v>
      </c>
      <c r="H107" s="4"/>
      <c r="I107"/>
      <c r="K107" s="4"/>
      <c r="L107" s="4"/>
      <c r="R107" s="4" t="s">
        <v>655</v>
      </c>
      <c r="T107" s="4" t="s">
        <v>1041</v>
      </c>
      <c r="U107" s="4" t="s">
        <v>936</v>
      </c>
      <c r="V107" s="4" t="s">
        <v>936</v>
      </c>
      <c r="W107" s="4" t="s">
        <v>936</v>
      </c>
      <c r="X107" s="4" t="s">
        <v>936</v>
      </c>
      <c r="Y107" s="4" t="s">
        <v>934</v>
      </c>
      <c r="Z107" s="64"/>
      <c r="AJ107" s="4" t="s">
        <v>1601</v>
      </c>
      <c r="AK107" s="4" t="s">
        <v>1602</v>
      </c>
      <c r="AL107" s="4" t="s">
        <v>452</v>
      </c>
      <c r="AM107" s="4" t="s">
        <v>452</v>
      </c>
    </row>
    <row r="108" spans="4:39" x14ac:dyDescent="0.2">
      <c r="D108" s="55" t="s">
        <v>478</v>
      </c>
      <c r="E108" s="64" t="s">
        <v>477</v>
      </c>
      <c r="F108" s="64" t="s">
        <v>477</v>
      </c>
      <c r="G108" s="64" t="s">
        <v>477</v>
      </c>
      <c r="H108" s="4"/>
      <c r="I108" t="s">
        <v>395</v>
      </c>
      <c r="J108" t="s">
        <v>395</v>
      </c>
      <c r="K108" s="4"/>
      <c r="L108" s="4"/>
      <c r="R108" s="4" t="s">
        <v>656</v>
      </c>
      <c r="T108" s="4" t="s">
        <v>1042</v>
      </c>
      <c r="U108" s="4" t="s">
        <v>936</v>
      </c>
      <c r="V108" s="4" t="s">
        <v>936</v>
      </c>
      <c r="W108" s="4" t="s">
        <v>936</v>
      </c>
      <c r="X108" s="4" t="s">
        <v>936</v>
      </c>
      <c r="Y108" s="4" t="s">
        <v>934</v>
      </c>
      <c r="Z108" s="64"/>
      <c r="AJ108" s="4" t="s">
        <v>1603</v>
      </c>
      <c r="AK108" s="4" t="s">
        <v>1604</v>
      </c>
      <c r="AL108" s="4" t="s">
        <v>1605</v>
      </c>
      <c r="AM108" s="4" t="s">
        <v>1606</v>
      </c>
    </row>
    <row r="109" spans="4:39" x14ac:dyDescent="0.2">
      <c r="D109" s="55" t="s">
        <v>326</v>
      </c>
      <c r="E109" s="4" t="s">
        <v>327</v>
      </c>
      <c r="F109" s="4" t="s">
        <v>327</v>
      </c>
      <c r="G109" s="4" t="s">
        <v>327</v>
      </c>
      <c r="H109" s="4"/>
      <c r="I109"/>
      <c r="K109" s="4"/>
      <c r="L109" s="4"/>
      <c r="R109" s="4" t="s">
        <v>657</v>
      </c>
      <c r="T109" s="4" t="s">
        <v>1043</v>
      </c>
      <c r="U109" s="4" t="s">
        <v>936</v>
      </c>
      <c r="V109" s="4" t="s">
        <v>936</v>
      </c>
      <c r="W109" s="4" t="s">
        <v>936</v>
      </c>
      <c r="X109" s="4" t="s">
        <v>936</v>
      </c>
      <c r="Y109" s="4" t="s">
        <v>934</v>
      </c>
      <c r="Z109" s="64"/>
      <c r="AJ109" s="4" t="s">
        <v>1607</v>
      </c>
      <c r="AK109" s="4" t="s">
        <v>1608</v>
      </c>
      <c r="AL109" s="4" t="s">
        <v>452</v>
      </c>
      <c r="AM109" s="4" t="s">
        <v>452</v>
      </c>
    </row>
    <row r="110" spans="4:39" x14ac:dyDescent="0.2">
      <c r="D110" s="2" t="s">
        <v>409</v>
      </c>
      <c r="E110" s="4"/>
      <c r="F110" s="4"/>
      <c r="G110" s="4"/>
      <c r="H110" s="4"/>
      <c r="I110"/>
      <c r="K110" s="4"/>
      <c r="L110" s="4"/>
      <c r="R110" s="4" t="s">
        <v>658</v>
      </c>
      <c r="T110" s="4" t="s">
        <v>1044</v>
      </c>
      <c r="U110" s="4" t="s">
        <v>936</v>
      </c>
      <c r="V110" s="4" t="s">
        <v>936</v>
      </c>
      <c r="W110" s="4" t="s">
        <v>936</v>
      </c>
      <c r="X110" s="4" t="s">
        <v>936</v>
      </c>
      <c r="Y110" s="4" t="s">
        <v>934</v>
      </c>
      <c r="Z110" s="64"/>
      <c r="AJ110" s="4" t="s">
        <v>1609</v>
      </c>
      <c r="AK110" s="4" t="s">
        <v>1610</v>
      </c>
      <c r="AL110" s="4" t="s">
        <v>452</v>
      </c>
      <c r="AM110" s="4" t="s">
        <v>452</v>
      </c>
    </row>
    <row r="111" spans="4:39" x14ac:dyDescent="0.2">
      <c r="D111" s="55" t="s">
        <v>381</v>
      </c>
      <c r="E111" s="4" t="s">
        <v>328</v>
      </c>
      <c r="F111" s="4" t="s">
        <v>328</v>
      </c>
      <c r="G111" s="4" t="s">
        <v>328</v>
      </c>
      <c r="H111" s="4"/>
      <c r="I111"/>
      <c r="K111" s="4"/>
      <c r="L111" s="4"/>
      <c r="R111" s="4" t="s">
        <v>659</v>
      </c>
      <c r="T111" s="4" t="s">
        <v>1045</v>
      </c>
      <c r="U111" s="4" t="s">
        <v>936</v>
      </c>
      <c r="V111" s="4" t="s">
        <v>936</v>
      </c>
      <c r="W111" s="4" t="s">
        <v>936</v>
      </c>
      <c r="X111" s="4" t="s">
        <v>936</v>
      </c>
      <c r="Y111" s="4" t="s">
        <v>934</v>
      </c>
      <c r="Z111" s="64"/>
      <c r="AJ111" s="4" t="s">
        <v>1611</v>
      </c>
      <c r="AK111" s="4" t="s">
        <v>1612</v>
      </c>
      <c r="AL111" s="4" t="s">
        <v>452</v>
      </c>
      <c r="AM111" s="4" t="s">
        <v>452</v>
      </c>
    </row>
    <row r="112" spans="4:39" x14ac:dyDescent="0.2">
      <c r="D112" t="s">
        <v>329</v>
      </c>
      <c r="E112" s="4" t="s">
        <v>433</v>
      </c>
      <c r="F112" s="4" t="s">
        <v>433</v>
      </c>
      <c r="G112" s="4" t="s">
        <v>433</v>
      </c>
      <c r="H112" s="4"/>
      <c r="I112"/>
      <c r="K112" s="4"/>
      <c r="L112" s="4"/>
      <c r="R112" s="4" t="s">
        <v>660</v>
      </c>
      <c r="T112" s="4" t="s">
        <v>1046</v>
      </c>
      <c r="U112" s="4" t="s">
        <v>936</v>
      </c>
      <c r="V112" s="4" t="s">
        <v>936</v>
      </c>
      <c r="W112" s="4" t="s">
        <v>936</v>
      </c>
      <c r="X112" s="4" t="s">
        <v>936</v>
      </c>
      <c r="Y112" s="4" t="s">
        <v>934</v>
      </c>
      <c r="Z112" s="64"/>
      <c r="AJ112" s="4" t="s">
        <v>1613</v>
      </c>
      <c r="AK112" s="4" t="s">
        <v>1614</v>
      </c>
      <c r="AL112" s="4" t="s">
        <v>452</v>
      </c>
      <c r="AM112" s="4" t="s">
        <v>452</v>
      </c>
    </row>
    <row r="113" spans="4:39" x14ac:dyDescent="0.2">
      <c r="D113" t="s">
        <v>330</v>
      </c>
      <c r="E113" s="4" t="s">
        <v>434</v>
      </c>
      <c r="F113" s="4" t="s">
        <v>434</v>
      </c>
      <c r="G113" s="4" t="s">
        <v>434</v>
      </c>
      <c r="H113" s="4"/>
      <c r="I113"/>
      <c r="K113" s="4"/>
      <c r="L113" s="4"/>
      <c r="R113" s="4" t="s">
        <v>661</v>
      </c>
      <c r="T113" s="4" t="s">
        <v>1047</v>
      </c>
      <c r="U113" s="4" t="s">
        <v>936</v>
      </c>
      <c r="V113" s="4" t="s">
        <v>936</v>
      </c>
      <c r="W113" s="4" t="s">
        <v>936</v>
      </c>
      <c r="X113" s="4" t="s">
        <v>936</v>
      </c>
      <c r="Y113" s="4" t="s">
        <v>934</v>
      </c>
      <c r="Z113" s="64"/>
      <c r="AJ113" s="4" t="s">
        <v>1615</v>
      </c>
      <c r="AK113" s="4" t="s">
        <v>1616</v>
      </c>
      <c r="AL113" s="4" t="s">
        <v>452</v>
      </c>
      <c r="AM113" s="4" t="s">
        <v>452</v>
      </c>
    </row>
    <row r="114" spans="4:39" x14ac:dyDescent="0.2">
      <c r="D114" s="2" t="s">
        <v>331</v>
      </c>
      <c r="H114" s="4"/>
      <c r="I114"/>
      <c r="K114" s="4"/>
      <c r="L114" s="4"/>
      <c r="R114" s="4" t="s">
        <v>662</v>
      </c>
      <c r="T114" s="4" t="s">
        <v>1048</v>
      </c>
      <c r="U114" s="4" t="s">
        <v>936</v>
      </c>
      <c r="V114" s="4" t="s">
        <v>936</v>
      </c>
      <c r="W114" s="4" t="s">
        <v>936</v>
      </c>
      <c r="X114" s="4" t="s">
        <v>936</v>
      </c>
      <c r="Y114" s="4" t="s">
        <v>934</v>
      </c>
      <c r="Z114" s="64"/>
      <c r="AJ114" s="4" t="s">
        <v>1617</v>
      </c>
      <c r="AK114" s="4" t="s">
        <v>1618</v>
      </c>
      <c r="AL114" s="4" t="s">
        <v>452</v>
      </c>
      <c r="AM114" s="4" t="s">
        <v>452</v>
      </c>
    </row>
    <row r="115" spans="4:39" x14ac:dyDescent="0.2">
      <c r="D115" s="55" t="s">
        <v>288</v>
      </c>
      <c r="I115"/>
      <c r="R115" s="4" t="s">
        <v>663</v>
      </c>
      <c r="T115" s="4" t="s">
        <v>1049</v>
      </c>
      <c r="U115" s="4" t="s">
        <v>936</v>
      </c>
      <c r="V115" s="4" t="s">
        <v>936</v>
      </c>
      <c r="W115" s="4" t="s">
        <v>936</v>
      </c>
      <c r="X115" s="4" t="s">
        <v>936</v>
      </c>
      <c r="Y115" s="4" t="s">
        <v>934</v>
      </c>
      <c r="Z115" s="64"/>
      <c r="AJ115" s="4" t="s">
        <v>1619</v>
      </c>
      <c r="AK115" s="4" t="s">
        <v>1620</v>
      </c>
      <c r="AL115" s="4" t="s">
        <v>452</v>
      </c>
      <c r="AM115" s="4" t="s">
        <v>452</v>
      </c>
    </row>
    <row r="116" spans="4:39" x14ac:dyDescent="0.2">
      <c r="D116" s="55" t="s">
        <v>288</v>
      </c>
      <c r="R116" s="4" t="s">
        <v>664</v>
      </c>
      <c r="T116" s="4" t="s">
        <v>1050</v>
      </c>
      <c r="U116" s="4" t="s">
        <v>936</v>
      </c>
      <c r="V116" s="4" t="s">
        <v>936</v>
      </c>
      <c r="W116" s="4" t="s">
        <v>936</v>
      </c>
      <c r="X116" s="4" t="s">
        <v>936</v>
      </c>
      <c r="Y116" s="4" t="s">
        <v>934</v>
      </c>
      <c r="Z116" s="64"/>
      <c r="AJ116" s="4" t="s">
        <v>1621</v>
      </c>
      <c r="AK116" s="4" t="s">
        <v>1622</v>
      </c>
      <c r="AL116" s="4" t="s">
        <v>452</v>
      </c>
      <c r="AM116" s="4" t="s">
        <v>452</v>
      </c>
    </row>
    <row r="117" spans="4:39" x14ac:dyDescent="0.2">
      <c r="D117" s="55" t="s">
        <v>288</v>
      </c>
      <c r="H117" s="55"/>
      <c r="I117"/>
      <c r="J117" s="55"/>
      <c r="R117" s="4" t="s">
        <v>665</v>
      </c>
      <c r="T117" s="4" t="s">
        <v>1051</v>
      </c>
      <c r="U117" s="4" t="s">
        <v>936</v>
      </c>
      <c r="V117" s="4" t="s">
        <v>936</v>
      </c>
      <c r="W117" s="4" t="s">
        <v>936</v>
      </c>
      <c r="X117" s="4" t="s">
        <v>936</v>
      </c>
      <c r="Y117" s="4" t="s">
        <v>934</v>
      </c>
      <c r="Z117" s="64"/>
      <c r="AJ117" s="4" t="s">
        <v>1623</v>
      </c>
      <c r="AK117" s="4" t="s">
        <v>1624</v>
      </c>
      <c r="AL117" s="4" t="s">
        <v>452</v>
      </c>
      <c r="AM117" s="4" t="s">
        <v>452</v>
      </c>
    </row>
    <row r="118" spans="4:39" x14ac:dyDescent="0.2">
      <c r="D118" s="55" t="s">
        <v>288</v>
      </c>
      <c r="I118"/>
      <c r="R118" s="4" t="s">
        <v>666</v>
      </c>
      <c r="T118" s="4" t="s">
        <v>1052</v>
      </c>
      <c r="U118" s="4" t="s">
        <v>936</v>
      </c>
      <c r="V118" s="4" t="s">
        <v>936</v>
      </c>
      <c r="W118" s="4" t="s">
        <v>936</v>
      </c>
      <c r="X118" s="4" t="s">
        <v>936</v>
      </c>
      <c r="Y118" s="4" t="s">
        <v>934</v>
      </c>
      <c r="Z118" s="64"/>
      <c r="AJ118" s="4" t="s">
        <v>1625</v>
      </c>
      <c r="AK118" s="4" t="s">
        <v>1626</v>
      </c>
      <c r="AL118" s="4" t="s">
        <v>452</v>
      </c>
      <c r="AM118" s="4" t="s">
        <v>452</v>
      </c>
    </row>
    <row r="119" spans="4:39" x14ac:dyDescent="0.2">
      <c r="D119" s="55" t="s">
        <v>288</v>
      </c>
      <c r="I119"/>
      <c r="R119" s="4" t="s">
        <v>667</v>
      </c>
      <c r="T119" s="4" t="s">
        <v>1053</v>
      </c>
      <c r="U119" s="4" t="s">
        <v>936</v>
      </c>
      <c r="V119" s="4" t="s">
        <v>936</v>
      </c>
      <c r="W119" s="4" t="s">
        <v>936</v>
      </c>
      <c r="X119" s="4" t="s">
        <v>936</v>
      </c>
      <c r="Y119" s="4" t="s">
        <v>934</v>
      </c>
      <c r="Z119" s="64"/>
      <c r="AJ119" s="4" t="s">
        <v>1627</v>
      </c>
      <c r="AK119" s="4" t="s">
        <v>1628</v>
      </c>
      <c r="AL119" s="4" t="s">
        <v>452</v>
      </c>
      <c r="AM119" s="4" t="s">
        <v>452</v>
      </c>
    </row>
    <row r="120" spans="4:39" x14ac:dyDescent="0.2">
      <c r="D120" s="55" t="s">
        <v>288</v>
      </c>
      <c r="I120"/>
      <c r="R120" s="4" t="s">
        <v>668</v>
      </c>
      <c r="T120" s="4" t="s">
        <v>1054</v>
      </c>
      <c r="U120" s="4" t="s">
        <v>936</v>
      </c>
      <c r="V120" s="4" t="s">
        <v>936</v>
      </c>
      <c r="W120" s="4" t="s">
        <v>936</v>
      </c>
      <c r="X120" s="4" t="s">
        <v>936</v>
      </c>
      <c r="Y120" s="4" t="s">
        <v>934</v>
      </c>
      <c r="Z120" s="64"/>
      <c r="AJ120" s="4" t="s">
        <v>1629</v>
      </c>
      <c r="AK120" s="4" t="s">
        <v>1630</v>
      </c>
      <c r="AL120" s="4" t="s">
        <v>452</v>
      </c>
      <c r="AM120" s="4" t="s">
        <v>452</v>
      </c>
    </row>
    <row r="121" spans="4:39" x14ac:dyDescent="0.2">
      <c r="D121" s="55" t="s">
        <v>288</v>
      </c>
      <c r="I121"/>
      <c r="R121" s="4" t="s">
        <v>669</v>
      </c>
      <c r="T121" s="4" t="s">
        <v>1055</v>
      </c>
      <c r="U121" s="4" t="s">
        <v>936</v>
      </c>
      <c r="V121" s="4" t="s">
        <v>936</v>
      </c>
      <c r="W121" s="4" t="s">
        <v>936</v>
      </c>
      <c r="X121" s="4" t="s">
        <v>936</v>
      </c>
      <c r="Y121" s="4" t="s">
        <v>934</v>
      </c>
      <c r="Z121" s="64"/>
      <c r="AJ121" s="4" t="s">
        <v>1631</v>
      </c>
      <c r="AK121" s="4" t="s">
        <v>1632</v>
      </c>
      <c r="AL121" s="4" t="s">
        <v>452</v>
      </c>
      <c r="AM121" s="4" t="s">
        <v>452</v>
      </c>
    </row>
    <row r="122" spans="4:39" x14ac:dyDescent="0.2">
      <c r="D122" s="55" t="s">
        <v>288</v>
      </c>
      <c r="I122"/>
      <c r="R122" s="4" t="s">
        <v>670</v>
      </c>
      <c r="T122" s="4" t="s">
        <v>1056</v>
      </c>
      <c r="U122" s="4" t="s">
        <v>936</v>
      </c>
      <c r="V122" s="4" t="s">
        <v>936</v>
      </c>
      <c r="W122" s="4" t="s">
        <v>936</v>
      </c>
      <c r="X122" s="4" t="s">
        <v>936</v>
      </c>
      <c r="Y122" s="4" t="s">
        <v>934</v>
      </c>
      <c r="Z122" s="64"/>
      <c r="AJ122" s="4" t="s">
        <v>1633</v>
      </c>
      <c r="AK122" s="4" t="s">
        <v>1634</v>
      </c>
      <c r="AL122" s="4" t="s">
        <v>452</v>
      </c>
      <c r="AM122" s="4" t="s">
        <v>452</v>
      </c>
    </row>
    <row r="123" spans="4:39" x14ac:dyDescent="0.2">
      <c r="D123" s="55" t="s">
        <v>288</v>
      </c>
      <c r="I123"/>
      <c r="R123" s="4" t="s">
        <v>671</v>
      </c>
      <c r="T123" s="4" t="s">
        <v>1057</v>
      </c>
      <c r="U123" s="4" t="s">
        <v>936</v>
      </c>
      <c r="V123" s="4" t="s">
        <v>936</v>
      </c>
      <c r="W123" s="4" t="s">
        <v>936</v>
      </c>
      <c r="X123" s="4" t="s">
        <v>936</v>
      </c>
      <c r="Y123" s="4" t="s">
        <v>934</v>
      </c>
      <c r="Z123" s="64"/>
      <c r="AJ123" s="4" t="s">
        <v>1635</v>
      </c>
      <c r="AK123" s="4" t="s">
        <v>1636</v>
      </c>
      <c r="AL123" s="4" t="s">
        <v>452</v>
      </c>
      <c r="AM123" s="4" t="s">
        <v>452</v>
      </c>
    </row>
    <row r="124" spans="4:39" x14ac:dyDescent="0.2">
      <c r="D124" s="55" t="s">
        <v>288</v>
      </c>
      <c r="I124"/>
      <c r="R124" s="4" t="s">
        <v>672</v>
      </c>
      <c r="T124" s="4" t="s">
        <v>1058</v>
      </c>
      <c r="U124" s="4" t="s">
        <v>936</v>
      </c>
      <c r="V124" s="4" t="s">
        <v>936</v>
      </c>
      <c r="W124" s="4" t="s">
        <v>936</v>
      </c>
      <c r="X124" s="4" t="s">
        <v>936</v>
      </c>
      <c r="Y124" s="4" t="s">
        <v>934</v>
      </c>
      <c r="Z124" s="64"/>
      <c r="AJ124" s="4" t="s">
        <v>1637</v>
      </c>
      <c r="AK124" s="4" t="s">
        <v>1638</v>
      </c>
      <c r="AL124" s="4" t="s">
        <v>1639</v>
      </c>
      <c r="AM124" s="4" t="s">
        <v>1640</v>
      </c>
    </row>
    <row r="125" spans="4:39" x14ac:dyDescent="0.2">
      <c r="D125" s="55" t="s">
        <v>288</v>
      </c>
      <c r="I125"/>
      <c r="R125" s="4" t="s">
        <v>673</v>
      </c>
      <c r="T125" s="4" t="s">
        <v>1059</v>
      </c>
      <c r="U125" s="4" t="s">
        <v>936</v>
      </c>
      <c r="V125" s="4" t="s">
        <v>936</v>
      </c>
      <c r="W125" s="4" t="s">
        <v>936</v>
      </c>
      <c r="X125" s="4" t="s">
        <v>936</v>
      </c>
      <c r="Y125" s="4" t="s">
        <v>934</v>
      </c>
      <c r="Z125" s="64"/>
      <c r="AJ125" s="4" t="s">
        <v>1641</v>
      </c>
      <c r="AK125" s="4" t="s">
        <v>1642</v>
      </c>
      <c r="AL125" s="4" t="s">
        <v>452</v>
      </c>
      <c r="AM125" s="4" t="s">
        <v>452</v>
      </c>
    </row>
    <row r="126" spans="4:39" x14ac:dyDescent="0.2">
      <c r="D126" s="55" t="s">
        <v>288</v>
      </c>
      <c r="I126"/>
      <c r="R126" s="4" t="s">
        <v>674</v>
      </c>
      <c r="T126" s="4" t="s">
        <v>1060</v>
      </c>
      <c r="U126" s="4" t="s">
        <v>936</v>
      </c>
      <c r="V126" s="4" t="s">
        <v>936</v>
      </c>
      <c r="W126" s="4" t="s">
        <v>936</v>
      </c>
      <c r="X126" s="4" t="s">
        <v>936</v>
      </c>
      <c r="Y126" s="4" t="s">
        <v>934</v>
      </c>
      <c r="Z126" s="64"/>
      <c r="AJ126" s="4" t="s">
        <v>1643</v>
      </c>
      <c r="AK126" s="4" t="s">
        <v>1644</v>
      </c>
      <c r="AL126" s="4" t="s">
        <v>452</v>
      </c>
      <c r="AM126" s="4" t="s">
        <v>452</v>
      </c>
    </row>
    <row r="127" spans="4:39" x14ac:dyDescent="0.2">
      <c r="D127" s="55" t="s">
        <v>288</v>
      </c>
      <c r="I127"/>
      <c r="R127" s="4" t="s">
        <v>675</v>
      </c>
      <c r="T127" s="4" t="s">
        <v>1061</v>
      </c>
      <c r="U127" s="4" t="s">
        <v>936</v>
      </c>
      <c r="V127" s="4" t="s">
        <v>936</v>
      </c>
      <c r="W127" s="4" t="s">
        <v>936</v>
      </c>
      <c r="X127" s="4" t="s">
        <v>936</v>
      </c>
      <c r="Y127" s="4" t="s">
        <v>934</v>
      </c>
      <c r="Z127" s="64"/>
      <c r="AJ127" s="4" t="s">
        <v>1645</v>
      </c>
      <c r="AK127" s="4" t="s">
        <v>1646</v>
      </c>
      <c r="AL127" s="4" t="s">
        <v>452</v>
      </c>
      <c r="AM127" s="4" t="s">
        <v>452</v>
      </c>
    </row>
    <row r="128" spans="4:39" x14ac:dyDescent="0.2">
      <c r="I128"/>
      <c r="R128" s="4" t="s">
        <v>676</v>
      </c>
      <c r="T128" s="4" t="s">
        <v>1062</v>
      </c>
      <c r="U128" s="4" t="s">
        <v>936</v>
      </c>
      <c r="V128" s="4" t="s">
        <v>936</v>
      </c>
      <c r="W128" s="4" t="s">
        <v>936</v>
      </c>
      <c r="X128" s="4" t="s">
        <v>936</v>
      </c>
      <c r="Y128" s="4" t="s">
        <v>934</v>
      </c>
      <c r="Z128" s="64"/>
      <c r="AJ128" s="4" t="s">
        <v>1647</v>
      </c>
      <c r="AK128" s="4" t="s">
        <v>1648</v>
      </c>
      <c r="AL128" s="4" t="s">
        <v>452</v>
      </c>
      <c r="AM128" s="4" t="s">
        <v>452</v>
      </c>
    </row>
    <row r="129" spans="18:39" x14ac:dyDescent="0.2">
      <c r="R129" s="4" t="s">
        <v>677</v>
      </c>
      <c r="T129" s="4" t="s">
        <v>1063</v>
      </c>
      <c r="U129" s="4" t="s">
        <v>936</v>
      </c>
      <c r="V129" s="4" t="s">
        <v>936</v>
      </c>
      <c r="W129" s="4" t="s">
        <v>936</v>
      </c>
      <c r="X129" s="4" t="s">
        <v>936</v>
      </c>
      <c r="Y129" s="4" t="s">
        <v>934</v>
      </c>
      <c r="Z129" s="64"/>
      <c r="AJ129" s="4" t="s">
        <v>1649</v>
      </c>
      <c r="AK129" s="4" t="s">
        <v>1650</v>
      </c>
      <c r="AL129" s="4" t="s">
        <v>452</v>
      </c>
      <c r="AM129" s="4" t="s">
        <v>452</v>
      </c>
    </row>
    <row r="130" spans="18:39" x14ac:dyDescent="0.2">
      <c r="R130" s="4" t="s">
        <v>678</v>
      </c>
      <c r="T130" s="4" t="s">
        <v>1064</v>
      </c>
      <c r="U130" s="4" t="s">
        <v>936</v>
      </c>
      <c r="V130" s="4" t="s">
        <v>936</v>
      </c>
      <c r="W130" s="4" t="s">
        <v>936</v>
      </c>
      <c r="X130" s="4" t="s">
        <v>936</v>
      </c>
      <c r="Y130" s="4" t="s">
        <v>934</v>
      </c>
      <c r="Z130" s="64"/>
      <c r="AJ130" s="4" t="s">
        <v>1651</v>
      </c>
      <c r="AK130" s="4" t="s">
        <v>1652</v>
      </c>
      <c r="AL130" s="4" t="s">
        <v>452</v>
      </c>
      <c r="AM130" s="4" t="s">
        <v>452</v>
      </c>
    </row>
    <row r="131" spans="18:39" x14ac:dyDescent="0.2">
      <c r="R131" s="4" t="s">
        <v>679</v>
      </c>
      <c r="T131" s="4" t="s">
        <v>1065</v>
      </c>
      <c r="U131" s="4" t="s">
        <v>936</v>
      </c>
      <c r="V131" s="4" t="s">
        <v>936</v>
      </c>
      <c r="W131" s="4" t="s">
        <v>936</v>
      </c>
      <c r="X131" s="4" t="s">
        <v>936</v>
      </c>
      <c r="Y131" s="4" t="s">
        <v>934</v>
      </c>
      <c r="Z131" s="64"/>
      <c r="AJ131" s="4" t="s">
        <v>1653</v>
      </c>
      <c r="AK131" s="4" t="s">
        <v>1654</v>
      </c>
      <c r="AL131" s="4" t="s">
        <v>452</v>
      </c>
      <c r="AM131" s="4" t="s">
        <v>452</v>
      </c>
    </row>
    <row r="132" spans="18:39" x14ac:dyDescent="0.2">
      <c r="R132" s="4" t="s">
        <v>680</v>
      </c>
      <c r="T132" s="4" t="s">
        <v>1066</v>
      </c>
      <c r="U132" s="4" t="s">
        <v>936</v>
      </c>
      <c r="V132" s="4" t="s">
        <v>936</v>
      </c>
      <c r="W132" s="4" t="s">
        <v>936</v>
      </c>
      <c r="X132" s="4" t="s">
        <v>936</v>
      </c>
      <c r="Y132" s="4" t="s">
        <v>934</v>
      </c>
      <c r="Z132" s="64"/>
      <c r="AJ132" s="4" t="s">
        <v>1655</v>
      </c>
      <c r="AK132" s="4" t="s">
        <v>1656</v>
      </c>
      <c r="AL132" s="4" t="s">
        <v>452</v>
      </c>
      <c r="AM132" s="4" t="s">
        <v>452</v>
      </c>
    </row>
    <row r="133" spans="18:39" x14ac:dyDescent="0.2">
      <c r="R133" s="4" t="s">
        <v>681</v>
      </c>
      <c r="T133" s="4" t="s">
        <v>1067</v>
      </c>
      <c r="U133" s="4" t="s">
        <v>936</v>
      </c>
      <c r="V133" s="4" t="s">
        <v>936</v>
      </c>
      <c r="W133" s="4" t="s">
        <v>936</v>
      </c>
      <c r="X133" s="4" t="s">
        <v>936</v>
      </c>
      <c r="Y133" s="4" t="s">
        <v>934</v>
      </c>
      <c r="Z133" s="64"/>
      <c r="AJ133" s="4" t="s">
        <v>1657</v>
      </c>
      <c r="AK133" s="4" t="s">
        <v>1658</v>
      </c>
      <c r="AL133" s="4" t="s">
        <v>452</v>
      </c>
      <c r="AM133" s="4" t="s">
        <v>452</v>
      </c>
    </row>
    <row r="134" spans="18:39" x14ac:dyDescent="0.2">
      <c r="R134" s="4" t="s">
        <v>682</v>
      </c>
      <c r="T134" s="4" t="s">
        <v>1068</v>
      </c>
      <c r="U134" s="4" t="s">
        <v>936</v>
      </c>
      <c r="V134" s="4" t="s">
        <v>936</v>
      </c>
      <c r="W134" s="4" t="s">
        <v>936</v>
      </c>
      <c r="X134" s="4" t="s">
        <v>936</v>
      </c>
      <c r="Y134" s="4" t="s">
        <v>934</v>
      </c>
      <c r="Z134" s="64"/>
      <c r="AJ134" s="4" t="s">
        <v>1659</v>
      </c>
      <c r="AK134" s="4" t="s">
        <v>1660</v>
      </c>
      <c r="AL134" s="4" t="s">
        <v>452</v>
      </c>
      <c r="AM134" s="4" t="s">
        <v>452</v>
      </c>
    </row>
    <row r="135" spans="18:39" x14ac:dyDescent="0.2">
      <c r="R135" s="4" t="s">
        <v>683</v>
      </c>
      <c r="T135" s="4" t="s">
        <v>1069</v>
      </c>
      <c r="U135" s="4" t="s">
        <v>936</v>
      </c>
      <c r="V135" s="4" t="s">
        <v>936</v>
      </c>
      <c r="W135" s="4" t="s">
        <v>936</v>
      </c>
      <c r="X135" s="4" t="s">
        <v>936</v>
      </c>
      <c r="Y135" s="4" t="s">
        <v>934</v>
      </c>
      <c r="Z135" s="64"/>
      <c r="AJ135" s="4" t="s">
        <v>1661</v>
      </c>
      <c r="AK135" s="4" t="s">
        <v>1662</v>
      </c>
      <c r="AL135" s="4" t="s">
        <v>452</v>
      </c>
      <c r="AM135" s="4" t="s">
        <v>452</v>
      </c>
    </row>
    <row r="136" spans="18:39" x14ac:dyDescent="0.2">
      <c r="R136" s="4" t="s">
        <v>684</v>
      </c>
      <c r="T136" s="4" t="s">
        <v>1070</v>
      </c>
      <c r="U136" s="4" t="s">
        <v>936</v>
      </c>
      <c r="V136" s="4" t="s">
        <v>936</v>
      </c>
      <c r="W136" s="4" t="s">
        <v>936</v>
      </c>
      <c r="X136" s="4" t="s">
        <v>936</v>
      </c>
      <c r="Y136" s="4" t="s">
        <v>934</v>
      </c>
      <c r="Z136" s="64"/>
      <c r="AJ136" s="4" t="s">
        <v>1663</v>
      </c>
      <c r="AK136" s="4" t="s">
        <v>1664</v>
      </c>
      <c r="AL136" s="4" t="s">
        <v>1665</v>
      </c>
      <c r="AM136" s="4" t="s">
        <v>1666</v>
      </c>
    </row>
    <row r="137" spans="18:39" x14ac:dyDescent="0.2">
      <c r="R137" s="4" t="s">
        <v>685</v>
      </c>
      <c r="T137" s="4" t="s">
        <v>1071</v>
      </c>
      <c r="U137" s="4" t="s">
        <v>936</v>
      </c>
      <c r="V137" s="4" t="s">
        <v>936</v>
      </c>
      <c r="W137" s="4" t="s">
        <v>936</v>
      </c>
      <c r="X137" s="4" t="s">
        <v>936</v>
      </c>
      <c r="Y137" s="4" t="s">
        <v>934</v>
      </c>
      <c r="Z137" s="64"/>
      <c r="AJ137" s="4" t="s">
        <v>1667</v>
      </c>
      <c r="AK137" s="4" t="s">
        <v>1668</v>
      </c>
      <c r="AL137" s="4" t="s">
        <v>452</v>
      </c>
      <c r="AM137" s="4" t="s">
        <v>452</v>
      </c>
    </row>
    <row r="138" spans="18:39" x14ac:dyDescent="0.2">
      <c r="R138" s="4" t="s">
        <v>686</v>
      </c>
      <c r="T138" s="4" t="s">
        <v>1072</v>
      </c>
      <c r="U138" s="4" t="s">
        <v>936</v>
      </c>
      <c r="V138" s="4" t="s">
        <v>936</v>
      </c>
      <c r="W138" s="4" t="s">
        <v>936</v>
      </c>
      <c r="X138" s="4" t="s">
        <v>936</v>
      </c>
      <c r="Y138" s="4" t="s">
        <v>934</v>
      </c>
      <c r="Z138" s="64"/>
      <c r="AJ138" s="4" t="s">
        <v>1669</v>
      </c>
      <c r="AK138" s="4" t="s">
        <v>1670</v>
      </c>
      <c r="AL138" s="4" t="s">
        <v>452</v>
      </c>
      <c r="AM138" s="4" t="s">
        <v>452</v>
      </c>
    </row>
    <row r="139" spans="18:39" x14ac:dyDescent="0.2">
      <c r="R139" s="4" t="s">
        <v>687</v>
      </c>
      <c r="T139" s="4" t="s">
        <v>1073</v>
      </c>
      <c r="U139" s="4" t="s">
        <v>936</v>
      </c>
      <c r="V139" s="4" t="s">
        <v>936</v>
      </c>
      <c r="W139" s="4" t="s">
        <v>936</v>
      </c>
      <c r="X139" s="4" t="s">
        <v>936</v>
      </c>
      <c r="Y139" s="4" t="s">
        <v>934</v>
      </c>
      <c r="Z139" s="64"/>
      <c r="AJ139" s="4" t="s">
        <v>1671</v>
      </c>
      <c r="AK139" s="4" t="s">
        <v>1672</v>
      </c>
      <c r="AL139" s="4" t="s">
        <v>452</v>
      </c>
      <c r="AM139" s="4" t="s">
        <v>452</v>
      </c>
    </row>
    <row r="140" spans="18:39" x14ac:dyDescent="0.2">
      <c r="R140" s="4" t="s">
        <v>688</v>
      </c>
      <c r="T140" s="4" t="s">
        <v>1074</v>
      </c>
      <c r="U140" s="4" t="s">
        <v>936</v>
      </c>
      <c r="V140" s="4" t="s">
        <v>936</v>
      </c>
      <c r="W140" s="4" t="s">
        <v>936</v>
      </c>
      <c r="X140" s="4" t="s">
        <v>936</v>
      </c>
      <c r="Y140" s="4" t="s">
        <v>934</v>
      </c>
      <c r="Z140" s="64"/>
      <c r="AJ140" s="4" t="s">
        <v>1673</v>
      </c>
      <c r="AK140" s="4" t="s">
        <v>1674</v>
      </c>
      <c r="AL140" s="4" t="s">
        <v>452</v>
      </c>
      <c r="AM140" s="4" t="s">
        <v>452</v>
      </c>
    </row>
    <row r="141" spans="18:39" x14ac:dyDescent="0.2">
      <c r="R141" s="4" t="s">
        <v>689</v>
      </c>
      <c r="T141" s="4" t="s">
        <v>1075</v>
      </c>
      <c r="U141" s="4" t="s">
        <v>952</v>
      </c>
      <c r="V141" s="4" t="s">
        <v>952</v>
      </c>
      <c r="W141" s="4" t="s">
        <v>952</v>
      </c>
      <c r="X141" s="4" t="s">
        <v>936</v>
      </c>
      <c r="Y141" s="4" t="s">
        <v>1031</v>
      </c>
      <c r="Z141" s="64"/>
      <c r="AJ141" s="4" t="s">
        <v>1675</v>
      </c>
      <c r="AK141" s="4" t="s">
        <v>1676</v>
      </c>
      <c r="AL141" s="4" t="s">
        <v>452</v>
      </c>
      <c r="AM141" s="4" t="s">
        <v>452</v>
      </c>
    </row>
    <row r="142" spans="18:39" x14ac:dyDescent="0.2">
      <c r="R142" s="4" t="s">
        <v>690</v>
      </c>
      <c r="T142" s="4" t="s">
        <v>1076</v>
      </c>
      <c r="U142" s="4" t="s">
        <v>952</v>
      </c>
      <c r="V142" s="4" t="s">
        <v>952</v>
      </c>
      <c r="W142" s="4" t="s">
        <v>952</v>
      </c>
      <c r="X142" s="4" t="s">
        <v>936</v>
      </c>
      <c r="Y142" s="4" t="s">
        <v>934</v>
      </c>
      <c r="Z142" s="64"/>
      <c r="AJ142" s="4" t="s">
        <v>1677</v>
      </c>
      <c r="AK142" s="4" t="s">
        <v>1678</v>
      </c>
      <c r="AL142" s="4" t="s">
        <v>452</v>
      </c>
      <c r="AM142" s="4" t="s">
        <v>452</v>
      </c>
    </row>
    <row r="143" spans="18:39" x14ac:dyDescent="0.2">
      <c r="R143" s="4" t="s">
        <v>691</v>
      </c>
      <c r="T143" s="4" t="s">
        <v>1077</v>
      </c>
      <c r="U143" s="4" t="s">
        <v>952</v>
      </c>
      <c r="V143" s="4" t="s">
        <v>952</v>
      </c>
      <c r="W143" s="4" t="s">
        <v>952</v>
      </c>
      <c r="X143" s="4" t="s">
        <v>936</v>
      </c>
      <c r="Y143" s="4" t="s">
        <v>1031</v>
      </c>
      <c r="Z143" s="64"/>
      <c r="AJ143" s="4" t="s">
        <v>1679</v>
      </c>
      <c r="AK143" s="4" t="s">
        <v>1680</v>
      </c>
      <c r="AL143" s="4" t="s">
        <v>452</v>
      </c>
      <c r="AM143" s="4" t="s">
        <v>452</v>
      </c>
    </row>
    <row r="144" spans="18:39" x14ac:dyDescent="0.2">
      <c r="R144" s="4" t="s">
        <v>692</v>
      </c>
      <c r="T144" s="4" t="s">
        <v>1078</v>
      </c>
      <c r="U144" s="4" t="s">
        <v>936</v>
      </c>
      <c r="V144" s="4" t="s">
        <v>936</v>
      </c>
      <c r="W144" s="4" t="s">
        <v>936</v>
      </c>
      <c r="X144" s="4" t="s">
        <v>936</v>
      </c>
      <c r="Y144" s="4" t="s">
        <v>934</v>
      </c>
      <c r="Z144" s="64"/>
      <c r="AJ144" s="4" t="s">
        <v>1681</v>
      </c>
      <c r="AK144" s="4" t="s">
        <v>1682</v>
      </c>
      <c r="AL144" s="4" t="s">
        <v>452</v>
      </c>
      <c r="AM144" s="4" t="s">
        <v>452</v>
      </c>
    </row>
    <row r="145" spans="18:39" x14ac:dyDescent="0.2">
      <c r="R145" s="4" t="s">
        <v>693</v>
      </c>
      <c r="T145" s="4" t="s">
        <v>1079</v>
      </c>
      <c r="U145" s="4" t="s">
        <v>936</v>
      </c>
      <c r="V145" s="4" t="s">
        <v>936</v>
      </c>
      <c r="W145" s="4" t="s">
        <v>936</v>
      </c>
      <c r="X145" s="4" t="s">
        <v>936</v>
      </c>
      <c r="Y145" s="4" t="s">
        <v>934</v>
      </c>
      <c r="Z145" s="64"/>
      <c r="AJ145" s="4" t="s">
        <v>1683</v>
      </c>
      <c r="AK145" s="4" t="s">
        <v>1684</v>
      </c>
      <c r="AL145" s="4" t="s">
        <v>1685</v>
      </c>
      <c r="AM145" s="4" t="s">
        <v>1686</v>
      </c>
    </row>
    <row r="146" spans="18:39" x14ac:dyDescent="0.2">
      <c r="R146" s="4" t="s">
        <v>694</v>
      </c>
      <c r="T146" s="4" t="s">
        <v>1080</v>
      </c>
      <c r="U146" s="4" t="s">
        <v>936</v>
      </c>
      <c r="V146" s="4" t="s">
        <v>936</v>
      </c>
      <c r="W146" s="4" t="s">
        <v>936</v>
      </c>
      <c r="X146" s="4" t="s">
        <v>936</v>
      </c>
      <c r="Y146" s="4" t="s">
        <v>934</v>
      </c>
      <c r="Z146" s="64"/>
      <c r="AJ146" s="4" t="s">
        <v>1687</v>
      </c>
      <c r="AK146" s="4" t="s">
        <v>1688</v>
      </c>
      <c r="AL146" s="4" t="s">
        <v>452</v>
      </c>
      <c r="AM146" s="4" t="s">
        <v>452</v>
      </c>
    </row>
    <row r="147" spans="18:39" x14ac:dyDescent="0.2">
      <c r="R147" s="4" t="s">
        <v>695</v>
      </c>
      <c r="T147" s="4" t="s">
        <v>1081</v>
      </c>
      <c r="U147" s="4" t="s">
        <v>936</v>
      </c>
      <c r="V147" s="4" t="s">
        <v>936</v>
      </c>
      <c r="W147" s="4" t="s">
        <v>936</v>
      </c>
      <c r="X147" s="4" t="s">
        <v>936</v>
      </c>
      <c r="Y147" s="4" t="s">
        <v>934</v>
      </c>
      <c r="Z147" s="64"/>
      <c r="AJ147" s="4" t="s">
        <v>1689</v>
      </c>
      <c r="AK147" s="4" t="s">
        <v>1690</v>
      </c>
      <c r="AL147" s="4" t="s">
        <v>452</v>
      </c>
      <c r="AM147" s="4" t="s">
        <v>452</v>
      </c>
    </row>
    <row r="148" spans="18:39" x14ac:dyDescent="0.2">
      <c r="R148" s="4" t="s">
        <v>696</v>
      </c>
      <c r="T148" s="4" t="s">
        <v>1082</v>
      </c>
      <c r="U148" s="4" t="s">
        <v>936</v>
      </c>
      <c r="V148" s="4" t="s">
        <v>936</v>
      </c>
      <c r="W148" s="4" t="s">
        <v>936</v>
      </c>
      <c r="X148" s="4" t="s">
        <v>936</v>
      </c>
      <c r="Y148" s="4" t="s">
        <v>934</v>
      </c>
      <c r="Z148" s="64"/>
      <c r="AJ148" s="4" t="s">
        <v>1691</v>
      </c>
      <c r="AK148" s="4" t="s">
        <v>1692</v>
      </c>
      <c r="AL148" s="4" t="s">
        <v>452</v>
      </c>
      <c r="AM148" s="4" t="s">
        <v>452</v>
      </c>
    </row>
    <row r="149" spans="18:39" x14ac:dyDescent="0.2">
      <c r="R149" s="4" t="s">
        <v>697</v>
      </c>
      <c r="T149" s="4" t="s">
        <v>1083</v>
      </c>
      <c r="U149" s="4" t="s">
        <v>936</v>
      </c>
      <c r="V149" s="4" t="s">
        <v>936</v>
      </c>
      <c r="W149" s="4" t="s">
        <v>936</v>
      </c>
      <c r="X149" s="4" t="s">
        <v>936</v>
      </c>
      <c r="Y149" s="4" t="s">
        <v>934</v>
      </c>
      <c r="Z149" s="64"/>
      <c r="AJ149" s="4" t="s">
        <v>1693</v>
      </c>
      <c r="AK149" s="4" t="s">
        <v>1694</v>
      </c>
      <c r="AL149" s="4" t="s">
        <v>452</v>
      </c>
      <c r="AM149" s="4" t="s">
        <v>452</v>
      </c>
    </row>
    <row r="150" spans="18:39" x14ac:dyDescent="0.2">
      <c r="R150" s="4" t="s">
        <v>698</v>
      </c>
      <c r="T150" s="4" t="s">
        <v>1084</v>
      </c>
      <c r="U150" s="4" t="s">
        <v>936</v>
      </c>
      <c r="V150" s="4" t="s">
        <v>936</v>
      </c>
      <c r="W150" s="4" t="s">
        <v>936</v>
      </c>
      <c r="X150" s="4" t="s">
        <v>936</v>
      </c>
      <c r="Y150" s="4" t="s">
        <v>934</v>
      </c>
      <c r="Z150" s="64"/>
      <c r="AJ150" s="4" t="s">
        <v>1695</v>
      </c>
      <c r="AK150" s="4" t="s">
        <v>1696</v>
      </c>
      <c r="AL150" s="4" t="s">
        <v>1697</v>
      </c>
      <c r="AM150" s="4" t="s">
        <v>1698</v>
      </c>
    </row>
    <row r="151" spans="18:39" x14ac:dyDescent="0.2">
      <c r="R151" s="4" t="s">
        <v>699</v>
      </c>
      <c r="T151" s="4" t="s">
        <v>1085</v>
      </c>
      <c r="U151" s="4" t="s">
        <v>936</v>
      </c>
      <c r="V151" s="4" t="s">
        <v>936</v>
      </c>
      <c r="W151" s="4" t="s">
        <v>936</v>
      </c>
      <c r="X151" s="4" t="s">
        <v>936</v>
      </c>
      <c r="Y151" s="4" t="s">
        <v>934</v>
      </c>
      <c r="Z151" s="64"/>
      <c r="AJ151" s="4" t="s">
        <v>1699</v>
      </c>
      <c r="AK151" s="4" t="s">
        <v>1700</v>
      </c>
      <c r="AL151" s="4" t="s">
        <v>1701</v>
      </c>
      <c r="AM151" s="4" t="s">
        <v>1702</v>
      </c>
    </row>
    <row r="152" spans="18:39" x14ac:dyDescent="0.2">
      <c r="R152" s="4" t="s">
        <v>700</v>
      </c>
      <c r="T152" s="4" t="s">
        <v>1086</v>
      </c>
      <c r="U152" s="4" t="s">
        <v>936</v>
      </c>
      <c r="V152" s="4" t="s">
        <v>936</v>
      </c>
      <c r="W152" s="4" t="s">
        <v>936</v>
      </c>
      <c r="X152" s="4" t="s">
        <v>936</v>
      </c>
      <c r="Y152" s="4" t="s">
        <v>934</v>
      </c>
      <c r="Z152" s="64"/>
      <c r="AJ152" s="4" t="s">
        <v>1703</v>
      </c>
      <c r="AK152" s="4" t="s">
        <v>1704</v>
      </c>
      <c r="AL152" s="4" t="s">
        <v>452</v>
      </c>
      <c r="AM152" s="4" t="s">
        <v>452</v>
      </c>
    </row>
    <row r="153" spans="18:39" x14ac:dyDescent="0.2">
      <c r="R153" s="4" t="s">
        <v>701</v>
      </c>
      <c r="T153" s="4" t="s">
        <v>1087</v>
      </c>
      <c r="U153" s="4" t="s">
        <v>936</v>
      </c>
      <c r="V153" s="4" t="s">
        <v>936</v>
      </c>
      <c r="W153" s="4" t="s">
        <v>936</v>
      </c>
      <c r="X153" s="4" t="s">
        <v>936</v>
      </c>
      <c r="Y153" s="4" t="s">
        <v>934</v>
      </c>
      <c r="Z153" s="64"/>
      <c r="AJ153" s="4" t="s">
        <v>1705</v>
      </c>
      <c r="AK153" s="4" t="s">
        <v>1706</v>
      </c>
      <c r="AL153" s="4" t="s">
        <v>452</v>
      </c>
      <c r="AM153" s="4" t="s">
        <v>452</v>
      </c>
    </row>
    <row r="154" spans="18:39" x14ac:dyDescent="0.2">
      <c r="R154" s="4" t="s">
        <v>702</v>
      </c>
      <c r="T154" s="4" t="s">
        <v>1088</v>
      </c>
      <c r="U154" s="4" t="s">
        <v>936</v>
      </c>
      <c r="V154" s="4" t="s">
        <v>936</v>
      </c>
      <c r="W154" s="4" t="s">
        <v>936</v>
      </c>
      <c r="X154" s="4" t="s">
        <v>936</v>
      </c>
      <c r="Y154" s="4" t="s">
        <v>934</v>
      </c>
      <c r="Z154" s="55"/>
      <c r="AJ154" s="4" t="s">
        <v>1707</v>
      </c>
      <c r="AK154" s="4" t="s">
        <v>1708</v>
      </c>
      <c r="AL154" s="4" t="s">
        <v>452</v>
      </c>
      <c r="AM154" s="4" t="s">
        <v>452</v>
      </c>
    </row>
    <row r="155" spans="18:39" x14ac:dyDescent="0.2">
      <c r="R155" s="4" t="s">
        <v>703</v>
      </c>
      <c r="T155" s="4" t="s">
        <v>1089</v>
      </c>
      <c r="U155" s="4" t="s">
        <v>936</v>
      </c>
      <c r="V155" s="4" t="s">
        <v>936</v>
      </c>
      <c r="W155" s="4" t="s">
        <v>936</v>
      </c>
      <c r="X155" s="4" t="s">
        <v>936</v>
      </c>
      <c r="Y155" s="4" t="s">
        <v>934</v>
      </c>
      <c r="Z155" s="55"/>
      <c r="AJ155" s="4" t="s">
        <v>1709</v>
      </c>
      <c r="AK155" s="4" t="s">
        <v>1710</v>
      </c>
      <c r="AL155" s="4" t="s">
        <v>452</v>
      </c>
      <c r="AM155" s="4" t="s">
        <v>452</v>
      </c>
    </row>
    <row r="156" spans="18:39" x14ac:dyDescent="0.2">
      <c r="R156" s="4" t="s">
        <v>704</v>
      </c>
      <c r="T156" s="4" t="s">
        <v>1090</v>
      </c>
      <c r="U156" s="4" t="s">
        <v>936</v>
      </c>
      <c r="V156" s="4" t="s">
        <v>936</v>
      </c>
      <c r="W156" s="4" t="s">
        <v>936</v>
      </c>
      <c r="X156" s="4" t="s">
        <v>936</v>
      </c>
      <c r="Y156" s="4" t="s">
        <v>934</v>
      </c>
      <c r="Z156" s="55"/>
      <c r="AJ156" s="4" t="s">
        <v>1711</v>
      </c>
      <c r="AK156" s="4" t="s">
        <v>1712</v>
      </c>
      <c r="AL156" s="4" t="s">
        <v>452</v>
      </c>
      <c r="AM156" s="4" t="s">
        <v>452</v>
      </c>
    </row>
    <row r="157" spans="18:39" x14ac:dyDescent="0.2">
      <c r="R157" s="4" t="s">
        <v>705</v>
      </c>
      <c r="T157" s="4" t="s">
        <v>1091</v>
      </c>
      <c r="U157" s="4" t="s">
        <v>936</v>
      </c>
      <c r="V157" s="4" t="s">
        <v>936</v>
      </c>
      <c r="W157" s="4" t="s">
        <v>936</v>
      </c>
      <c r="X157" s="4" t="s">
        <v>936</v>
      </c>
      <c r="Y157" s="4" t="s">
        <v>934</v>
      </c>
      <c r="Z157" s="55"/>
      <c r="AJ157" s="4" t="s">
        <v>1713</v>
      </c>
      <c r="AK157" s="4" t="s">
        <v>1714</v>
      </c>
      <c r="AL157" s="4" t="s">
        <v>452</v>
      </c>
      <c r="AM157" s="4" t="s">
        <v>452</v>
      </c>
    </row>
    <row r="158" spans="18:39" x14ac:dyDescent="0.2">
      <c r="R158" s="4" t="s">
        <v>706</v>
      </c>
      <c r="T158" s="4" t="s">
        <v>1092</v>
      </c>
      <c r="U158" s="4" t="s">
        <v>936</v>
      </c>
      <c r="V158" s="4" t="s">
        <v>936</v>
      </c>
      <c r="W158" s="4" t="s">
        <v>936</v>
      </c>
      <c r="X158" s="4" t="s">
        <v>936</v>
      </c>
      <c r="Y158" s="4" t="s">
        <v>934</v>
      </c>
      <c r="Z158" s="55"/>
      <c r="AJ158" s="4" t="s">
        <v>1715</v>
      </c>
      <c r="AK158" s="4" t="s">
        <v>1716</v>
      </c>
      <c r="AL158" s="4" t="s">
        <v>1717</v>
      </c>
      <c r="AM158" s="4" t="s">
        <v>1718</v>
      </c>
    </row>
    <row r="159" spans="18:39" x14ac:dyDescent="0.2">
      <c r="R159" s="4" t="s">
        <v>707</v>
      </c>
      <c r="T159" s="4" t="s">
        <v>1093</v>
      </c>
      <c r="U159" s="4" t="s">
        <v>936</v>
      </c>
      <c r="V159" s="4" t="s">
        <v>936</v>
      </c>
      <c r="W159" s="4" t="s">
        <v>936</v>
      </c>
      <c r="X159" s="4" t="s">
        <v>936</v>
      </c>
      <c r="Y159" s="4" t="s">
        <v>934</v>
      </c>
      <c r="Z159" s="55"/>
      <c r="AJ159" s="4" t="s">
        <v>1719</v>
      </c>
      <c r="AK159" s="4" t="s">
        <v>1720</v>
      </c>
      <c r="AL159" s="4" t="s">
        <v>452</v>
      </c>
      <c r="AM159" s="4" t="s">
        <v>452</v>
      </c>
    </row>
    <row r="160" spans="18:39" x14ac:dyDescent="0.2">
      <c r="R160" s="4" t="s">
        <v>708</v>
      </c>
      <c r="T160" s="4" t="s">
        <v>1094</v>
      </c>
      <c r="U160" s="4" t="s">
        <v>936</v>
      </c>
      <c r="V160" s="4" t="s">
        <v>936</v>
      </c>
      <c r="W160" s="4" t="s">
        <v>936</v>
      </c>
      <c r="X160" s="4" t="s">
        <v>936</v>
      </c>
      <c r="Y160" s="4" t="s">
        <v>934</v>
      </c>
      <c r="AJ160" s="4" t="s">
        <v>1721</v>
      </c>
      <c r="AK160" s="4" t="s">
        <v>1722</v>
      </c>
      <c r="AL160" s="4" t="s">
        <v>452</v>
      </c>
      <c r="AM160" s="4" t="s">
        <v>452</v>
      </c>
    </row>
    <row r="161" spans="18:39" x14ac:dyDescent="0.2">
      <c r="R161" s="4" t="s">
        <v>709</v>
      </c>
      <c r="T161" s="4" t="s">
        <v>1095</v>
      </c>
      <c r="U161" s="4" t="s">
        <v>936</v>
      </c>
      <c r="V161" s="4" t="s">
        <v>936</v>
      </c>
      <c r="W161" s="4" t="s">
        <v>936</v>
      </c>
      <c r="X161" s="4" t="s">
        <v>936</v>
      </c>
      <c r="Y161" s="4" t="s">
        <v>934</v>
      </c>
      <c r="AJ161" s="4" t="s">
        <v>1723</v>
      </c>
      <c r="AK161" s="4" t="s">
        <v>1724</v>
      </c>
      <c r="AL161" s="4" t="s">
        <v>452</v>
      </c>
      <c r="AM161" s="4" t="s">
        <v>452</v>
      </c>
    </row>
    <row r="162" spans="18:39" x14ac:dyDescent="0.2">
      <c r="R162" s="4" t="s">
        <v>710</v>
      </c>
      <c r="T162" s="4" t="s">
        <v>1096</v>
      </c>
      <c r="U162" s="4" t="s">
        <v>936</v>
      </c>
      <c r="V162" s="4" t="s">
        <v>936</v>
      </c>
      <c r="W162" s="4" t="s">
        <v>936</v>
      </c>
      <c r="X162" s="4" t="s">
        <v>936</v>
      </c>
      <c r="Y162" s="4" t="s">
        <v>934</v>
      </c>
      <c r="AJ162" s="4" t="s">
        <v>1725</v>
      </c>
      <c r="AK162" s="4" t="s">
        <v>1726</v>
      </c>
      <c r="AL162" s="4" t="s">
        <v>452</v>
      </c>
      <c r="AM162" s="4" t="s">
        <v>452</v>
      </c>
    </row>
    <row r="163" spans="18:39" x14ac:dyDescent="0.2">
      <c r="R163" s="4" t="s">
        <v>711</v>
      </c>
      <c r="T163" s="4" t="s">
        <v>1097</v>
      </c>
      <c r="U163" s="4" t="s">
        <v>936</v>
      </c>
      <c r="V163" s="4" t="s">
        <v>936</v>
      </c>
      <c r="W163" s="4" t="s">
        <v>936</v>
      </c>
      <c r="X163" s="4" t="s">
        <v>936</v>
      </c>
      <c r="Y163" s="4" t="s">
        <v>934</v>
      </c>
      <c r="AJ163" s="4" t="s">
        <v>1727</v>
      </c>
      <c r="AK163" s="4" t="s">
        <v>1728</v>
      </c>
      <c r="AL163" s="4" t="s">
        <v>452</v>
      </c>
      <c r="AM163" s="4" t="s">
        <v>452</v>
      </c>
    </row>
    <row r="164" spans="18:39" x14ac:dyDescent="0.2">
      <c r="R164" s="4" t="s">
        <v>712</v>
      </c>
      <c r="T164" s="4" t="s">
        <v>1098</v>
      </c>
      <c r="U164" s="4" t="s">
        <v>936</v>
      </c>
      <c r="V164" s="4" t="s">
        <v>936</v>
      </c>
      <c r="W164" s="4" t="s">
        <v>936</v>
      </c>
      <c r="X164" s="4" t="s">
        <v>936</v>
      </c>
      <c r="Y164" s="4" t="s">
        <v>934</v>
      </c>
      <c r="AJ164" s="4" t="s">
        <v>1729</v>
      </c>
      <c r="AK164" s="4" t="s">
        <v>1730</v>
      </c>
      <c r="AL164" s="4" t="s">
        <v>452</v>
      </c>
      <c r="AM164" s="4" t="s">
        <v>452</v>
      </c>
    </row>
    <row r="165" spans="18:39" x14ac:dyDescent="0.2">
      <c r="R165" s="4" t="s">
        <v>713</v>
      </c>
      <c r="T165" s="4" t="s">
        <v>1099</v>
      </c>
      <c r="U165" s="4" t="s">
        <v>936</v>
      </c>
      <c r="V165" s="4" t="s">
        <v>936</v>
      </c>
      <c r="W165" s="4" t="s">
        <v>936</v>
      </c>
      <c r="X165" s="4" t="s">
        <v>936</v>
      </c>
      <c r="Y165" s="4" t="s">
        <v>934</v>
      </c>
      <c r="AJ165" s="4" t="s">
        <v>1731</v>
      </c>
      <c r="AK165" s="4" t="s">
        <v>1732</v>
      </c>
      <c r="AL165" s="4" t="s">
        <v>452</v>
      </c>
      <c r="AM165" s="4" t="s">
        <v>452</v>
      </c>
    </row>
    <row r="166" spans="18:39" x14ac:dyDescent="0.2">
      <c r="R166" s="4" t="s">
        <v>714</v>
      </c>
      <c r="T166" s="4" t="s">
        <v>1100</v>
      </c>
      <c r="U166" s="4" t="s">
        <v>936</v>
      </c>
      <c r="V166" s="4" t="s">
        <v>936</v>
      </c>
      <c r="W166" s="4" t="s">
        <v>936</v>
      </c>
      <c r="X166" s="4" t="s">
        <v>936</v>
      </c>
      <c r="Y166" s="4" t="s">
        <v>934</v>
      </c>
      <c r="AJ166" s="4" t="s">
        <v>1733</v>
      </c>
      <c r="AK166" s="4" t="s">
        <v>1734</v>
      </c>
      <c r="AL166" s="4" t="s">
        <v>452</v>
      </c>
      <c r="AM166" s="4" t="s">
        <v>452</v>
      </c>
    </row>
    <row r="167" spans="18:39" x14ac:dyDescent="0.2">
      <c r="R167" s="4" t="s">
        <v>715</v>
      </c>
      <c r="T167" s="4" t="s">
        <v>1101</v>
      </c>
      <c r="U167" s="4" t="s">
        <v>936</v>
      </c>
      <c r="V167" s="4" t="s">
        <v>936</v>
      </c>
      <c r="W167" s="4" t="s">
        <v>936</v>
      </c>
      <c r="X167" s="4" t="s">
        <v>936</v>
      </c>
      <c r="Y167" s="4" t="s">
        <v>934</v>
      </c>
      <c r="AJ167" s="4" t="s">
        <v>1735</v>
      </c>
      <c r="AK167" s="4" t="s">
        <v>1736</v>
      </c>
      <c r="AL167" s="4" t="s">
        <v>452</v>
      </c>
      <c r="AM167" s="4" t="s">
        <v>452</v>
      </c>
    </row>
    <row r="168" spans="18:39" x14ac:dyDescent="0.2">
      <c r="R168" s="4" t="s">
        <v>716</v>
      </c>
      <c r="T168" s="4" t="s">
        <v>1102</v>
      </c>
      <c r="U168" s="4" t="s">
        <v>936</v>
      </c>
      <c r="V168" s="4" t="s">
        <v>936</v>
      </c>
      <c r="W168" s="4" t="s">
        <v>936</v>
      </c>
      <c r="X168" s="4" t="s">
        <v>936</v>
      </c>
      <c r="Y168" s="4" t="s">
        <v>934</v>
      </c>
      <c r="AJ168" s="4" t="s">
        <v>1737</v>
      </c>
      <c r="AK168" s="4" t="s">
        <v>1738</v>
      </c>
      <c r="AL168" s="4" t="s">
        <v>1739</v>
      </c>
      <c r="AM168" s="4" t="s">
        <v>1740</v>
      </c>
    </row>
    <row r="169" spans="18:39" x14ac:dyDescent="0.2">
      <c r="R169" s="4" t="s">
        <v>717</v>
      </c>
      <c r="T169" s="4" t="s">
        <v>1103</v>
      </c>
      <c r="U169" s="4" t="s">
        <v>936</v>
      </c>
      <c r="V169" s="4" t="s">
        <v>936</v>
      </c>
      <c r="W169" s="4" t="s">
        <v>936</v>
      </c>
      <c r="X169" s="4" t="s">
        <v>936</v>
      </c>
      <c r="Y169" s="4" t="s">
        <v>934</v>
      </c>
      <c r="AJ169" s="4" t="s">
        <v>1741</v>
      </c>
      <c r="AK169" s="4" t="s">
        <v>1742</v>
      </c>
      <c r="AL169" s="4" t="s">
        <v>452</v>
      </c>
      <c r="AM169" s="4" t="s">
        <v>452</v>
      </c>
    </row>
    <row r="170" spans="18:39" x14ac:dyDescent="0.2">
      <c r="R170" s="4" t="s">
        <v>718</v>
      </c>
      <c r="T170" s="4" t="s">
        <v>1104</v>
      </c>
      <c r="U170" s="4" t="s">
        <v>936</v>
      </c>
      <c r="V170" s="4" t="s">
        <v>936</v>
      </c>
      <c r="W170" s="4" t="s">
        <v>936</v>
      </c>
      <c r="X170" s="4" t="s">
        <v>936</v>
      </c>
      <c r="Y170" s="4" t="s">
        <v>934</v>
      </c>
      <c r="AJ170" s="4" t="s">
        <v>1743</v>
      </c>
      <c r="AK170" s="4" t="s">
        <v>1744</v>
      </c>
      <c r="AL170" s="4" t="s">
        <v>452</v>
      </c>
      <c r="AM170" s="4" t="s">
        <v>452</v>
      </c>
    </row>
    <row r="171" spans="18:39" x14ac:dyDescent="0.2">
      <c r="R171" s="4" t="s">
        <v>719</v>
      </c>
      <c r="T171" s="4" t="s">
        <v>1105</v>
      </c>
      <c r="U171" s="4" t="s">
        <v>936</v>
      </c>
      <c r="V171" s="4" t="s">
        <v>936</v>
      </c>
      <c r="W171" s="4" t="s">
        <v>936</v>
      </c>
      <c r="X171" s="4" t="s">
        <v>936</v>
      </c>
      <c r="Y171" s="4" t="s">
        <v>934</v>
      </c>
      <c r="AJ171" s="4" t="s">
        <v>1745</v>
      </c>
      <c r="AK171" s="4" t="s">
        <v>1746</v>
      </c>
      <c r="AL171" s="4" t="s">
        <v>452</v>
      </c>
      <c r="AM171" s="4" t="s">
        <v>452</v>
      </c>
    </row>
    <row r="172" spans="18:39" x14ac:dyDescent="0.2">
      <c r="R172" s="4" t="s">
        <v>720</v>
      </c>
      <c r="T172" s="4" t="s">
        <v>1106</v>
      </c>
      <c r="U172" s="4" t="s">
        <v>936</v>
      </c>
      <c r="V172" s="4" t="s">
        <v>936</v>
      </c>
      <c r="W172" s="4" t="s">
        <v>936</v>
      </c>
      <c r="X172" s="4" t="s">
        <v>936</v>
      </c>
      <c r="Y172" s="4" t="s">
        <v>934</v>
      </c>
      <c r="AJ172" s="4" t="s">
        <v>1747</v>
      </c>
      <c r="AK172" s="4" t="s">
        <v>1748</v>
      </c>
      <c r="AL172" s="4" t="s">
        <v>452</v>
      </c>
      <c r="AM172" s="4" t="s">
        <v>452</v>
      </c>
    </row>
    <row r="173" spans="18:39" x14ac:dyDescent="0.2">
      <c r="R173" s="4" t="s">
        <v>721</v>
      </c>
      <c r="T173" s="4" t="s">
        <v>1107</v>
      </c>
      <c r="U173" s="4" t="s">
        <v>936</v>
      </c>
      <c r="V173" s="4" t="s">
        <v>936</v>
      </c>
      <c r="W173" s="4" t="s">
        <v>936</v>
      </c>
      <c r="X173" s="4" t="s">
        <v>936</v>
      </c>
      <c r="Y173" s="4" t="s">
        <v>934</v>
      </c>
      <c r="AJ173" s="4" t="s">
        <v>1749</v>
      </c>
      <c r="AK173" s="4" t="s">
        <v>1750</v>
      </c>
      <c r="AL173" s="4" t="s">
        <v>452</v>
      </c>
      <c r="AM173" s="4" t="s">
        <v>452</v>
      </c>
    </row>
    <row r="174" spans="18:39" x14ac:dyDescent="0.2">
      <c r="R174" s="4" t="s">
        <v>722</v>
      </c>
      <c r="T174" s="4" t="s">
        <v>1108</v>
      </c>
      <c r="U174" s="4" t="s">
        <v>936</v>
      </c>
      <c r="V174" s="4" t="s">
        <v>936</v>
      </c>
      <c r="W174" s="4" t="s">
        <v>936</v>
      </c>
      <c r="X174" s="4" t="s">
        <v>936</v>
      </c>
      <c r="Y174" s="4" t="s">
        <v>934</v>
      </c>
      <c r="AJ174" s="4" t="s">
        <v>1751</v>
      </c>
      <c r="AK174" s="4" t="s">
        <v>1752</v>
      </c>
      <c r="AL174" s="4" t="s">
        <v>452</v>
      </c>
      <c r="AM174" s="4" t="s">
        <v>452</v>
      </c>
    </row>
    <row r="175" spans="18:39" x14ac:dyDescent="0.2">
      <c r="R175" s="4" t="s">
        <v>723</v>
      </c>
      <c r="T175" s="4" t="s">
        <v>1109</v>
      </c>
      <c r="U175" s="4" t="s">
        <v>936</v>
      </c>
      <c r="V175" s="4" t="s">
        <v>936</v>
      </c>
      <c r="W175" s="4" t="s">
        <v>936</v>
      </c>
      <c r="X175" s="4" t="s">
        <v>936</v>
      </c>
      <c r="Y175" s="4" t="s">
        <v>934</v>
      </c>
      <c r="AJ175" s="4" t="s">
        <v>1753</v>
      </c>
      <c r="AK175" s="4" t="s">
        <v>1754</v>
      </c>
      <c r="AL175" s="4" t="s">
        <v>452</v>
      </c>
      <c r="AM175" s="4" t="s">
        <v>452</v>
      </c>
    </row>
    <row r="176" spans="18:39" x14ac:dyDescent="0.2">
      <c r="R176" s="4" t="s">
        <v>724</v>
      </c>
      <c r="T176" s="4" t="s">
        <v>1110</v>
      </c>
      <c r="U176" s="4" t="s">
        <v>936</v>
      </c>
      <c r="V176" s="4" t="s">
        <v>936</v>
      </c>
      <c r="W176" s="4" t="s">
        <v>936</v>
      </c>
      <c r="X176" s="4" t="s">
        <v>936</v>
      </c>
      <c r="Y176" s="4" t="s">
        <v>934</v>
      </c>
      <c r="AJ176" s="4" t="s">
        <v>1755</v>
      </c>
      <c r="AK176" s="4" t="s">
        <v>1756</v>
      </c>
      <c r="AL176" s="4" t="s">
        <v>452</v>
      </c>
      <c r="AM176" s="4" t="s">
        <v>452</v>
      </c>
    </row>
    <row r="177" spans="18:39" x14ac:dyDescent="0.2">
      <c r="R177" s="4" t="s">
        <v>725</v>
      </c>
      <c r="T177" s="4" t="s">
        <v>1111</v>
      </c>
      <c r="U177" s="4" t="s">
        <v>936</v>
      </c>
      <c r="V177" s="4" t="s">
        <v>936</v>
      </c>
      <c r="W177" s="4" t="s">
        <v>936</v>
      </c>
      <c r="X177" s="4" t="s">
        <v>936</v>
      </c>
      <c r="Y177" s="4" t="s">
        <v>934</v>
      </c>
      <c r="AJ177" s="4" t="s">
        <v>1757</v>
      </c>
      <c r="AK177" s="4" t="s">
        <v>1758</v>
      </c>
      <c r="AL177" s="4" t="s">
        <v>452</v>
      </c>
      <c r="AM177" s="4" t="s">
        <v>452</v>
      </c>
    </row>
    <row r="178" spans="18:39" x14ac:dyDescent="0.2">
      <c r="R178" s="4" t="s">
        <v>726</v>
      </c>
      <c r="T178" s="4" t="s">
        <v>1112</v>
      </c>
      <c r="U178" s="4" t="s">
        <v>936</v>
      </c>
      <c r="V178" s="4" t="s">
        <v>936</v>
      </c>
      <c r="W178" s="4" t="s">
        <v>936</v>
      </c>
      <c r="X178" s="4" t="s">
        <v>936</v>
      </c>
      <c r="Y178" s="4" t="s">
        <v>934</v>
      </c>
      <c r="AJ178" s="4" t="s">
        <v>1759</v>
      </c>
      <c r="AK178" s="4" t="s">
        <v>1760</v>
      </c>
      <c r="AL178" s="4" t="s">
        <v>452</v>
      </c>
      <c r="AM178" s="4" t="s">
        <v>452</v>
      </c>
    </row>
    <row r="179" spans="18:39" x14ac:dyDescent="0.2">
      <c r="R179" s="4" t="s">
        <v>727</v>
      </c>
      <c r="T179" s="4" t="s">
        <v>1113</v>
      </c>
      <c r="U179" s="4" t="s">
        <v>936</v>
      </c>
      <c r="V179" s="4" t="s">
        <v>936</v>
      </c>
      <c r="W179" s="4" t="s">
        <v>936</v>
      </c>
      <c r="X179" s="4" t="s">
        <v>936</v>
      </c>
      <c r="Y179" s="4" t="s">
        <v>934</v>
      </c>
      <c r="AJ179" s="4" t="s">
        <v>1761</v>
      </c>
      <c r="AK179" s="4" t="s">
        <v>1762</v>
      </c>
      <c r="AL179" s="4" t="s">
        <v>1763</v>
      </c>
      <c r="AM179" s="4" t="s">
        <v>1764</v>
      </c>
    </row>
    <row r="180" spans="18:39" x14ac:dyDescent="0.2">
      <c r="R180" s="4" t="s">
        <v>728</v>
      </c>
      <c r="T180" s="4" t="s">
        <v>1114</v>
      </c>
      <c r="U180" s="4" t="s">
        <v>936</v>
      </c>
      <c r="V180" s="4" t="s">
        <v>936</v>
      </c>
      <c r="W180" s="4" t="s">
        <v>936</v>
      </c>
      <c r="X180" s="4" t="s">
        <v>936</v>
      </c>
      <c r="Y180" s="4" t="s">
        <v>934</v>
      </c>
      <c r="AJ180" s="4" t="s">
        <v>1765</v>
      </c>
      <c r="AK180" s="4" t="s">
        <v>1766</v>
      </c>
      <c r="AL180" s="4" t="s">
        <v>452</v>
      </c>
      <c r="AM180" s="4" t="s">
        <v>452</v>
      </c>
    </row>
    <row r="181" spans="18:39" x14ac:dyDescent="0.2">
      <c r="R181" s="4" t="s">
        <v>729</v>
      </c>
      <c r="T181" s="4" t="s">
        <v>1115</v>
      </c>
      <c r="U181" s="4" t="s">
        <v>936</v>
      </c>
      <c r="V181" s="4" t="s">
        <v>936</v>
      </c>
      <c r="W181" s="4" t="s">
        <v>936</v>
      </c>
      <c r="X181" s="4" t="s">
        <v>936</v>
      </c>
      <c r="Y181" s="4" t="s">
        <v>934</v>
      </c>
      <c r="AJ181" s="4" t="s">
        <v>1767</v>
      </c>
      <c r="AK181" s="4" t="s">
        <v>1768</v>
      </c>
      <c r="AL181" s="4" t="s">
        <v>452</v>
      </c>
      <c r="AM181" s="4" t="s">
        <v>452</v>
      </c>
    </row>
    <row r="182" spans="18:39" x14ac:dyDescent="0.2">
      <c r="R182" s="4" t="s">
        <v>730</v>
      </c>
      <c r="T182" s="4" t="s">
        <v>1116</v>
      </c>
      <c r="U182" s="4" t="s">
        <v>936</v>
      </c>
      <c r="V182" s="4" t="s">
        <v>936</v>
      </c>
      <c r="W182" s="4" t="s">
        <v>936</v>
      </c>
      <c r="X182" s="4" t="s">
        <v>936</v>
      </c>
      <c r="Y182" s="4" t="s">
        <v>934</v>
      </c>
      <c r="AJ182" s="4" t="s">
        <v>1769</v>
      </c>
      <c r="AK182" s="4" t="s">
        <v>1770</v>
      </c>
      <c r="AL182" s="4" t="s">
        <v>452</v>
      </c>
      <c r="AM182" s="4" t="s">
        <v>452</v>
      </c>
    </row>
    <row r="183" spans="18:39" x14ac:dyDescent="0.2">
      <c r="R183" s="4" t="s">
        <v>731</v>
      </c>
      <c r="T183" s="4" t="s">
        <v>1117</v>
      </c>
      <c r="U183" s="4" t="s">
        <v>936</v>
      </c>
      <c r="V183" s="4" t="s">
        <v>936</v>
      </c>
      <c r="W183" s="4" t="s">
        <v>936</v>
      </c>
      <c r="X183" s="4" t="s">
        <v>936</v>
      </c>
      <c r="Y183" s="4" t="s">
        <v>934</v>
      </c>
      <c r="AJ183" s="4" t="s">
        <v>1771</v>
      </c>
      <c r="AK183" s="4" t="s">
        <v>1772</v>
      </c>
      <c r="AL183" s="4" t="s">
        <v>452</v>
      </c>
      <c r="AM183" s="4" t="s">
        <v>452</v>
      </c>
    </row>
    <row r="184" spans="18:39" x14ac:dyDescent="0.2">
      <c r="R184" s="4" t="s">
        <v>732</v>
      </c>
      <c r="T184" s="4" t="s">
        <v>1118</v>
      </c>
      <c r="U184" s="4" t="s">
        <v>936</v>
      </c>
      <c r="V184" s="4" t="s">
        <v>936</v>
      </c>
      <c r="W184" s="4" t="s">
        <v>936</v>
      </c>
      <c r="X184" s="4" t="s">
        <v>936</v>
      </c>
      <c r="Y184" s="4" t="s">
        <v>934</v>
      </c>
      <c r="AJ184" s="4" t="s">
        <v>1773</v>
      </c>
      <c r="AK184" s="4" t="s">
        <v>1774</v>
      </c>
      <c r="AL184" s="4" t="s">
        <v>452</v>
      </c>
      <c r="AM184" s="4" t="s">
        <v>452</v>
      </c>
    </row>
    <row r="185" spans="18:39" x14ac:dyDescent="0.2">
      <c r="R185" s="4" t="s">
        <v>733</v>
      </c>
      <c r="T185" s="4" t="s">
        <v>1119</v>
      </c>
      <c r="U185" s="4" t="s">
        <v>936</v>
      </c>
      <c r="V185" s="4" t="s">
        <v>936</v>
      </c>
      <c r="W185" s="4" t="s">
        <v>936</v>
      </c>
      <c r="X185" s="4" t="s">
        <v>936</v>
      </c>
      <c r="Y185" s="4" t="s">
        <v>1120</v>
      </c>
      <c r="AJ185" s="4" t="s">
        <v>1775</v>
      </c>
      <c r="AK185" s="4" t="s">
        <v>1776</v>
      </c>
      <c r="AL185" s="4" t="s">
        <v>452</v>
      </c>
      <c r="AM185" s="4" t="s">
        <v>452</v>
      </c>
    </row>
    <row r="186" spans="18:39" x14ac:dyDescent="0.2">
      <c r="R186" s="4" t="s">
        <v>734</v>
      </c>
      <c r="T186" s="4" t="s">
        <v>1121</v>
      </c>
      <c r="U186" s="4" t="s">
        <v>936</v>
      </c>
      <c r="V186" s="4" t="s">
        <v>936</v>
      </c>
      <c r="W186" s="4" t="s">
        <v>936</v>
      </c>
      <c r="X186" s="4" t="s">
        <v>936</v>
      </c>
      <c r="Y186" s="4" t="s">
        <v>934</v>
      </c>
      <c r="AJ186" s="4" t="s">
        <v>1777</v>
      </c>
      <c r="AK186" s="4" t="s">
        <v>1778</v>
      </c>
      <c r="AL186" s="4" t="s">
        <v>1779</v>
      </c>
      <c r="AM186" s="4" t="s">
        <v>1780</v>
      </c>
    </row>
    <row r="187" spans="18:39" x14ac:dyDescent="0.2">
      <c r="R187" s="4" t="s">
        <v>735</v>
      </c>
      <c r="T187" s="4" t="s">
        <v>1122</v>
      </c>
      <c r="U187" s="4" t="s">
        <v>936</v>
      </c>
      <c r="V187" s="4" t="s">
        <v>936</v>
      </c>
      <c r="W187" s="4" t="s">
        <v>936</v>
      </c>
      <c r="X187" s="4" t="s">
        <v>936</v>
      </c>
      <c r="Y187" s="4" t="s">
        <v>934</v>
      </c>
      <c r="AJ187" s="4" t="s">
        <v>1781</v>
      </c>
      <c r="AK187" s="4" t="s">
        <v>1782</v>
      </c>
      <c r="AL187" s="4" t="s">
        <v>452</v>
      </c>
      <c r="AM187" s="4" t="s">
        <v>452</v>
      </c>
    </row>
    <row r="188" spans="18:39" x14ac:dyDescent="0.2">
      <c r="R188" s="4" t="s">
        <v>736</v>
      </c>
      <c r="T188" s="4" t="s">
        <v>1123</v>
      </c>
      <c r="U188" s="4" t="s">
        <v>936</v>
      </c>
      <c r="V188" s="4" t="s">
        <v>936</v>
      </c>
      <c r="W188" s="4" t="s">
        <v>936</v>
      </c>
      <c r="X188" s="4" t="s">
        <v>936</v>
      </c>
      <c r="Y188" s="4" t="s">
        <v>934</v>
      </c>
      <c r="AJ188" s="4" t="s">
        <v>1783</v>
      </c>
      <c r="AK188" s="4" t="s">
        <v>1784</v>
      </c>
      <c r="AL188" s="4" t="s">
        <v>452</v>
      </c>
      <c r="AM188" s="4" t="s">
        <v>452</v>
      </c>
    </row>
    <row r="189" spans="18:39" x14ac:dyDescent="0.2">
      <c r="R189" s="4" t="s">
        <v>737</v>
      </c>
      <c r="T189" s="4" t="s">
        <v>1124</v>
      </c>
      <c r="U189" s="4" t="s">
        <v>936</v>
      </c>
      <c r="V189" s="4" t="s">
        <v>936</v>
      </c>
      <c r="W189" s="4" t="s">
        <v>936</v>
      </c>
      <c r="X189" s="4" t="s">
        <v>936</v>
      </c>
      <c r="Y189" s="4" t="s">
        <v>934</v>
      </c>
      <c r="AJ189" s="4" t="s">
        <v>1785</v>
      </c>
      <c r="AK189" s="4" t="s">
        <v>1786</v>
      </c>
      <c r="AL189" s="4" t="s">
        <v>452</v>
      </c>
      <c r="AM189" s="4" t="s">
        <v>452</v>
      </c>
    </row>
    <row r="190" spans="18:39" x14ac:dyDescent="0.2">
      <c r="R190" s="4" t="s">
        <v>738</v>
      </c>
      <c r="T190" s="4" t="s">
        <v>1125</v>
      </c>
      <c r="U190" s="4" t="s">
        <v>936</v>
      </c>
      <c r="V190" s="4" t="s">
        <v>936</v>
      </c>
      <c r="W190" s="4" t="s">
        <v>936</v>
      </c>
      <c r="X190" s="4" t="s">
        <v>936</v>
      </c>
      <c r="Y190" s="4" t="s">
        <v>934</v>
      </c>
      <c r="AJ190" s="4" t="s">
        <v>1787</v>
      </c>
      <c r="AK190" s="4" t="s">
        <v>1788</v>
      </c>
      <c r="AL190" s="4" t="s">
        <v>452</v>
      </c>
      <c r="AM190" s="4" t="s">
        <v>452</v>
      </c>
    </row>
    <row r="191" spans="18:39" x14ac:dyDescent="0.2">
      <c r="R191" s="4" t="s">
        <v>739</v>
      </c>
      <c r="T191" s="4" t="s">
        <v>1126</v>
      </c>
      <c r="U191" s="4" t="s">
        <v>936</v>
      </c>
      <c r="V191" s="4" t="s">
        <v>936</v>
      </c>
      <c r="W191" s="4" t="s">
        <v>936</v>
      </c>
      <c r="X191" s="4" t="s">
        <v>936</v>
      </c>
      <c r="Y191" s="4" t="s">
        <v>934</v>
      </c>
      <c r="AJ191" s="4" t="s">
        <v>1789</v>
      </c>
      <c r="AK191" s="4" t="s">
        <v>1790</v>
      </c>
      <c r="AL191" s="4" t="s">
        <v>452</v>
      </c>
      <c r="AM191" s="4" t="s">
        <v>452</v>
      </c>
    </row>
    <row r="192" spans="18:39" x14ac:dyDescent="0.2">
      <c r="R192" s="4" t="s">
        <v>740</v>
      </c>
      <c r="T192" s="4" t="s">
        <v>1127</v>
      </c>
      <c r="U192" s="4" t="s">
        <v>936</v>
      </c>
      <c r="V192" s="4" t="s">
        <v>936</v>
      </c>
      <c r="W192" s="4" t="s">
        <v>936</v>
      </c>
      <c r="X192" s="4" t="s">
        <v>936</v>
      </c>
      <c r="Y192" s="4" t="s">
        <v>934</v>
      </c>
      <c r="AJ192" s="4" t="s">
        <v>1791</v>
      </c>
      <c r="AK192" s="4" t="s">
        <v>1792</v>
      </c>
      <c r="AL192" s="4" t="s">
        <v>452</v>
      </c>
      <c r="AM192" s="4" t="s">
        <v>452</v>
      </c>
    </row>
    <row r="193" spans="18:39" x14ac:dyDescent="0.2">
      <c r="R193" s="4" t="s">
        <v>741</v>
      </c>
      <c r="T193" s="4" t="s">
        <v>1128</v>
      </c>
      <c r="U193" s="4" t="s">
        <v>936</v>
      </c>
      <c r="V193" s="4" t="s">
        <v>936</v>
      </c>
      <c r="W193" s="4" t="s">
        <v>936</v>
      </c>
      <c r="X193" s="4" t="s">
        <v>936</v>
      </c>
      <c r="Y193" s="4" t="s">
        <v>934</v>
      </c>
      <c r="AJ193" s="4" t="s">
        <v>1793</v>
      </c>
      <c r="AK193" s="4" t="s">
        <v>1794</v>
      </c>
      <c r="AL193" s="4" t="s">
        <v>452</v>
      </c>
      <c r="AM193" s="4" t="s">
        <v>452</v>
      </c>
    </row>
    <row r="194" spans="18:39" x14ac:dyDescent="0.2">
      <c r="R194" s="4" t="s">
        <v>742</v>
      </c>
      <c r="T194" s="4" t="s">
        <v>1129</v>
      </c>
      <c r="U194" s="4" t="s">
        <v>936</v>
      </c>
      <c r="V194" s="4" t="s">
        <v>936</v>
      </c>
      <c r="W194" s="4" t="s">
        <v>936</v>
      </c>
      <c r="X194" s="4" t="s">
        <v>936</v>
      </c>
      <c r="Y194" s="4" t="s">
        <v>934</v>
      </c>
      <c r="AJ194" s="4" t="s">
        <v>1795</v>
      </c>
      <c r="AK194" s="4" t="s">
        <v>1796</v>
      </c>
      <c r="AL194" s="4" t="s">
        <v>452</v>
      </c>
      <c r="AM194" s="4" t="s">
        <v>452</v>
      </c>
    </row>
    <row r="195" spans="18:39" x14ac:dyDescent="0.2">
      <c r="R195" s="4" t="s">
        <v>743</v>
      </c>
      <c r="T195" s="4" t="s">
        <v>1130</v>
      </c>
      <c r="U195" s="4" t="s">
        <v>936</v>
      </c>
      <c r="V195" s="4" t="s">
        <v>936</v>
      </c>
      <c r="W195" s="4" t="s">
        <v>936</v>
      </c>
      <c r="X195" s="4" t="s">
        <v>936</v>
      </c>
      <c r="Y195" s="4" t="s">
        <v>934</v>
      </c>
      <c r="AJ195" s="4" t="s">
        <v>1797</v>
      </c>
      <c r="AK195" s="4" t="s">
        <v>1798</v>
      </c>
      <c r="AL195" s="4" t="s">
        <v>452</v>
      </c>
      <c r="AM195" s="4" t="s">
        <v>452</v>
      </c>
    </row>
    <row r="196" spans="18:39" x14ac:dyDescent="0.2">
      <c r="R196" s="4" t="s">
        <v>744</v>
      </c>
      <c r="T196" s="4" t="s">
        <v>1131</v>
      </c>
      <c r="U196" s="4" t="s">
        <v>936</v>
      </c>
      <c r="V196" s="4" t="s">
        <v>936</v>
      </c>
      <c r="W196" s="4" t="s">
        <v>936</v>
      </c>
      <c r="X196" s="4" t="s">
        <v>936</v>
      </c>
      <c r="Y196" s="4" t="s">
        <v>934</v>
      </c>
      <c r="AJ196" s="4" t="s">
        <v>1799</v>
      </c>
      <c r="AK196" s="4" t="s">
        <v>1800</v>
      </c>
      <c r="AL196" s="4" t="s">
        <v>452</v>
      </c>
      <c r="AM196" s="4" t="s">
        <v>452</v>
      </c>
    </row>
    <row r="197" spans="18:39" x14ac:dyDescent="0.2">
      <c r="R197" s="4" t="s">
        <v>745</v>
      </c>
      <c r="T197" s="4" t="s">
        <v>1132</v>
      </c>
      <c r="U197" s="4" t="s">
        <v>936</v>
      </c>
      <c r="V197" s="4" t="s">
        <v>936</v>
      </c>
      <c r="W197" s="4" t="s">
        <v>936</v>
      </c>
      <c r="X197" s="4" t="s">
        <v>936</v>
      </c>
      <c r="Y197" s="4" t="s">
        <v>934</v>
      </c>
      <c r="AJ197" s="4" t="s">
        <v>1801</v>
      </c>
      <c r="AK197" s="4" t="s">
        <v>1802</v>
      </c>
      <c r="AL197" s="4" t="s">
        <v>452</v>
      </c>
      <c r="AM197" s="4" t="s">
        <v>452</v>
      </c>
    </row>
    <row r="198" spans="18:39" x14ac:dyDescent="0.2">
      <c r="R198" s="4" t="s">
        <v>746</v>
      </c>
      <c r="T198" s="4" t="s">
        <v>1133</v>
      </c>
      <c r="U198" s="4" t="s">
        <v>936</v>
      </c>
      <c r="V198" s="4" t="s">
        <v>936</v>
      </c>
      <c r="W198" s="4" t="s">
        <v>936</v>
      </c>
      <c r="X198" s="4" t="s">
        <v>936</v>
      </c>
      <c r="Y198" s="4" t="s">
        <v>934</v>
      </c>
      <c r="AJ198" s="4" t="s">
        <v>1803</v>
      </c>
      <c r="AK198" s="4" t="s">
        <v>1804</v>
      </c>
      <c r="AL198" s="4" t="s">
        <v>452</v>
      </c>
      <c r="AM198" s="4" t="s">
        <v>452</v>
      </c>
    </row>
    <row r="199" spans="18:39" x14ac:dyDescent="0.2">
      <c r="R199" s="4" t="s">
        <v>747</v>
      </c>
      <c r="T199" s="4" t="s">
        <v>1134</v>
      </c>
      <c r="U199" s="4" t="s">
        <v>936</v>
      </c>
      <c r="V199" s="4" t="s">
        <v>936</v>
      </c>
      <c r="W199" s="4" t="s">
        <v>936</v>
      </c>
      <c r="X199" s="4" t="s">
        <v>936</v>
      </c>
      <c r="Y199" s="4" t="s">
        <v>934</v>
      </c>
      <c r="AJ199" s="4" t="s">
        <v>1805</v>
      </c>
      <c r="AK199" s="4" t="s">
        <v>1806</v>
      </c>
      <c r="AL199" s="4" t="s">
        <v>452</v>
      </c>
      <c r="AM199" s="4" t="s">
        <v>452</v>
      </c>
    </row>
    <row r="200" spans="18:39" x14ac:dyDescent="0.2">
      <c r="R200" s="4" t="s">
        <v>748</v>
      </c>
      <c r="T200" s="4" t="s">
        <v>1135</v>
      </c>
      <c r="U200" s="4" t="s">
        <v>936</v>
      </c>
      <c r="V200" s="4" t="s">
        <v>936</v>
      </c>
      <c r="W200" s="4" t="s">
        <v>936</v>
      </c>
      <c r="X200" s="4" t="s">
        <v>936</v>
      </c>
      <c r="Y200" s="4" t="s">
        <v>934</v>
      </c>
      <c r="AJ200" s="4" t="s">
        <v>1807</v>
      </c>
      <c r="AK200" s="4" t="s">
        <v>1808</v>
      </c>
      <c r="AL200" s="4" t="s">
        <v>452</v>
      </c>
      <c r="AM200" s="4" t="s">
        <v>452</v>
      </c>
    </row>
    <row r="201" spans="18:39" x14ac:dyDescent="0.2">
      <c r="R201" s="4" t="s">
        <v>749</v>
      </c>
      <c r="T201" s="4" t="s">
        <v>1136</v>
      </c>
      <c r="U201" s="4" t="s">
        <v>936</v>
      </c>
      <c r="V201" s="4" t="s">
        <v>936</v>
      </c>
      <c r="W201" s="4" t="s">
        <v>936</v>
      </c>
      <c r="X201" s="4" t="s">
        <v>936</v>
      </c>
      <c r="Y201" s="4" t="s">
        <v>934</v>
      </c>
      <c r="AJ201" s="4" t="s">
        <v>1809</v>
      </c>
      <c r="AK201" s="4" t="s">
        <v>1810</v>
      </c>
      <c r="AL201" s="4" t="s">
        <v>452</v>
      </c>
      <c r="AM201" s="4" t="s">
        <v>452</v>
      </c>
    </row>
    <row r="202" spans="18:39" x14ac:dyDescent="0.2">
      <c r="R202" s="4" t="s">
        <v>750</v>
      </c>
      <c r="T202" s="4" t="s">
        <v>1137</v>
      </c>
      <c r="U202" s="4" t="s">
        <v>936</v>
      </c>
      <c r="V202" s="4" t="s">
        <v>936</v>
      </c>
      <c r="W202" s="4" t="s">
        <v>936</v>
      </c>
      <c r="X202" s="4" t="s">
        <v>936</v>
      </c>
      <c r="Y202" s="4" t="s">
        <v>934</v>
      </c>
      <c r="AJ202" s="4" t="s">
        <v>1811</v>
      </c>
      <c r="AK202" s="4" t="s">
        <v>1812</v>
      </c>
      <c r="AL202" s="4" t="s">
        <v>452</v>
      </c>
      <c r="AM202" s="4" t="s">
        <v>452</v>
      </c>
    </row>
    <row r="203" spans="18:39" x14ac:dyDescent="0.2">
      <c r="R203" s="4" t="s">
        <v>751</v>
      </c>
      <c r="T203" s="4" t="s">
        <v>1138</v>
      </c>
      <c r="U203" s="4" t="s">
        <v>936</v>
      </c>
      <c r="V203" s="4" t="s">
        <v>936</v>
      </c>
      <c r="W203" s="4" t="s">
        <v>936</v>
      </c>
      <c r="X203" s="4" t="s">
        <v>936</v>
      </c>
      <c r="Y203" s="4" t="s">
        <v>934</v>
      </c>
      <c r="AJ203" s="4" t="s">
        <v>1813</v>
      </c>
      <c r="AK203" s="4" t="s">
        <v>1814</v>
      </c>
      <c r="AL203" s="4" t="s">
        <v>452</v>
      </c>
      <c r="AM203" s="4" t="s">
        <v>452</v>
      </c>
    </row>
    <row r="204" spans="18:39" x14ac:dyDescent="0.2">
      <c r="R204" s="4" t="s">
        <v>752</v>
      </c>
      <c r="T204" s="4" t="s">
        <v>1139</v>
      </c>
      <c r="U204" s="4" t="s">
        <v>936</v>
      </c>
      <c r="V204" s="4" t="s">
        <v>936</v>
      </c>
      <c r="W204" s="4" t="s">
        <v>936</v>
      </c>
      <c r="X204" s="4" t="s">
        <v>936</v>
      </c>
      <c r="Y204" s="4" t="s">
        <v>934</v>
      </c>
      <c r="AJ204" s="4" t="s">
        <v>1815</v>
      </c>
      <c r="AK204" s="4" t="s">
        <v>1816</v>
      </c>
      <c r="AL204" s="4" t="s">
        <v>452</v>
      </c>
      <c r="AM204" s="4" t="s">
        <v>452</v>
      </c>
    </row>
    <row r="205" spans="18:39" x14ac:dyDescent="0.2">
      <c r="R205" s="4" t="s">
        <v>753</v>
      </c>
      <c r="T205" s="4" t="s">
        <v>1140</v>
      </c>
      <c r="U205" s="4" t="s">
        <v>936</v>
      </c>
      <c r="V205" s="4" t="s">
        <v>936</v>
      </c>
      <c r="W205" s="4" t="s">
        <v>936</v>
      </c>
      <c r="X205" s="4" t="s">
        <v>936</v>
      </c>
      <c r="Y205" s="4" t="s">
        <v>934</v>
      </c>
      <c r="AJ205" s="4" t="s">
        <v>1817</v>
      </c>
      <c r="AK205" s="4" t="s">
        <v>1818</v>
      </c>
      <c r="AL205" s="4" t="s">
        <v>452</v>
      </c>
      <c r="AM205" s="4" t="s">
        <v>452</v>
      </c>
    </row>
    <row r="206" spans="18:39" x14ac:dyDescent="0.2">
      <c r="R206" s="4" t="s">
        <v>754</v>
      </c>
      <c r="T206" s="4" t="s">
        <v>1141</v>
      </c>
      <c r="U206" s="4" t="s">
        <v>936</v>
      </c>
      <c r="V206" s="4" t="s">
        <v>936</v>
      </c>
      <c r="W206" s="4" t="s">
        <v>936</v>
      </c>
      <c r="X206" s="4" t="s">
        <v>936</v>
      </c>
      <c r="Y206" s="4" t="s">
        <v>934</v>
      </c>
      <c r="AJ206" s="4" t="s">
        <v>1819</v>
      </c>
      <c r="AK206" s="4" t="s">
        <v>1820</v>
      </c>
      <c r="AL206" s="4" t="s">
        <v>1821</v>
      </c>
      <c r="AM206" s="4" t="s">
        <v>1822</v>
      </c>
    </row>
    <row r="207" spans="18:39" x14ac:dyDescent="0.2">
      <c r="R207" s="4" t="s">
        <v>755</v>
      </c>
      <c r="T207" s="4" t="s">
        <v>1142</v>
      </c>
      <c r="U207" s="4" t="s">
        <v>936</v>
      </c>
      <c r="V207" s="4" t="s">
        <v>936</v>
      </c>
      <c r="W207" s="4" t="s">
        <v>936</v>
      </c>
      <c r="X207" s="4" t="s">
        <v>936</v>
      </c>
      <c r="Y207" s="4" t="s">
        <v>934</v>
      </c>
      <c r="AJ207" s="4" t="s">
        <v>1823</v>
      </c>
      <c r="AK207" s="4" t="s">
        <v>1824</v>
      </c>
      <c r="AL207" s="4" t="s">
        <v>1825</v>
      </c>
      <c r="AM207" s="4" t="s">
        <v>1826</v>
      </c>
    </row>
    <row r="208" spans="18:39" x14ac:dyDescent="0.2">
      <c r="R208" s="4" t="s">
        <v>756</v>
      </c>
      <c r="T208" s="4" t="s">
        <v>1143</v>
      </c>
      <c r="U208" s="4" t="s">
        <v>936</v>
      </c>
      <c r="V208" s="4" t="s">
        <v>936</v>
      </c>
      <c r="W208" s="4" t="s">
        <v>936</v>
      </c>
      <c r="X208" s="4" t="s">
        <v>936</v>
      </c>
      <c r="Y208" s="4" t="s">
        <v>934</v>
      </c>
      <c r="AJ208" s="4" t="s">
        <v>1827</v>
      </c>
      <c r="AK208" s="4" t="s">
        <v>1828</v>
      </c>
      <c r="AL208" s="4" t="s">
        <v>1829</v>
      </c>
      <c r="AM208" s="4" t="s">
        <v>1830</v>
      </c>
    </row>
    <row r="209" spans="18:39" x14ac:dyDescent="0.2">
      <c r="R209" s="4" t="s">
        <v>757</v>
      </c>
      <c r="T209" s="4" t="s">
        <v>1144</v>
      </c>
      <c r="U209" s="4" t="s">
        <v>936</v>
      </c>
      <c r="V209" s="4" t="s">
        <v>936</v>
      </c>
      <c r="W209" s="4" t="s">
        <v>936</v>
      </c>
      <c r="X209" s="4" t="s">
        <v>936</v>
      </c>
      <c r="Y209" s="4" t="s">
        <v>934</v>
      </c>
      <c r="AJ209" s="4" t="s">
        <v>1831</v>
      </c>
      <c r="AK209" s="4" t="s">
        <v>1832</v>
      </c>
      <c r="AL209" s="4" t="s">
        <v>1833</v>
      </c>
      <c r="AM209" s="4" t="s">
        <v>1834</v>
      </c>
    </row>
    <row r="210" spans="18:39" x14ac:dyDescent="0.2">
      <c r="R210" s="4" t="s">
        <v>758</v>
      </c>
      <c r="T210" s="4" t="s">
        <v>1145</v>
      </c>
      <c r="U210" s="4" t="s">
        <v>936</v>
      </c>
      <c r="V210" s="4" t="s">
        <v>936</v>
      </c>
      <c r="W210" s="4" t="s">
        <v>936</v>
      </c>
      <c r="X210" s="4" t="s">
        <v>936</v>
      </c>
      <c r="Y210" s="4" t="s">
        <v>934</v>
      </c>
      <c r="AJ210" s="4" t="s">
        <v>1835</v>
      </c>
      <c r="AK210" s="4" t="s">
        <v>1836</v>
      </c>
      <c r="AL210" s="4" t="s">
        <v>1829</v>
      </c>
      <c r="AM210" s="4" t="s">
        <v>1837</v>
      </c>
    </row>
    <row r="211" spans="18:39" x14ac:dyDescent="0.2">
      <c r="R211" s="4" t="s">
        <v>759</v>
      </c>
      <c r="T211" s="4" t="s">
        <v>1146</v>
      </c>
      <c r="U211" s="4" t="s">
        <v>936</v>
      </c>
      <c r="V211" s="4" t="s">
        <v>936</v>
      </c>
      <c r="W211" s="4" t="s">
        <v>936</v>
      </c>
      <c r="X211" s="4" t="s">
        <v>936</v>
      </c>
      <c r="Y211" s="4" t="s">
        <v>934</v>
      </c>
      <c r="AJ211" s="4" t="s">
        <v>1838</v>
      </c>
      <c r="AK211" s="4" t="s">
        <v>1839</v>
      </c>
      <c r="AL211" s="4" t="s">
        <v>1840</v>
      </c>
      <c r="AM211" s="4" t="s">
        <v>1841</v>
      </c>
    </row>
    <row r="212" spans="18:39" x14ac:dyDescent="0.2">
      <c r="R212" s="4" t="s">
        <v>760</v>
      </c>
      <c r="T212" s="4" t="s">
        <v>1147</v>
      </c>
      <c r="U212" s="4" t="s">
        <v>936</v>
      </c>
      <c r="V212" s="4" t="s">
        <v>936</v>
      </c>
      <c r="W212" s="4" t="s">
        <v>936</v>
      </c>
      <c r="X212" s="4" t="s">
        <v>936</v>
      </c>
      <c r="Y212" s="4" t="s">
        <v>934</v>
      </c>
      <c r="AJ212" s="4" t="s">
        <v>1842</v>
      </c>
      <c r="AK212" s="4" t="s">
        <v>1843</v>
      </c>
      <c r="AL212" s="4" t="s">
        <v>1844</v>
      </c>
      <c r="AM212" s="4" t="s">
        <v>1845</v>
      </c>
    </row>
    <row r="213" spans="18:39" x14ac:dyDescent="0.2">
      <c r="R213" s="4" t="s">
        <v>761</v>
      </c>
      <c r="T213" s="4" t="s">
        <v>1148</v>
      </c>
      <c r="U213" s="4" t="s">
        <v>936</v>
      </c>
      <c r="V213" s="4" t="s">
        <v>936</v>
      </c>
      <c r="W213" s="4" t="s">
        <v>936</v>
      </c>
      <c r="X213" s="4" t="s">
        <v>936</v>
      </c>
      <c r="Y213" s="4" t="s">
        <v>934</v>
      </c>
      <c r="AJ213" s="4" t="s">
        <v>1846</v>
      </c>
      <c r="AK213" s="4" t="s">
        <v>1847</v>
      </c>
      <c r="AL213" s="4" t="s">
        <v>1848</v>
      </c>
      <c r="AM213" s="4" t="s">
        <v>1849</v>
      </c>
    </row>
    <row r="214" spans="18:39" x14ac:dyDescent="0.2">
      <c r="R214" s="4" t="s">
        <v>762</v>
      </c>
      <c r="T214" s="4" t="s">
        <v>1149</v>
      </c>
      <c r="U214" s="4" t="s">
        <v>936</v>
      </c>
      <c r="V214" s="4" t="s">
        <v>936</v>
      </c>
      <c r="W214" s="4" t="s">
        <v>936</v>
      </c>
      <c r="X214" s="4" t="s">
        <v>936</v>
      </c>
      <c r="Y214" s="4" t="s">
        <v>934</v>
      </c>
      <c r="AJ214" s="4" t="s">
        <v>1850</v>
      </c>
      <c r="AK214" s="4" t="s">
        <v>1851</v>
      </c>
      <c r="AL214" s="4" t="s">
        <v>1852</v>
      </c>
      <c r="AM214" s="4" t="s">
        <v>1853</v>
      </c>
    </row>
    <row r="215" spans="18:39" x14ac:dyDescent="0.2">
      <c r="R215" s="4" t="s">
        <v>763</v>
      </c>
      <c r="T215" s="4" t="s">
        <v>1150</v>
      </c>
      <c r="U215" s="4" t="s">
        <v>936</v>
      </c>
      <c r="V215" s="4" t="s">
        <v>936</v>
      </c>
      <c r="W215" s="4" t="s">
        <v>936</v>
      </c>
      <c r="X215" s="4" t="s">
        <v>936</v>
      </c>
      <c r="Y215" s="4" t="s">
        <v>934</v>
      </c>
      <c r="AJ215" s="4" t="s">
        <v>1854</v>
      </c>
      <c r="AK215" s="4" t="s">
        <v>1855</v>
      </c>
      <c r="AL215" s="4" t="s">
        <v>1856</v>
      </c>
      <c r="AM215" s="4" t="s">
        <v>1857</v>
      </c>
    </row>
    <row r="216" spans="18:39" x14ac:dyDescent="0.2">
      <c r="R216" s="4" t="s">
        <v>764</v>
      </c>
      <c r="T216" s="4" t="s">
        <v>1151</v>
      </c>
      <c r="U216" s="4" t="s">
        <v>936</v>
      </c>
      <c r="V216" s="4" t="s">
        <v>936</v>
      </c>
      <c r="W216" s="4" t="s">
        <v>936</v>
      </c>
      <c r="X216" s="4" t="s">
        <v>936</v>
      </c>
      <c r="Y216" s="4" t="s">
        <v>934</v>
      </c>
      <c r="AJ216" s="4" t="s">
        <v>1858</v>
      </c>
      <c r="AK216" s="4" t="s">
        <v>1859</v>
      </c>
      <c r="AL216" s="4" t="s">
        <v>1860</v>
      </c>
      <c r="AM216" s="4" t="s">
        <v>1861</v>
      </c>
    </row>
    <row r="217" spans="18:39" x14ac:dyDescent="0.2">
      <c r="R217" s="4" t="s">
        <v>765</v>
      </c>
      <c r="T217" s="4" t="s">
        <v>1152</v>
      </c>
      <c r="U217" s="4" t="s">
        <v>936</v>
      </c>
      <c r="V217" s="4" t="s">
        <v>936</v>
      </c>
      <c r="W217" s="4" t="s">
        <v>936</v>
      </c>
      <c r="X217" s="4" t="s">
        <v>936</v>
      </c>
      <c r="Y217" s="4" t="s">
        <v>934</v>
      </c>
      <c r="AJ217" s="4" t="s">
        <v>1862</v>
      </c>
      <c r="AK217" s="4" t="s">
        <v>1863</v>
      </c>
      <c r="AL217" s="4" t="s">
        <v>1864</v>
      </c>
      <c r="AM217" s="4" t="s">
        <v>1865</v>
      </c>
    </row>
    <row r="218" spans="18:39" x14ac:dyDescent="0.2">
      <c r="R218" s="4" t="s">
        <v>766</v>
      </c>
      <c r="T218" s="4" t="s">
        <v>1153</v>
      </c>
      <c r="U218" s="4" t="s">
        <v>936</v>
      </c>
      <c r="V218" s="4" t="s">
        <v>936</v>
      </c>
      <c r="W218" s="4" t="s">
        <v>936</v>
      </c>
      <c r="X218" s="4" t="s">
        <v>936</v>
      </c>
      <c r="Y218" s="4" t="s">
        <v>934</v>
      </c>
      <c r="AJ218" s="4" t="s">
        <v>1866</v>
      </c>
      <c r="AK218" s="4" t="s">
        <v>1867</v>
      </c>
      <c r="AL218" s="4" t="s">
        <v>1868</v>
      </c>
      <c r="AM218" s="4" t="s">
        <v>1869</v>
      </c>
    </row>
    <row r="219" spans="18:39" x14ac:dyDescent="0.2">
      <c r="R219" s="4" t="s">
        <v>767</v>
      </c>
      <c r="T219" s="4" t="s">
        <v>1154</v>
      </c>
      <c r="U219" s="4" t="s">
        <v>952</v>
      </c>
      <c r="V219" s="4" t="s">
        <v>952</v>
      </c>
      <c r="W219" s="4" t="s">
        <v>952</v>
      </c>
      <c r="X219" s="4" t="s">
        <v>936</v>
      </c>
      <c r="Y219" s="4" t="s">
        <v>1031</v>
      </c>
      <c r="AJ219" s="4" t="s">
        <v>1870</v>
      </c>
      <c r="AK219" s="4" t="s">
        <v>1871</v>
      </c>
      <c r="AL219" s="4" t="s">
        <v>1872</v>
      </c>
      <c r="AM219" s="4" t="s">
        <v>1873</v>
      </c>
    </row>
    <row r="220" spans="18:39" x14ac:dyDescent="0.2">
      <c r="R220" s="4" t="s">
        <v>768</v>
      </c>
      <c r="T220" s="4" t="s">
        <v>1155</v>
      </c>
      <c r="U220" s="4" t="s">
        <v>952</v>
      </c>
      <c r="V220" s="4" t="s">
        <v>952</v>
      </c>
      <c r="W220" s="4" t="s">
        <v>952</v>
      </c>
      <c r="X220" s="4" t="s">
        <v>936</v>
      </c>
      <c r="Y220" s="4" t="s">
        <v>1031</v>
      </c>
      <c r="AJ220" s="4" t="s">
        <v>1874</v>
      </c>
      <c r="AK220" s="4" t="s">
        <v>1875</v>
      </c>
      <c r="AL220" s="4" t="s">
        <v>1876</v>
      </c>
      <c r="AM220" s="4" t="s">
        <v>1877</v>
      </c>
    </row>
    <row r="221" spans="18:39" x14ac:dyDescent="0.2">
      <c r="R221" s="4" t="s">
        <v>769</v>
      </c>
      <c r="T221" s="4" t="s">
        <v>1156</v>
      </c>
      <c r="U221" s="4" t="s">
        <v>952</v>
      </c>
      <c r="V221" s="4" t="s">
        <v>952</v>
      </c>
      <c r="W221" s="4" t="s">
        <v>936</v>
      </c>
      <c r="X221" s="4" t="s">
        <v>936</v>
      </c>
      <c r="Y221" s="4" t="s">
        <v>1031</v>
      </c>
      <c r="AJ221" s="4" t="s">
        <v>1878</v>
      </c>
      <c r="AK221" s="4" t="s">
        <v>1879</v>
      </c>
      <c r="AL221" s="4" t="s">
        <v>1880</v>
      </c>
      <c r="AM221" s="4" t="s">
        <v>1881</v>
      </c>
    </row>
    <row r="222" spans="18:39" x14ac:dyDescent="0.2">
      <c r="R222" s="4" t="s">
        <v>770</v>
      </c>
      <c r="T222" s="4" t="s">
        <v>1157</v>
      </c>
      <c r="U222" s="4" t="s">
        <v>952</v>
      </c>
      <c r="V222" s="4" t="s">
        <v>952</v>
      </c>
      <c r="W222" s="4" t="s">
        <v>936</v>
      </c>
      <c r="X222" s="4" t="s">
        <v>936</v>
      </c>
      <c r="Y222" s="4" t="s">
        <v>1031</v>
      </c>
      <c r="AJ222" s="4" t="s">
        <v>1882</v>
      </c>
      <c r="AK222" s="4" t="s">
        <v>1883</v>
      </c>
      <c r="AL222" s="4" t="s">
        <v>1884</v>
      </c>
      <c r="AM222" s="4" t="s">
        <v>1885</v>
      </c>
    </row>
    <row r="223" spans="18:39" x14ac:dyDescent="0.2">
      <c r="R223" s="4" t="s">
        <v>771</v>
      </c>
      <c r="T223" s="4" t="s">
        <v>1158</v>
      </c>
      <c r="U223" s="4" t="s">
        <v>936</v>
      </c>
      <c r="V223" s="4" t="s">
        <v>936</v>
      </c>
      <c r="W223" s="4" t="s">
        <v>936</v>
      </c>
      <c r="X223" s="4" t="s">
        <v>936</v>
      </c>
      <c r="Y223" s="4" t="s">
        <v>934</v>
      </c>
      <c r="AJ223" s="4" t="s">
        <v>1886</v>
      </c>
      <c r="AK223" s="4" t="s">
        <v>1887</v>
      </c>
      <c r="AL223" s="4" t="s">
        <v>1888</v>
      </c>
      <c r="AM223" s="4" t="s">
        <v>1889</v>
      </c>
    </row>
    <row r="224" spans="18:39" x14ac:dyDescent="0.2">
      <c r="R224" s="4" t="s">
        <v>772</v>
      </c>
      <c r="T224" s="4" t="s">
        <v>1159</v>
      </c>
      <c r="U224" s="4" t="s">
        <v>936</v>
      </c>
      <c r="V224" s="4" t="s">
        <v>936</v>
      </c>
      <c r="W224" s="4" t="s">
        <v>936</v>
      </c>
      <c r="X224" s="4" t="s">
        <v>936</v>
      </c>
      <c r="Y224" s="4" t="s">
        <v>934</v>
      </c>
      <c r="AJ224" s="4" t="s">
        <v>1890</v>
      </c>
      <c r="AK224" s="4" t="s">
        <v>1891</v>
      </c>
      <c r="AL224" s="4" t="s">
        <v>1892</v>
      </c>
      <c r="AM224" s="4" t="s">
        <v>1893</v>
      </c>
    </row>
    <row r="225" spans="18:39" x14ac:dyDescent="0.2">
      <c r="R225" s="4" t="s">
        <v>773</v>
      </c>
      <c r="T225" s="4" t="s">
        <v>1160</v>
      </c>
      <c r="U225" s="4" t="s">
        <v>936</v>
      </c>
      <c r="V225" s="4" t="s">
        <v>936</v>
      </c>
      <c r="W225" s="4" t="s">
        <v>936</v>
      </c>
      <c r="X225" s="4" t="s">
        <v>936</v>
      </c>
      <c r="Y225" s="4" t="s">
        <v>934</v>
      </c>
      <c r="AJ225" s="4" t="s">
        <v>1894</v>
      </c>
      <c r="AK225" s="4" t="s">
        <v>1895</v>
      </c>
      <c r="AL225" s="4" t="s">
        <v>1896</v>
      </c>
      <c r="AM225" s="4" t="s">
        <v>1897</v>
      </c>
    </row>
    <row r="226" spans="18:39" x14ac:dyDescent="0.2">
      <c r="R226" s="4" t="s">
        <v>774</v>
      </c>
      <c r="T226" s="4" t="s">
        <v>1161</v>
      </c>
      <c r="U226" s="4" t="s">
        <v>936</v>
      </c>
      <c r="V226" s="4" t="s">
        <v>936</v>
      </c>
      <c r="W226" s="4" t="s">
        <v>936</v>
      </c>
      <c r="X226" s="4" t="s">
        <v>936</v>
      </c>
      <c r="Y226" s="4" t="s">
        <v>934</v>
      </c>
      <c r="AJ226" s="4" t="s">
        <v>1898</v>
      </c>
      <c r="AK226" s="4" t="s">
        <v>1899</v>
      </c>
      <c r="AL226" s="4" t="s">
        <v>1900</v>
      </c>
      <c r="AM226" s="4" t="s">
        <v>1901</v>
      </c>
    </row>
    <row r="227" spans="18:39" x14ac:dyDescent="0.2">
      <c r="R227" s="4" t="s">
        <v>775</v>
      </c>
      <c r="T227" s="4" t="s">
        <v>1162</v>
      </c>
      <c r="U227" s="4" t="s">
        <v>936</v>
      </c>
      <c r="V227" s="4" t="s">
        <v>936</v>
      </c>
      <c r="W227" s="4" t="s">
        <v>936</v>
      </c>
      <c r="X227" s="4" t="s">
        <v>936</v>
      </c>
      <c r="Y227" s="4" t="s">
        <v>934</v>
      </c>
      <c r="AJ227" s="4" t="s">
        <v>1902</v>
      </c>
      <c r="AK227" s="4" t="s">
        <v>1903</v>
      </c>
      <c r="AL227" s="4" t="s">
        <v>1904</v>
      </c>
      <c r="AM227" s="4" t="s">
        <v>1905</v>
      </c>
    </row>
    <row r="228" spans="18:39" x14ac:dyDescent="0.2">
      <c r="R228" s="4" t="s">
        <v>776</v>
      </c>
      <c r="T228" s="4" t="s">
        <v>1163</v>
      </c>
      <c r="U228" s="4" t="s">
        <v>936</v>
      </c>
      <c r="V228" s="4" t="s">
        <v>936</v>
      </c>
      <c r="W228" s="4" t="s">
        <v>936</v>
      </c>
      <c r="X228" s="4" t="s">
        <v>936</v>
      </c>
      <c r="Y228" s="4" t="s">
        <v>934</v>
      </c>
      <c r="AJ228" s="4" t="s">
        <v>1906</v>
      </c>
      <c r="AK228" s="4" t="s">
        <v>1907</v>
      </c>
      <c r="AL228" s="4" t="s">
        <v>1908</v>
      </c>
      <c r="AM228" s="4" t="s">
        <v>1909</v>
      </c>
    </row>
    <row r="229" spans="18:39" x14ac:dyDescent="0.2">
      <c r="R229" s="4" t="s">
        <v>777</v>
      </c>
      <c r="T229" s="4" t="s">
        <v>1164</v>
      </c>
      <c r="U229" s="4" t="s">
        <v>936</v>
      </c>
      <c r="V229" s="4" t="s">
        <v>936</v>
      </c>
      <c r="W229" s="4" t="s">
        <v>936</v>
      </c>
      <c r="X229" s="4" t="s">
        <v>936</v>
      </c>
      <c r="Y229" s="4" t="s">
        <v>934</v>
      </c>
      <c r="AJ229" s="4" t="s">
        <v>1910</v>
      </c>
      <c r="AK229" s="4" t="s">
        <v>1911</v>
      </c>
      <c r="AL229" s="4" t="s">
        <v>1912</v>
      </c>
      <c r="AM229" s="4" t="s">
        <v>1913</v>
      </c>
    </row>
    <row r="230" spans="18:39" x14ac:dyDescent="0.2">
      <c r="R230" s="4" t="s">
        <v>778</v>
      </c>
      <c r="T230" s="4" t="s">
        <v>1165</v>
      </c>
      <c r="U230" s="4" t="s">
        <v>936</v>
      </c>
      <c r="V230" s="4" t="s">
        <v>936</v>
      </c>
      <c r="W230" s="4" t="s">
        <v>936</v>
      </c>
      <c r="X230" s="4" t="s">
        <v>936</v>
      </c>
      <c r="Y230" s="4" t="s">
        <v>934</v>
      </c>
      <c r="AJ230" s="4" t="s">
        <v>1914</v>
      </c>
      <c r="AK230" s="4" t="s">
        <v>1915</v>
      </c>
      <c r="AL230" s="4" t="s">
        <v>1916</v>
      </c>
      <c r="AM230" s="4" t="s">
        <v>1917</v>
      </c>
    </row>
    <row r="231" spans="18:39" x14ac:dyDescent="0.2">
      <c r="R231" s="4" t="s">
        <v>779</v>
      </c>
      <c r="T231" s="4" t="s">
        <v>1166</v>
      </c>
      <c r="U231" s="4" t="s">
        <v>936</v>
      </c>
      <c r="V231" s="4" t="s">
        <v>936</v>
      </c>
      <c r="W231" s="4" t="s">
        <v>936</v>
      </c>
      <c r="X231" s="4" t="s">
        <v>936</v>
      </c>
      <c r="Y231" s="4" t="s">
        <v>934</v>
      </c>
      <c r="AJ231" s="4" t="s">
        <v>1918</v>
      </c>
      <c r="AK231" s="4" t="s">
        <v>1919</v>
      </c>
      <c r="AL231" s="4" t="s">
        <v>1920</v>
      </c>
      <c r="AM231" s="4" t="s">
        <v>1921</v>
      </c>
    </row>
    <row r="232" spans="18:39" x14ac:dyDescent="0.2">
      <c r="R232" s="4" t="s">
        <v>780</v>
      </c>
      <c r="T232" s="4" t="s">
        <v>1167</v>
      </c>
      <c r="U232" s="4" t="s">
        <v>936</v>
      </c>
      <c r="V232" s="4" t="s">
        <v>936</v>
      </c>
      <c r="W232" s="4" t="s">
        <v>936</v>
      </c>
      <c r="X232" s="4" t="s">
        <v>936</v>
      </c>
      <c r="Y232" s="4" t="s">
        <v>934</v>
      </c>
      <c r="AJ232" s="4" t="s">
        <v>1922</v>
      </c>
      <c r="AK232" s="4" t="s">
        <v>1923</v>
      </c>
      <c r="AL232" s="4" t="s">
        <v>1924</v>
      </c>
      <c r="AM232" s="4" t="s">
        <v>1925</v>
      </c>
    </row>
    <row r="233" spans="18:39" x14ac:dyDescent="0.2">
      <c r="R233" s="4" t="s">
        <v>781</v>
      </c>
      <c r="T233" s="4" t="s">
        <v>1168</v>
      </c>
      <c r="U233" s="4" t="s">
        <v>936</v>
      </c>
      <c r="V233" s="4" t="s">
        <v>936</v>
      </c>
      <c r="W233" s="4" t="s">
        <v>936</v>
      </c>
      <c r="X233" s="4" t="s">
        <v>936</v>
      </c>
      <c r="Y233" s="4" t="s">
        <v>934</v>
      </c>
      <c r="AJ233" s="4" t="s">
        <v>1926</v>
      </c>
      <c r="AK233" s="4" t="s">
        <v>1927</v>
      </c>
      <c r="AL233" s="4" t="s">
        <v>1928</v>
      </c>
      <c r="AM233" s="4" t="s">
        <v>1929</v>
      </c>
    </row>
    <row r="234" spans="18:39" x14ac:dyDescent="0.2">
      <c r="R234" s="4" t="s">
        <v>782</v>
      </c>
      <c r="T234" s="4" t="s">
        <v>1169</v>
      </c>
      <c r="U234" s="4" t="s">
        <v>936</v>
      </c>
      <c r="V234" s="4" t="s">
        <v>936</v>
      </c>
      <c r="W234" s="4" t="s">
        <v>936</v>
      </c>
      <c r="X234" s="4" t="s">
        <v>936</v>
      </c>
      <c r="Y234" s="4" t="s">
        <v>934</v>
      </c>
      <c r="AJ234" s="4" t="s">
        <v>1930</v>
      </c>
      <c r="AK234" s="4" t="s">
        <v>1931</v>
      </c>
      <c r="AL234" s="4" t="s">
        <v>1932</v>
      </c>
      <c r="AM234" s="4" t="s">
        <v>1933</v>
      </c>
    </row>
    <row r="235" spans="18:39" x14ac:dyDescent="0.2">
      <c r="R235" s="4" t="s">
        <v>783</v>
      </c>
      <c r="T235" s="4" t="s">
        <v>1170</v>
      </c>
      <c r="U235" s="4" t="s">
        <v>936</v>
      </c>
      <c r="V235" s="4" t="s">
        <v>936</v>
      </c>
      <c r="W235" s="4" t="s">
        <v>936</v>
      </c>
      <c r="X235" s="4" t="s">
        <v>936</v>
      </c>
      <c r="Y235" s="4" t="s">
        <v>934</v>
      </c>
      <c r="AJ235" s="4" t="s">
        <v>1934</v>
      </c>
      <c r="AK235" s="4" t="s">
        <v>1935</v>
      </c>
      <c r="AL235" s="4" t="s">
        <v>1936</v>
      </c>
      <c r="AM235" s="4" t="s">
        <v>1937</v>
      </c>
    </row>
    <row r="236" spans="18:39" x14ac:dyDescent="0.2">
      <c r="R236" s="4" t="s">
        <v>784</v>
      </c>
      <c r="T236" s="4" t="s">
        <v>1171</v>
      </c>
      <c r="U236" s="4" t="s">
        <v>936</v>
      </c>
      <c r="V236" s="4" t="s">
        <v>936</v>
      </c>
      <c r="W236" s="4" t="s">
        <v>936</v>
      </c>
      <c r="X236" s="4" t="s">
        <v>936</v>
      </c>
      <c r="Y236" s="4" t="s">
        <v>934</v>
      </c>
      <c r="AJ236" s="4" t="s">
        <v>1938</v>
      </c>
      <c r="AK236" s="4" t="s">
        <v>1939</v>
      </c>
      <c r="AL236" s="4" t="s">
        <v>1940</v>
      </c>
      <c r="AM236" s="4" t="s">
        <v>1941</v>
      </c>
    </row>
    <row r="237" spans="18:39" x14ac:dyDescent="0.2">
      <c r="R237" s="4" t="s">
        <v>785</v>
      </c>
      <c r="T237" s="4" t="s">
        <v>1172</v>
      </c>
      <c r="U237" s="4" t="s">
        <v>936</v>
      </c>
      <c r="V237" s="4" t="s">
        <v>936</v>
      </c>
      <c r="W237" s="4" t="s">
        <v>936</v>
      </c>
      <c r="X237" s="4" t="s">
        <v>936</v>
      </c>
      <c r="Y237" s="4" t="s">
        <v>934</v>
      </c>
      <c r="AJ237" s="4" t="s">
        <v>1942</v>
      </c>
      <c r="AK237" s="4" t="s">
        <v>1943</v>
      </c>
      <c r="AL237" s="4" t="s">
        <v>1944</v>
      </c>
      <c r="AM237" s="4" t="s">
        <v>1945</v>
      </c>
    </row>
    <row r="238" spans="18:39" x14ac:dyDescent="0.2">
      <c r="R238" s="4" t="s">
        <v>786</v>
      </c>
      <c r="T238" s="4" t="s">
        <v>1173</v>
      </c>
      <c r="U238" s="4" t="s">
        <v>936</v>
      </c>
      <c r="V238" s="4" t="s">
        <v>936</v>
      </c>
      <c r="W238" s="4" t="s">
        <v>936</v>
      </c>
      <c r="X238" s="4" t="s">
        <v>936</v>
      </c>
      <c r="Y238" s="4" t="s">
        <v>934</v>
      </c>
      <c r="AJ238" s="4" t="s">
        <v>1946</v>
      </c>
      <c r="AK238" s="4" t="s">
        <v>1947</v>
      </c>
      <c r="AL238" s="4" t="s">
        <v>1948</v>
      </c>
      <c r="AM238" s="4" t="s">
        <v>1949</v>
      </c>
    </row>
    <row r="239" spans="18:39" x14ac:dyDescent="0.2">
      <c r="R239" s="4" t="s">
        <v>787</v>
      </c>
      <c r="T239" s="4" t="s">
        <v>1174</v>
      </c>
      <c r="U239" s="4" t="s">
        <v>936</v>
      </c>
      <c r="V239" s="4" t="s">
        <v>936</v>
      </c>
      <c r="W239" s="4" t="s">
        <v>936</v>
      </c>
      <c r="X239" s="4" t="s">
        <v>936</v>
      </c>
      <c r="Y239" s="4" t="s">
        <v>934</v>
      </c>
      <c r="AJ239" s="4" t="s">
        <v>1950</v>
      </c>
      <c r="AK239" s="4" t="s">
        <v>1951</v>
      </c>
      <c r="AL239" s="4" t="s">
        <v>1952</v>
      </c>
      <c r="AM239" s="4" t="s">
        <v>1953</v>
      </c>
    </row>
    <row r="240" spans="18:39" x14ac:dyDescent="0.2">
      <c r="R240" s="4" t="s">
        <v>788</v>
      </c>
      <c r="T240" s="4" t="s">
        <v>1175</v>
      </c>
      <c r="U240" s="4" t="s">
        <v>936</v>
      </c>
      <c r="V240" s="4" t="s">
        <v>936</v>
      </c>
      <c r="W240" s="4" t="s">
        <v>936</v>
      </c>
      <c r="X240" s="4" t="s">
        <v>936</v>
      </c>
      <c r="Y240" s="4" t="s">
        <v>934</v>
      </c>
      <c r="AJ240" s="4" t="s">
        <v>1954</v>
      </c>
      <c r="AK240" s="4" t="s">
        <v>1955</v>
      </c>
      <c r="AL240" s="4" t="s">
        <v>1956</v>
      </c>
      <c r="AM240" s="4" t="s">
        <v>1957</v>
      </c>
    </row>
    <row r="241" spans="18:39" x14ac:dyDescent="0.2">
      <c r="R241" s="4" t="s">
        <v>789</v>
      </c>
      <c r="T241" s="4" t="s">
        <v>1176</v>
      </c>
      <c r="U241" s="4" t="s">
        <v>936</v>
      </c>
      <c r="V241" s="4" t="s">
        <v>936</v>
      </c>
      <c r="W241" s="4" t="s">
        <v>936</v>
      </c>
      <c r="X241" s="4" t="s">
        <v>936</v>
      </c>
      <c r="Y241" s="4" t="s">
        <v>934</v>
      </c>
      <c r="AJ241" s="4" t="s">
        <v>1958</v>
      </c>
      <c r="AK241" s="4" t="s">
        <v>1959</v>
      </c>
      <c r="AL241" s="4" t="s">
        <v>1960</v>
      </c>
      <c r="AM241" s="4" t="s">
        <v>1961</v>
      </c>
    </row>
    <row r="242" spans="18:39" x14ac:dyDescent="0.2">
      <c r="R242" s="4" t="s">
        <v>790</v>
      </c>
      <c r="T242" s="4" t="s">
        <v>1177</v>
      </c>
      <c r="U242" s="4" t="s">
        <v>936</v>
      </c>
      <c r="V242" s="4" t="s">
        <v>936</v>
      </c>
      <c r="W242" s="4" t="s">
        <v>936</v>
      </c>
      <c r="X242" s="4" t="s">
        <v>936</v>
      </c>
      <c r="Y242" s="4" t="s">
        <v>934</v>
      </c>
      <c r="AJ242" s="4" t="s">
        <v>1962</v>
      </c>
      <c r="AK242" s="4" t="s">
        <v>1963</v>
      </c>
      <c r="AL242" s="4" t="s">
        <v>1964</v>
      </c>
      <c r="AM242" s="4" t="s">
        <v>1965</v>
      </c>
    </row>
    <row r="243" spans="18:39" x14ac:dyDescent="0.2">
      <c r="R243" s="4" t="s">
        <v>791</v>
      </c>
      <c r="T243" s="4" t="s">
        <v>1178</v>
      </c>
      <c r="U243" s="4" t="s">
        <v>936</v>
      </c>
      <c r="V243" s="4" t="s">
        <v>936</v>
      </c>
      <c r="W243" s="4" t="s">
        <v>936</v>
      </c>
      <c r="X243" s="4" t="s">
        <v>936</v>
      </c>
      <c r="Y243" s="4" t="s">
        <v>934</v>
      </c>
      <c r="AJ243" s="4" t="s">
        <v>1966</v>
      </c>
      <c r="AK243" s="4" t="s">
        <v>1967</v>
      </c>
      <c r="AL243" s="4" t="s">
        <v>1968</v>
      </c>
      <c r="AM243" s="4" t="s">
        <v>1969</v>
      </c>
    </row>
    <row r="244" spans="18:39" x14ac:dyDescent="0.2">
      <c r="R244" s="4" t="s">
        <v>792</v>
      </c>
      <c r="T244" s="4" t="s">
        <v>1179</v>
      </c>
      <c r="U244" s="4" t="s">
        <v>936</v>
      </c>
      <c r="V244" s="4" t="s">
        <v>936</v>
      </c>
      <c r="W244" s="4" t="s">
        <v>936</v>
      </c>
      <c r="X244" s="4" t="s">
        <v>936</v>
      </c>
      <c r="Y244" s="4" t="s">
        <v>934</v>
      </c>
      <c r="AJ244" s="4" t="s">
        <v>1970</v>
      </c>
      <c r="AK244" s="4" t="s">
        <v>1971</v>
      </c>
      <c r="AL244" s="4" t="s">
        <v>1972</v>
      </c>
      <c r="AM244" s="4" t="s">
        <v>1973</v>
      </c>
    </row>
    <row r="245" spans="18:39" x14ac:dyDescent="0.2">
      <c r="R245" s="4" t="s">
        <v>793</v>
      </c>
      <c r="T245" s="4" t="s">
        <v>1180</v>
      </c>
      <c r="U245" s="4" t="s">
        <v>936</v>
      </c>
      <c r="V245" s="4" t="s">
        <v>936</v>
      </c>
      <c r="W245" s="4" t="s">
        <v>936</v>
      </c>
      <c r="X245" s="4" t="s">
        <v>936</v>
      </c>
      <c r="Y245" s="4" t="s">
        <v>934</v>
      </c>
      <c r="AJ245" s="4" t="s">
        <v>1974</v>
      </c>
      <c r="AK245" s="4" t="s">
        <v>1975</v>
      </c>
      <c r="AL245" s="4" t="s">
        <v>1976</v>
      </c>
      <c r="AM245" s="4" t="s">
        <v>1977</v>
      </c>
    </row>
    <row r="246" spans="18:39" x14ac:dyDescent="0.2">
      <c r="R246" s="4" t="s">
        <v>794</v>
      </c>
      <c r="T246" s="4" t="s">
        <v>1181</v>
      </c>
      <c r="U246" s="4" t="s">
        <v>936</v>
      </c>
      <c r="V246" s="4" t="s">
        <v>936</v>
      </c>
      <c r="W246" s="4" t="s">
        <v>936</v>
      </c>
      <c r="X246" s="4" t="s">
        <v>936</v>
      </c>
      <c r="Y246" s="4" t="s">
        <v>934</v>
      </c>
      <c r="AJ246" s="4" t="s">
        <v>1978</v>
      </c>
      <c r="AK246" s="4" t="s">
        <v>1979</v>
      </c>
      <c r="AL246" s="4" t="s">
        <v>1980</v>
      </c>
      <c r="AM246" s="4" t="s">
        <v>1981</v>
      </c>
    </row>
    <row r="247" spans="18:39" x14ac:dyDescent="0.2">
      <c r="R247" s="4" t="s">
        <v>795</v>
      </c>
      <c r="T247" s="4" t="s">
        <v>1182</v>
      </c>
      <c r="U247" s="4" t="s">
        <v>936</v>
      </c>
      <c r="V247" s="4" t="s">
        <v>936</v>
      </c>
      <c r="W247" s="4" t="s">
        <v>936</v>
      </c>
      <c r="X247" s="4" t="s">
        <v>936</v>
      </c>
      <c r="Y247" s="4" t="s">
        <v>934</v>
      </c>
      <c r="AJ247" s="4" t="s">
        <v>1982</v>
      </c>
      <c r="AK247" s="4" t="s">
        <v>1983</v>
      </c>
      <c r="AL247" s="4" t="s">
        <v>1984</v>
      </c>
      <c r="AM247" s="4" t="s">
        <v>1985</v>
      </c>
    </row>
    <row r="248" spans="18:39" x14ac:dyDescent="0.2">
      <c r="R248" s="4" t="s">
        <v>796</v>
      </c>
      <c r="T248" s="4" t="s">
        <v>1183</v>
      </c>
      <c r="U248" s="4" t="s">
        <v>936</v>
      </c>
      <c r="V248" s="4" t="s">
        <v>936</v>
      </c>
      <c r="W248" s="4" t="s">
        <v>936</v>
      </c>
      <c r="X248" s="4" t="s">
        <v>936</v>
      </c>
      <c r="Y248" s="4" t="s">
        <v>934</v>
      </c>
      <c r="AJ248" s="4" t="s">
        <v>1986</v>
      </c>
      <c r="AK248" s="4" t="s">
        <v>1987</v>
      </c>
      <c r="AL248" s="4" t="s">
        <v>1988</v>
      </c>
      <c r="AM248" s="4" t="s">
        <v>1989</v>
      </c>
    </row>
    <row r="249" spans="18:39" x14ac:dyDescent="0.2">
      <c r="R249" s="4" t="s">
        <v>797</v>
      </c>
      <c r="T249" s="4" t="s">
        <v>1184</v>
      </c>
      <c r="U249" s="4" t="s">
        <v>936</v>
      </c>
      <c r="V249" s="4" t="s">
        <v>936</v>
      </c>
      <c r="W249" s="4" t="s">
        <v>936</v>
      </c>
      <c r="X249" s="4" t="s">
        <v>936</v>
      </c>
      <c r="Y249" s="4" t="s">
        <v>934</v>
      </c>
      <c r="AJ249" s="4" t="s">
        <v>1990</v>
      </c>
      <c r="AK249" s="4" t="s">
        <v>1991</v>
      </c>
      <c r="AL249" s="4" t="s">
        <v>1992</v>
      </c>
      <c r="AM249" s="4" t="s">
        <v>1993</v>
      </c>
    </row>
    <row r="250" spans="18:39" x14ac:dyDescent="0.2">
      <c r="R250" s="4" t="s">
        <v>798</v>
      </c>
      <c r="T250" s="4" t="s">
        <v>1185</v>
      </c>
      <c r="U250" s="4" t="s">
        <v>936</v>
      </c>
      <c r="V250" s="4" t="s">
        <v>936</v>
      </c>
      <c r="W250" s="4" t="s">
        <v>936</v>
      </c>
      <c r="X250" s="4" t="s">
        <v>936</v>
      </c>
      <c r="Y250" s="4" t="s">
        <v>934</v>
      </c>
      <c r="AJ250" s="4" t="s">
        <v>1994</v>
      </c>
      <c r="AK250" s="4" t="s">
        <v>1995</v>
      </c>
      <c r="AL250" s="4" t="s">
        <v>1996</v>
      </c>
      <c r="AM250" s="4" t="s">
        <v>1997</v>
      </c>
    </row>
    <row r="251" spans="18:39" x14ac:dyDescent="0.2">
      <c r="R251" s="4" t="s">
        <v>799</v>
      </c>
      <c r="T251" s="4" t="s">
        <v>1186</v>
      </c>
      <c r="U251" s="4" t="s">
        <v>936</v>
      </c>
      <c r="V251" s="4" t="s">
        <v>936</v>
      </c>
      <c r="W251" s="4" t="s">
        <v>936</v>
      </c>
      <c r="X251" s="4" t="s">
        <v>936</v>
      </c>
      <c r="Y251" s="4" t="s">
        <v>934</v>
      </c>
      <c r="AJ251" s="4" t="s">
        <v>1998</v>
      </c>
      <c r="AK251" s="4" t="s">
        <v>1999</v>
      </c>
      <c r="AL251" s="4" t="s">
        <v>2000</v>
      </c>
      <c r="AM251" s="4" t="s">
        <v>2001</v>
      </c>
    </row>
    <row r="252" spans="18:39" x14ac:dyDescent="0.2">
      <c r="R252" s="4" t="s">
        <v>800</v>
      </c>
      <c r="T252" s="4" t="s">
        <v>1187</v>
      </c>
      <c r="U252" s="4" t="s">
        <v>936</v>
      </c>
      <c r="V252" s="4" t="s">
        <v>936</v>
      </c>
      <c r="W252" s="4" t="s">
        <v>936</v>
      </c>
      <c r="X252" s="4" t="s">
        <v>936</v>
      </c>
      <c r="Y252" s="4" t="s">
        <v>934</v>
      </c>
      <c r="AJ252" s="4" t="s">
        <v>2002</v>
      </c>
      <c r="AK252" s="4" t="s">
        <v>2003</v>
      </c>
      <c r="AL252" s="4" t="s">
        <v>2004</v>
      </c>
      <c r="AM252" s="4" t="s">
        <v>2005</v>
      </c>
    </row>
    <row r="253" spans="18:39" x14ac:dyDescent="0.2">
      <c r="R253" s="4" t="s">
        <v>801</v>
      </c>
      <c r="T253" s="4" t="s">
        <v>1188</v>
      </c>
      <c r="U253" s="4" t="s">
        <v>936</v>
      </c>
      <c r="V253" s="4" t="s">
        <v>936</v>
      </c>
      <c r="W253" s="4" t="s">
        <v>936</v>
      </c>
      <c r="X253" s="4" t="s">
        <v>936</v>
      </c>
      <c r="Y253" s="4" t="s">
        <v>934</v>
      </c>
      <c r="AJ253" s="4" t="s">
        <v>2006</v>
      </c>
      <c r="AK253" s="4" t="s">
        <v>2007</v>
      </c>
      <c r="AL253" s="4" t="s">
        <v>2008</v>
      </c>
      <c r="AM253" s="4" t="s">
        <v>2009</v>
      </c>
    </row>
    <row r="254" spans="18:39" x14ac:dyDescent="0.2">
      <c r="R254" s="4" t="s">
        <v>802</v>
      </c>
      <c r="T254" s="4" t="s">
        <v>1189</v>
      </c>
      <c r="U254" s="4" t="s">
        <v>936</v>
      </c>
      <c r="V254" s="4" t="s">
        <v>936</v>
      </c>
      <c r="W254" s="4" t="s">
        <v>936</v>
      </c>
      <c r="X254" s="4" t="s">
        <v>936</v>
      </c>
      <c r="Y254" s="4" t="s">
        <v>934</v>
      </c>
      <c r="AJ254" s="4" t="s">
        <v>2010</v>
      </c>
      <c r="AK254" s="4" t="s">
        <v>2011</v>
      </c>
      <c r="AL254" s="4" t="s">
        <v>2012</v>
      </c>
      <c r="AM254" s="4" t="s">
        <v>2013</v>
      </c>
    </row>
    <row r="255" spans="18:39" x14ac:dyDescent="0.2">
      <c r="R255" s="4" t="s">
        <v>803</v>
      </c>
      <c r="T255" s="4" t="s">
        <v>1190</v>
      </c>
      <c r="U255" s="4" t="s">
        <v>936</v>
      </c>
      <c r="V255" s="4" t="s">
        <v>936</v>
      </c>
      <c r="W255" s="4" t="s">
        <v>936</v>
      </c>
      <c r="X255" s="4" t="s">
        <v>936</v>
      </c>
      <c r="Y255" s="4" t="s">
        <v>934</v>
      </c>
      <c r="AJ255" s="4" t="s">
        <v>2014</v>
      </c>
      <c r="AK255" s="4" t="s">
        <v>2015</v>
      </c>
      <c r="AL255" s="4" t="s">
        <v>2016</v>
      </c>
      <c r="AM255" s="4" t="s">
        <v>2017</v>
      </c>
    </row>
    <row r="256" spans="18:39" x14ac:dyDescent="0.2">
      <c r="R256" s="4" t="s">
        <v>804</v>
      </c>
      <c r="T256" s="4" t="s">
        <v>1191</v>
      </c>
      <c r="U256" s="4" t="s">
        <v>936</v>
      </c>
      <c r="V256" s="4" t="s">
        <v>936</v>
      </c>
      <c r="W256" s="4" t="s">
        <v>936</v>
      </c>
      <c r="X256" s="4" t="s">
        <v>936</v>
      </c>
      <c r="Y256" s="4" t="s">
        <v>934</v>
      </c>
      <c r="AJ256" s="4" t="s">
        <v>2018</v>
      </c>
      <c r="AK256" s="4" t="s">
        <v>2019</v>
      </c>
      <c r="AL256" s="4" t="s">
        <v>2020</v>
      </c>
      <c r="AM256" s="4" t="s">
        <v>2021</v>
      </c>
    </row>
    <row r="257" spans="18:39" x14ac:dyDescent="0.2">
      <c r="R257" s="4" t="s">
        <v>805</v>
      </c>
      <c r="T257" s="4" t="s">
        <v>1192</v>
      </c>
      <c r="U257" s="4" t="s">
        <v>936</v>
      </c>
      <c r="V257" s="4" t="s">
        <v>936</v>
      </c>
      <c r="W257" s="4" t="s">
        <v>936</v>
      </c>
      <c r="X257" s="4" t="s">
        <v>936</v>
      </c>
      <c r="Y257" s="4" t="s">
        <v>934</v>
      </c>
      <c r="AJ257" s="4" t="s">
        <v>2022</v>
      </c>
      <c r="AK257" s="4" t="s">
        <v>2023</v>
      </c>
      <c r="AL257" s="4" t="s">
        <v>2024</v>
      </c>
      <c r="AM257" s="4" t="s">
        <v>2025</v>
      </c>
    </row>
    <row r="258" spans="18:39" x14ac:dyDescent="0.2">
      <c r="R258" s="4" t="s">
        <v>806</v>
      </c>
      <c r="T258" s="4" t="s">
        <v>1193</v>
      </c>
      <c r="U258" s="4" t="s">
        <v>936</v>
      </c>
      <c r="V258" s="4" t="s">
        <v>936</v>
      </c>
      <c r="W258" s="4" t="s">
        <v>936</v>
      </c>
      <c r="X258" s="4" t="s">
        <v>936</v>
      </c>
      <c r="Y258" s="4" t="s">
        <v>934</v>
      </c>
      <c r="AJ258" s="4" t="s">
        <v>2026</v>
      </c>
      <c r="AK258" s="4" t="s">
        <v>2027</v>
      </c>
      <c r="AL258" s="4" t="s">
        <v>2028</v>
      </c>
      <c r="AM258" s="4" t="s">
        <v>2029</v>
      </c>
    </row>
    <row r="259" spans="18:39" x14ac:dyDescent="0.2">
      <c r="R259" s="4" t="s">
        <v>807</v>
      </c>
      <c r="T259" s="4" t="s">
        <v>1194</v>
      </c>
      <c r="U259" s="4" t="s">
        <v>936</v>
      </c>
      <c r="V259" s="4" t="s">
        <v>936</v>
      </c>
      <c r="W259" s="4" t="s">
        <v>936</v>
      </c>
      <c r="X259" s="4" t="s">
        <v>936</v>
      </c>
      <c r="Y259" s="4" t="s">
        <v>934</v>
      </c>
      <c r="AJ259" s="4" t="s">
        <v>2030</v>
      </c>
      <c r="AK259" s="4" t="s">
        <v>2031</v>
      </c>
      <c r="AL259" s="4" t="s">
        <v>2032</v>
      </c>
      <c r="AM259" s="4" t="s">
        <v>2033</v>
      </c>
    </row>
    <row r="260" spans="18:39" x14ac:dyDescent="0.2">
      <c r="R260" s="4" t="s">
        <v>808</v>
      </c>
      <c r="T260" s="4" t="s">
        <v>1195</v>
      </c>
      <c r="U260" s="4" t="s">
        <v>936</v>
      </c>
      <c r="V260" s="4" t="s">
        <v>936</v>
      </c>
      <c r="W260" s="4" t="s">
        <v>936</v>
      </c>
      <c r="X260" s="4" t="s">
        <v>936</v>
      </c>
      <c r="Y260" s="4" t="s">
        <v>934</v>
      </c>
      <c r="AJ260" s="4" t="s">
        <v>2034</v>
      </c>
      <c r="AK260" s="4" t="s">
        <v>2035</v>
      </c>
      <c r="AL260" s="4" t="s">
        <v>2036</v>
      </c>
      <c r="AM260" s="4" t="s">
        <v>2037</v>
      </c>
    </row>
    <row r="261" spans="18:39" x14ac:dyDescent="0.2">
      <c r="R261" s="4" t="s">
        <v>809</v>
      </c>
      <c r="T261" s="4" t="s">
        <v>1196</v>
      </c>
      <c r="U261" s="4" t="s">
        <v>936</v>
      </c>
      <c r="V261" s="4" t="s">
        <v>936</v>
      </c>
      <c r="W261" s="4" t="s">
        <v>936</v>
      </c>
      <c r="X261" s="4" t="s">
        <v>936</v>
      </c>
      <c r="Y261" s="4" t="s">
        <v>934</v>
      </c>
      <c r="AJ261" s="4" t="s">
        <v>2038</v>
      </c>
      <c r="AK261" s="4" t="s">
        <v>2039</v>
      </c>
      <c r="AL261" s="4" t="s">
        <v>2040</v>
      </c>
      <c r="AM261" s="4" t="s">
        <v>2041</v>
      </c>
    </row>
    <row r="262" spans="18:39" x14ac:dyDescent="0.2">
      <c r="R262" s="4" t="s">
        <v>810</v>
      </c>
      <c r="T262" s="4" t="s">
        <v>1197</v>
      </c>
      <c r="U262" s="4" t="s">
        <v>936</v>
      </c>
      <c r="V262" s="4" t="s">
        <v>936</v>
      </c>
      <c r="W262" s="4" t="s">
        <v>936</v>
      </c>
      <c r="X262" s="4" t="s">
        <v>936</v>
      </c>
      <c r="Y262" s="4" t="s">
        <v>934</v>
      </c>
      <c r="AJ262" s="4" t="s">
        <v>2042</v>
      </c>
      <c r="AK262" s="4" t="s">
        <v>2043</v>
      </c>
      <c r="AL262" s="4" t="s">
        <v>2044</v>
      </c>
      <c r="AM262" s="4" t="s">
        <v>2045</v>
      </c>
    </row>
    <row r="263" spans="18:39" x14ac:dyDescent="0.2">
      <c r="R263" s="4" t="s">
        <v>811</v>
      </c>
      <c r="T263" s="4" t="s">
        <v>1198</v>
      </c>
      <c r="U263" s="4" t="s">
        <v>936</v>
      </c>
      <c r="V263" s="4" t="s">
        <v>936</v>
      </c>
      <c r="W263" s="4" t="s">
        <v>936</v>
      </c>
      <c r="X263" s="4" t="s">
        <v>936</v>
      </c>
      <c r="Y263" s="4" t="s">
        <v>934</v>
      </c>
      <c r="AJ263" s="4" t="s">
        <v>2046</v>
      </c>
      <c r="AK263" s="4" t="s">
        <v>2047</v>
      </c>
      <c r="AL263" s="4" t="s">
        <v>2048</v>
      </c>
      <c r="AM263" s="4" t="s">
        <v>2049</v>
      </c>
    </row>
    <row r="264" spans="18:39" x14ac:dyDescent="0.2">
      <c r="R264" s="4" t="s">
        <v>812</v>
      </c>
      <c r="T264" s="4" t="s">
        <v>1199</v>
      </c>
      <c r="U264" s="4" t="s">
        <v>936</v>
      </c>
      <c r="V264" s="4" t="s">
        <v>936</v>
      </c>
      <c r="W264" s="4" t="s">
        <v>936</v>
      </c>
      <c r="X264" s="4" t="s">
        <v>936</v>
      </c>
      <c r="Y264" s="4" t="s">
        <v>934</v>
      </c>
      <c r="AJ264" s="4" t="s">
        <v>2050</v>
      </c>
      <c r="AK264" s="4" t="s">
        <v>2051</v>
      </c>
      <c r="AL264" s="4" t="s">
        <v>2052</v>
      </c>
      <c r="AM264" s="4" t="s">
        <v>2053</v>
      </c>
    </row>
    <row r="265" spans="18:39" x14ac:dyDescent="0.2">
      <c r="R265" s="4" t="s">
        <v>813</v>
      </c>
      <c r="T265" s="4" t="s">
        <v>1200</v>
      </c>
      <c r="U265" s="4" t="s">
        <v>936</v>
      </c>
      <c r="V265" s="4" t="s">
        <v>936</v>
      </c>
      <c r="W265" s="4" t="s">
        <v>936</v>
      </c>
      <c r="X265" s="4" t="s">
        <v>936</v>
      </c>
      <c r="Y265" s="4" t="s">
        <v>934</v>
      </c>
      <c r="AJ265" s="4" t="s">
        <v>2054</v>
      </c>
      <c r="AK265" s="4" t="s">
        <v>2055</v>
      </c>
      <c r="AL265" s="4" t="s">
        <v>2056</v>
      </c>
      <c r="AM265" s="4" t="s">
        <v>2057</v>
      </c>
    </row>
    <row r="266" spans="18:39" x14ac:dyDescent="0.2">
      <c r="R266" s="4" t="s">
        <v>814</v>
      </c>
      <c r="T266" s="4" t="s">
        <v>1201</v>
      </c>
      <c r="U266" s="4" t="s">
        <v>936</v>
      </c>
      <c r="V266" s="4" t="s">
        <v>936</v>
      </c>
      <c r="W266" s="4" t="s">
        <v>936</v>
      </c>
      <c r="X266" s="4" t="s">
        <v>936</v>
      </c>
      <c r="Y266" s="4" t="s">
        <v>934</v>
      </c>
      <c r="AJ266" s="4" t="s">
        <v>2058</v>
      </c>
      <c r="AK266" s="4" t="s">
        <v>2059</v>
      </c>
      <c r="AL266" s="4" t="s">
        <v>2060</v>
      </c>
      <c r="AM266" s="4" t="s">
        <v>2061</v>
      </c>
    </row>
    <row r="267" spans="18:39" x14ac:dyDescent="0.2">
      <c r="R267" s="4" t="s">
        <v>815</v>
      </c>
      <c r="T267" s="4" t="s">
        <v>1202</v>
      </c>
      <c r="U267" s="4" t="s">
        <v>936</v>
      </c>
      <c r="V267" s="4" t="s">
        <v>936</v>
      </c>
      <c r="W267" s="4" t="s">
        <v>936</v>
      </c>
      <c r="X267" s="4" t="s">
        <v>936</v>
      </c>
      <c r="Y267" s="4" t="s">
        <v>934</v>
      </c>
      <c r="AJ267" s="4" t="s">
        <v>2062</v>
      </c>
      <c r="AK267" s="4" t="s">
        <v>2063</v>
      </c>
      <c r="AL267" s="4" t="s">
        <v>2064</v>
      </c>
      <c r="AM267" s="4" t="s">
        <v>2065</v>
      </c>
    </row>
    <row r="268" spans="18:39" x14ac:dyDescent="0.2">
      <c r="R268" s="4" t="s">
        <v>816</v>
      </c>
      <c r="T268" s="4" t="s">
        <v>1203</v>
      </c>
      <c r="U268" s="4" t="s">
        <v>936</v>
      </c>
      <c r="V268" s="4" t="s">
        <v>936</v>
      </c>
      <c r="W268" s="4" t="s">
        <v>936</v>
      </c>
      <c r="X268" s="4" t="s">
        <v>936</v>
      </c>
      <c r="Y268" s="4" t="s">
        <v>934</v>
      </c>
      <c r="AJ268" s="4" t="s">
        <v>2066</v>
      </c>
      <c r="AK268" s="4" t="s">
        <v>2067</v>
      </c>
      <c r="AL268" s="4" t="s">
        <v>2068</v>
      </c>
      <c r="AM268" s="4" t="s">
        <v>2069</v>
      </c>
    </row>
    <row r="269" spans="18:39" x14ac:dyDescent="0.2">
      <c r="R269" s="4" t="s">
        <v>817</v>
      </c>
      <c r="T269" s="4" t="s">
        <v>1204</v>
      </c>
      <c r="U269" s="4" t="s">
        <v>936</v>
      </c>
      <c r="V269" s="4" t="s">
        <v>936</v>
      </c>
      <c r="W269" s="4" t="s">
        <v>936</v>
      </c>
      <c r="X269" s="4" t="s">
        <v>936</v>
      </c>
      <c r="Y269" s="4" t="s">
        <v>934</v>
      </c>
      <c r="AJ269" s="4" t="s">
        <v>2070</v>
      </c>
      <c r="AK269" s="4" t="s">
        <v>2071</v>
      </c>
      <c r="AL269" s="4" t="s">
        <v>2072</v>
      </c>
      <c r="AM269" s="4" t="s">
        <v>2073</v>
      </c>
    </row>
    <row r="270" spans="18:39" x14ac:dyDescent="0.2">
      <c r="R270" s="4" t="s">
        <v>818</v>
      </c>
      <c r="T270" s="4" t="s">
        <v>1205</v>
      </c>
      <c r="U270" s="4" t="s">
        <v>936</v>
      </c>
      <c r="V270" s="4" t="s">
        <v>936</v>
      </c>
      <c r="W270" s="4" t="s">
        <v>936</v>
      </c>
      <c r="X270" s="4" t="s">
        <v>936</v>
      </c>
      <c r="Y270" s="4" t="s">
        <v>934</v>
      </c>
      <c r="AJ270" s="4" t="s">
        <v>2074</v>
      </c>
      <c r="AK270" s="4" t="s">
        <v>2075</v>
      </c>
      <c r="AL270" s="4" t="s">
        <v>2076</v>
      </c>
      <c r="AM270" s="4" t="s">
        <v>2077</v>
      </c>
    </row>
    <row r="271" spans="18:39" x14ac:dyDescent="0.2">
      <c r="R271" s="4" t="s">
        <v>819</v>
      </c>
      <c r="T271" s="4" t="s">
        <v>1206</v>
      </c>
      <c r="U271" s="4" t="s">
        <v>936</v>
      </c>
      <c r="V271" s="4" t="s">
        <v>936</v>
      </c>
      <c r="W271" s="4" t="s">
        <v>936</v>
      </c>
      <c r="X271" s="4" t="s">
        <v>936</v>
      </c>
      <c r="Y271" s="4" t="s">
        <v>934</v>
      </c>
      <c r="AJ271" s="4" t="s">
        <v>2078</v>
      </c>
      <c r="AK271" s="4" t="s">
        <v>2079</v>
      </c>
      <c r="AL271" s="4" t="s">
        <v>2080</v>
      </c>
      <c r="AM271" s="4" t="s">
        <v>2081</v>
      </c>
    </row>
    <row r="272" spans="18:39" x14ac:dyDescent="0.2">
      <c r="R272" s="4" t="s">
        <v>820</v>
      </c>
      <c r="T272" s="4" t="s">
        <v>1207</v>
      </c>
      <c r="U272" s="4" t="s">
        <v>936</v>
      </c>
      <c r="V272" s="4" t="s">
        <v>936</v>
      </c>
      <c r="W272" s="4" t="s">
        <v>936</v>
      </c>
      <c r="X272" s="4" t="s">
        <v>936</v>
      </c>
      <c r="Y272" s="4" t="s">
        <v>934</v>
      </c>
      <c r="AJ272" s="4" t="s">
        <v>2082</v>
      </c>
      <c r="AK272" s="4" t="s">
        <v>2083</v>
      </c>
      <c r="AL272" s="4" t="s">
        <v>2084</v>
      </c>
      <c r="AM272" s="4" t="s">
        <v>2085</v>
      </c>
    </row>
    <row r="273" spans="18:39" x14ac:dyDescent="0.2">
      <c r="R273" s="4" t="s">
        <v>821</v>
      </c>
      <c r="T273" s="4" t="s">
        <v>1208</v>
      </c>
      <c r="U273" s="4" t="s">
        <v>936</v>
      </c>
      <c r="V273" s="4" t="s">
        <v>936</v>
      </c>
      <c r="W273" s="4" t="s">
        <v>936</v>
      </c>
      <c r="X273" s="4" t="s">
        <v>936</v>
      </c>
      <c r="Y273" s="4" t="s">
        <v>934</v>
      </c>
      <c r="AJ273" s="4" t="s">
        <v>2086</v>
      </c>
      <c r="AK273" s="4" t="s">
        <v>2087</v>
      </c>
      <c r="AL273" s="4" t="s">
        <v>2088</v>
      </c>
      <c r="AM273" s="4" t="s">
        <v>2089</v>
      </c>
    </row>
    <row r="274" spans="18:39" x14ac:dyDescent="0.2">
      <c r="R274" s="4" t="s">
        <v>822</v>
      </c>
      <c r="T274" s="4" t="s">
        <v>1209</v>
      </c>
      <c r="U274" s="4" t="s">
        <v>936</v>
      </c>
      <c r="V274" s="4" t="s">
        <v>936</v>
      </c>
      <c r="W274" s="4" t="s">
        <v>936</v>
      </c>
      <c r="X274" s="4" t="s">
        <v>936</v>
      </c>
      <c r="Y274" s="4" t="s">
        <v>934</v>
      </c>
      <c r="AJ274" s="4" t="s">
        <v>2090</v>
      </c>
      <c r="AK274" s="4" t="s">
        <v>2091</v>
      </c>
      <c r="AL274" s="4" t="s">
        <v>2092</v>
      </c>
      <c r="AM274" s="4" t="s">
        <v>2093</v>
      </c>
    </row>
    <row r="275" spans="18:39" x14ac:dyDescent="0.2">
      <c r="R275" s="4" t="s">
        <v>823</v>
      </c>
      <c r="T275" s="4" t="s">
        <v>1210</v>
      </c>
      <c r="U275" s="4" t="s">
        <v>936</v>
      </c>
      <c r="V275" s="4" t="s">
        <v>936</v>
      </c>
      <c r="W275" s="4" t="s">
        <v>936</v>
      </c>
      <c r="X275" s="4" t="s">
        <v>936</v>
      </c>
      <c r="Y275" s="4" t="s">
        <v>934</v>
      </c>
      <c r="AJ275" s="4" t="s">
        <v>2094</v>
      </c>
      <c r="AK275" s="4" t="s">
        <v>2095</v>
      </c>
      <c r="AL275" s="4" t="s">
        <v>2096</v>
      </c>
      <c r="AM275" s="4" t="s">
        <v>2097</v>
      </c>
    </row>
    <row r="276" spans="18:39" x14ac:dyDescent="0.2">
      <c r="R276" s="4" t="s">
        <v>824</v>
      </c>
      <c r="T276" s="4" t="s">
        <v>1211</v>
      </c>
      <c r="U276" s="4" t="s">
        <v>936</v>
      </c>
      <c r="V276" s="4" t="s">
        <v>936</v>
      </c>
      <c r="W276" s="4" t="s">
        <v>936</v>
      </c>
      <c r="X276" s="4" t="s">
        <v>936</v>
      </c>
      <c r="Y276" s="4" t="s">
        <v>934</v>
      </c>
      <c r="AJ276" s="4" t="s">
        <v>2098</v>
      </c>
      <c r="AK276" s="4" t="s">
        <v>2099</v>
      </c>
      <c r="AL276" s="4" t="s">
        <v>2100</v>
      </c>
      <c r="AM276" s="4" t="s">
        <v>2101</v>
      </c>
    </row>
    <row r="277" spans="18:39" x14ac:dyDescent="0.2">
      <c r="R277" s="4" t="s">
        <v>825</v>
      </c>
      <c r="T277" s="4" t="s">
        <v>1212</v>
      </c>
      <c r="U277" s="4" t="s">
        <v>936</v>
      </c>
      <c r="V277" s="4" t="s">
        <v>936</v>
      </c>
      <c r="W277" s="4" t="s">
        <v>936</v>
      </c>
      <c r="X277" s="4" t="s">
        <v>936</v>
      </c>
      <c r="Y277" s="4" t="s">
        <v>934</v>
      </c>
      <c r="AJ277" s="4" t="s">
        <v>2102</v>
      </c>
      <c r="AK277" s="4" t="s">
        <v>2103</v>
      </c>
      <c r="AL277" s="4" t="s">
        <v>2104</v>
      </c>
      <c r="AM277" s="4" t="s">
        <v>2105</v>
      </c>
    </row>
    <row r="278" spans="18:39" x14ac:dyDescent="0.2">
      <c r="R278" s="4" t="s">
        <v>826</v>
      </c>
      <c r="T278" s="4" t="s">
        <v>1213</v>
      </c>
      <c r="U278" s="4" t="s">
        <v>936</v>
      </c>
      <c r="V278" s="4" t="s">
        <v>936</v>
      </c>
      <c r="W278" s="4" t="s">
        <v>936</v>
      </c>
      <c r="X278" s="4" t="s">
        <v>936</v>
      </c>
      <c r="Y278" s="4" t="s">
        <v>934</v>
      </c>
      <c r="AJ278" s="4" t="s">
        <v>2106</v>
      </c>
      <c r="AK278" s="4" t="s">
        <v>2107</v>
      </c>
      <c r="AL278" s="4" t="s">
        <v>2108</v>
      </c>
      <c r="AM278" s="4" t="s">
        <v>2109</v>
      </c>
    </row>
    <row r="279" spans="18:39" x14ac:dyDescent="0.2">
      <c r="R279" s="4" t="s">
        <v>827</v>
      </c>
      <c r="T279" s="4" t="s">
        <v>1214</v>
      </c>
      <c r="U279" s="4" t="s">
        <v>936</v>
      </c>
      <c r="V279" s="4" t="s">
        <v>936</v>
      </c>
      <c r="W279" s="4" t="s">
        <v>936</v>
      </c>
      <c r="X279" s="4" t="s">
        <v>936</v>
      </c>
      <c r="Y279" s="4" t="s">
        <v>934</v>
      </c>
      <c r="AJ279" s="4" t="s">
        <v>2110</v>
      </c>
      <c r="AK279" s="4" t="s">
        <v>2111</v>
      </c>
      <c r="AL279" s="4" t="s">
        <v>2112</v>
      </c>
      <c r="AM279" s="4" t="s">
        <v>2113</v>
      </c>
    </row>
    <row r="280" spans="18:39" x14ac:dyDescent="0.2">
      <c r="R280" s="4" t="s">
        <v>828</v>
      </c>
      <c r="T280" s="4" t="s">
        <v>1215</v>
      </c>
      <c r="U280" s="4" t="s">
        <v>936</v>
      </c>
      <c r="V280" s="4" t="s">
        <v>936</v>
      </c>
      <c r="W280" s="4" t="s">
        <v>936</v>
      </c>
      <c r="X280" s="4" t="s">
        <v>936</v>
      </c>
      <c r="Y280" s="4" t="s">
        <v>934</v>
      </c>
      <c r="AJ280" s="4" t="s">
        <v>2114</v>
      </c>
      <c r="AK280" s="4" t="s">
        <v>2115</v>
      </c>
      <c r="AL280" s="4" t="s">
        <v>2116</v>
      </c>
      <c r="AM280" s="4" t="s">
        <v>2117</v>
      </c>
    </row>
    <row r="281" spans="18:39" x14ac:dyDescent="0.2">
      <c r="R281" s="4" t="s">
        <v>829</v>
      </c>
      <c r="T281" s="4" t="s">
        <v>1216</v>
      </c>
      <c r="U281" s="4" t="s">
        <v>936</v>
      </c>
      <c r="V281" s="4" t="s">
        <v>936</v>
      </c>
      <c r="W281" s="4" t="s">
        <v>936</v>
      </c>
      <c r="X281" s="4" t="s">
        <v>936</v>
      </c>
      <c r="Y281" s="4" t="s">
        <v>934</v>
      </c>
      <c r="AJ281" s="4" t="s">
        <v>2118</v>
      </c>
      <c r="AK281" s="4" t="s">
        <v>2119</v>
      </c>
      <c r="AL281" s="4" t="s">
        <v>2120</v>
      </c>
      <c r="AM281" s="4" t="s">
        <v>2121</v>
      </c>
    </row>
    <row r="282" spans="18:39" x14ac:dyDescent="0.2">
      <c r="R282" s="4" t="s">
        <v>830</v>
      </c>
      <c r="T282" s="4" t="s">
        <v>1217</v>
      </c>
      <c r="U282" s="4" t="s">
        <v>936</v>
      </c>
      <c r="V282" s="4" t="s">
        <v>936</v>
      </c>
      <c r="W282" s="4" t="s">
        <v>936</v>
      </c>
      <c r="X282" s="4" t="s">
        <v>936</v>
      </c>
      <c r="Y282" s="4" t="s">
        <v>934</v>
      </c>
      <c r="AJ282" s="4" t="s">
        <v>2122</v>
      </c>
      <c r="AK282" s="4" t="s">
        <v>2123</v>
      </c>
      <c r="AL282" s="4" t="s">
        <v>2124</v>
      </c>
      <c r="AM282" s="4" t="s">
        <v>2125</v>
      </c>
    </row>
    <row r="283" spans="18:39" x14ac:dyDescent="0.2">
      <c r="R283" s="4" t="s">
        <v>831</v>
      </c>
      <c r="T283" s="4" t="s">
        <v>1218</v>
      </c>
      <c r="U283" s="4" t="s">
        <v>936</v>
      </c>
      <c r="V283" s="4" t="s">
        <v>936</v>
      </c>
      <c r="W283" s="4" t="s">
        <v>936</v>
      </c>
      <c r="X283" s="4" t="s">
        <v>936</v>
      </c>
      <c r="Y283" s="4" t="s">
        <v>934</v>
      </c>
      <c r="AJ283" s="4" t="s">
        <v>2126</v>
      </c>
      <c r="AK283" s="4" t="s">
        <v>2127</v>
      </c>
      <c r="AL283" s="4" t="s">
        <v>2128</v>
      </c>
      <c r="AM283" s="4" t="s">
        <v>2129</v>
      </c>
    </row>
    <row r="284" spans="18:39" x14ac:dyDescent="0.2">
      <c r="R284" s="4" t="s">
        <v>832</v>
      </c>
      <c r="T284" s="4" t="s">
        <v>1219</v>
      </c>
      <c r="U284" s="4" t="s">
        <v>936</v>
      </c>
      <c r="V284" s="4" t="s">
        <v>936</v>
      </c>
      <c r="W284" s="4" t="s">
        <v>936</v>
      </c>
      <c r="X284" s="4" t="s">
        <v>936</v>
      </c>
      <c r="Y284" s="4" t="s">
        <v>934</v>
      </c>
      <c r="AJ284" s="4" t="s">
        <v>2130</v>
      </c>
      <c r="AK284" s="4" t="s">
        <v>2131</v>
      </c>
      <c r="AL284" s="4" t="s">
        <v>2132</v>
      </c>
      <c r="AM284" s="4" t="s">
        <v>2133</v>
      </c>
    </row>
    <row r="285" spans="18:39" x14ac:dyDescent="0.2">
      <c r="R285" s="4" t="s">
        <v>833</v>
      </c>
      <c r="T285" s="4" t="s">
        <v>1220</v>
      </c>
      <c r="U285" s="4" t="s">
        <v>936</v>
      </c>
      <c r="V285" s="4" t="s">
        <v>936</v>
      </c>
      <c r="W285" s="4" t="s">
        <v>936</v>
      </c>
      <c r="X285" s="4" t="s">
        <v>936</v>
      </c>
      <c r="Y285" s="4" t="s">
        <v>934</v>
      </c>
      <c r="AJ285" s="4" t="s">
        <v>2134</v>
      </c>
      <c r="AK285" s="4" t="s">
        <v>2135</v>
      </c>
      <c r="AL285" s="4" t="s">
        <v>2136</v>
      </c>
      <c r="AM285" s="4" t="s">
        <v>2137</v>
      </c>
    </row>
    <row r="286" spans="18:39" x14ac:dyDescent="0.2">
      <c r="R286" s="4" t="s">
        <v>834</v>
      </c>
      <c r="T286" s="4" t="s">
        <v>1221</v>
      </c>
      <c r="U286" s="4" t="s">
        <v>936</v>
      </c>
      <c r="V286" s="4" t="s">
        <v>936</v>
      </c>
      <c r="W286" s="4" t="s">
        <v>936</v>
      </c>
      <c r="X286" s="4" t="s">
        <v>936</v>
      </c>
      <c r="Y286" s="4" t="s">
        <v>934</v>
      </c>
      <c r="AJ286" s="4" t="s">
        <v>2138</v>
      </c>
      <c r="AK286" s="4" t="s">
        <v>2139</v>
      </c>
      <c r="AL286" s="4" t="s">
        <v>2140</v>
      </c>
      <c r="AM286" s="4" t="s">
        <v>2141</v>
      </c>
    </row>
    <row r="287" spans="18:39" x14ac:dyDescent="0.2">
      <c r="R287" s="4" t="s">
        <v>835</v>
      </c>
      <c r="T287" s="4" t="s">
        <v>1222</v>
      </c>
      <c r="U287" s="4" t="s">
        <v>952</v>
      </c>
      <c r="V287" s="4" t="s">
        <v>952</v>
      </c>
      <c r="W287" s="4" t="s">
        <v>952</v>
      </c>
      <c r="X287" s="4" t="s">
        <v>952</v>
      </c>
      <c r="Y287" s="4" t="s">
        <v>1031</v>
      </c>
      <c r="AJ287" s="4" t="s">
        <v>2142</v>
      </c>
      <c r="AK287" s="4" t="s">
        <v>2143</v>
      </c>
      <c r="AL287" s="4" t="s">
        <v>2144</v>
      </c>
      <c r="AM287" s="4" t="s">
        <v>2145</v>
      </c>
    </row>
    <row r="288" spans="18:39" x14ac:dyDescent="0.2">
      <c r="R288" s="4" t="s">
        <v>836</v>
      </c>
      <c r="T288" s="4" t="s">
        <v>1223</v>
      </c>
      <c r="U288" s="4" t="s">
        <v>952</v>
      </c>
      <c r="V288" s="4" t="s">
        <v>952</v>
      </c>
      <c r="W288" s="4" t="s">
        <v>952</v>
      </c>
      <c r="X288" s="4" t="s">
        <v>952</v>
      </c>
      <c r="Y288" s="4" t="s">
        <v>1031</v>
      </c>
      <c r="AJ288" s="4" t="s">
        <v>2146</v>
      </c>
      <c r="AK288" s="4" t="s">
        <v>2147</v>
      </c>
      <c r="AL288" s="4" t="s">
        <v>2148</v>
      </c>
      <c r="AM288" s="4" t="s">
        <v>2149</v>
      </c>
    </row>
    <row r="289" spans="18:39" x14ac:dyDescent="0.2">
      <c r="R289" s="4" t="s">
        <v>837</v>
      </c>
      <c r="T289" s="4" t="s">
        <v>1224</v>
      </c>
      <c r="U289" s="4" t="s">
        <v>952</v>
      </c>
      <c r="V289" s="4" t="s">
        <v>952</v>
      </c>
      <c r="W289" s="4" t="s">
        <v>952</v>
      </c>
      <c r="X289" s="4" t="s">
        <v>952</v>
      </c>
      <c r="Y289" s="4" t="s">
        <v>1031</v>
      </c>
      <c r="AJ289" s="4" t="s">
        <v>2150</v>
      </c>
      <c r="AK289" s="4" t="s">
        <v>2151</v>
      </c>
      <c r="AL289" s="4" t="s">
        <v>2152</v>
      </c>
      <c r="AM289" s="4" t="s">
        <v>2153</v>
      </c>
    </row>
    <row r="290" spans="18:39" x14ac:dyDescent="0.2">
      <c r="R290" s="4" t="s">
        <v>838</v>
      </c>
      <c r="T290" s="4" t="s">
        <v>1225</v>
      </c>
      <c r="U290" s="4" t="s">
        <v>936</v>
      </c>
      <c r="V290" s="4" t="s">
        <v>936</v>
      </c>
      <c r="W290" s="4" t="s">
        <v>936</v>
      </c>
      <c r="X290" s="4" t="s">
        <v>936</v>
      </c>
      <c r="Y290" s="4" t="s">
        <v>934</v>
      </c>
      <c r="AJ290" s="4" t="s">
        <v>2154</v>
      </c>
      <c r="AK290" s="4" t="s">
        <v>2155</v>
      </c>
      <c r="AL290" s="4" t="s">
        <v>2156</v>
      </c>
      <c r="AM290" s="4" t="s">
        <v>2157</v>
      </c>
    </row>
    <row r="291" spans="18:39" x14ac:dyDescent="0.2">
      <c r="R291" s="4" t="s">
        <v>839</v>
      </c>
      <c r="T291" s="4" t="s">
        <v>1226</v>
      </c>
      <c r="U291" s="4" t="s">
        <v>936</v>
      </c>
      <c r="V291" s="4" t="s">
        <v>936</v>
      </c>
      <c r="W291" s="4" t="s">
        <v>936</v>
      </c>
      <c r="X291" s="4" t="s">
        <v>936</v>
      </c>
      <c r="Y291" s="4" t="s">
        <v>934</v>
      </c>
      <c r="AJ291" s="4" t="s">
        <v>2158</v>
      </c>
      <c r="AK291" s="4" t="s">
        <v>2159</v>
      </c>
      <c r="AL291" s="4" t="s">
        <v>2160</v>
      </c>
      <c r="AM291" s="4" t="s">
        <v>2161</v>
      </c>
    </row>
    <row r="292" spans="18:39" x14ac:dyDescent="0.2">
      <c r="R292" s="4" t="s">
        <v>840</v>
      </c>
      <c r="T292" s="4" t="s">
        <v>1227</v>
      </c>
      <c r="U292" s="4" t="s">
        <v>936</v>
      </c>
      <c r="V292" s="4" t="s">
        <v>936</v>
      </c>
      <c r="W292" s="4" t="s">
        <v>936</v>
      </c>
      <c r="X292" s="4" t="s">
        <v>936</v>
      </c>
      <c r="Y292" s="4" t="s">
        <v>934</v>
      </c>
      <c r="AJ292" s="4" t="s">
        <v>2162</v>
      </c>
      <c r="AK292" s="4" t="s">
        <v>2163</v>
      </c>
      <c r="AL292" s="4" t="s">
        <v>2164</v>
      </c>
      <c r="AM292" s="4" t="s">
        <v>2165</v>
      </c>
    </row>
    <row r="293" spans="18:39" x14ac:dyDescent="0.2">
      <c r="R293" s="4" t="s">
        <v>841</v>
      </c>
      <c r="T293" s="4" t="s">
        <v>1228</v>
      </c>
      <c r="U293" s="4" t="s">
        <v>936</v>
      </c>
      <c r="V293" s="4" t="s">
        <v>936</v>
      </c>
      <c r="W293" s="4" t="s">
        <v>936</v>
      </c>
      <c r="X293" s="4" t="s">
        <v>936</v>
      </c>
      <c r="Y293" s="4" t="s">
        <v>934</v>
      </c>
      <c r="AJ293" s="4" t="s">
        <v>2166</v>
      </c>
      <c r="AK293" s="4" t="s">
        <v>2167</v>
      </c>
      <c r="AL293" s="4" t="s">
        <v>2168</v>
      </c>
      <c r="AM293" s="4" t="s">
        <v>2169</v>
      </c>
    </row>
    <row r="294" spans="18:39" x14ac:dyDescent="0.2">
      <c r="R294" s="4" t="s">
        <v>842</v>
      </c>
      <c r="T294" s="4" t="s">
        <v>1229</v>
      </c>
      <c r="U294" s="4" t="s">
        <v>936</v>
      </c>
      <c r="V294" s="4" t="s">
        <v>936</v>
      </c>
      <c r="W294" s="4" t="s">
        <v>936</v>
      </c>
      <c r="X294" s="4" t="s">
        <v>936</v>
      </c>
      <c r="Y294" s="4" t="s">
        <v>934</v>
      </c>
      <c r="AJ294" s="4" t="s">
        <v>2170</v>
      </c>
      <c r="AK294" s="4" t="s">
        <v>2171</v>
      </c>
      <c r="AL294" s="4" t="s">
        <v>2172</v>
      </c>
      <c r="AM294" s="4" t="s">
        <v>2173</v>
      </c>
    </row>
    <row r="295" spans="18:39" x14ac:dyDescent="0.2">
      <c r="R295" s="4" t="s">
        <v>843</v>
      </c>
      <c r="T295" s="4" t="s">
        <v>1230</v>
      </c>
      <c r="U295" s="4" t="s">
        <v>952</v>
      </c>
      <c r="V295" s="4" t="s">
        <v>936</v>
      </c>
      <c r="W295" s="4" t="s">
        <v>952</v>
      </c>
      <c r="X295" s="4" t="s">
        <v>936</v>
      </c>
      <c r="Y295" s="4" t="s">
        <v>1031</v>
      </c>
      <c r="AJ295" s="4" t="s">
        <v>2174</v>
      </c>
      <c r="AK295" s="4" t="s">
        <v>2175</v>
      </c>
      <c r="AL295" s="4" t="s">
        <v>2176</v>
      </c>
      <c r="AM295" s="4" t="s">
        <v>2177</v>
      </c>
    </row>
    <row r="296" spans="18:39" x14ac:dyDescent="0.2">
      <c r="R296" s="4" t="s">
        <v>844</v>
      </c>
      <c r="T296" s="4" t="s">
        <v>1231</v>
      </c>
      <c r="U296" s="4" t="s">
        <v>936</v>
      </c>
      <c r="V296" s="4" t="s">
        <v>936</v>
      </c>
      <c r="W296" s="4" t="s">
        <v>936</v>
      </c>
      <c r="X296" s="4" t="s">
        <v>936</v>
      </c>
      <c r="Y296" s="4" t="s">
        <v>934</v>
      </c>
      <c r="AJ296" s="4" t="s">
        <v>2178</v>
      </c>
      <c r="AK296" s="4" t="s">
        <v>2179</v>
      </c>
      <c r="AL296" s="4" t="s">
        <v>2180</v>
      </c>
      <c r="AM296" s="4" t="s">
        <v>2181</v>
      </c>
    </row>
    <row r="297" spans="18:39" x14ac:dyDescent="0.2">
      <c r="R297" s="4" t="s">
        <v>845</v>
      </c>
      <c r="T297" s="4" t="s">
        <v>1232</v>
      </c>
      <c r="U297" s="4" t="s">
        <v>936</v>
      </c>
      <c r="V297" s="4" t="s">
        <v>936</v>
      </c>
      <c r="W297" s="4" t="s">
        <v>936</v>
      </c>
      <c r="X297" s="4" t="s">
        <v>936</v>
      </c>
      <c r="Y297" s="4" t="s">
        <v>934</v>
      </c>
      <c r="AJ297" s="4" t="s">
        <v>2182</v>
      </c>
      <c r="AK297" s="4" t="s">
        <v>2183</v>
      </c>
      <c r="AL297" s="4" t="s">
        <v>2184</v>
      </c>
      <c r="AM297" s="4" t="s">
        <v>2185</v>
      </c>
    </row>
    <row r="298" spans="18:39" x14ac:dyDescent="0.2">
      <c r="R298" s="4" t="s">
        <v>846</v>
      </c>
      <c r="T298" s="4" t="s">
        <v>1233</v>
      </c>
      <c r="U298" s="4" t="s">
        <v>936</v>
      </c>
      <c r="V298" s="4" t="s">
        <v>936</v>
      </c>
      <c r="W298" s="4" t="s">
        <v>936</v>
      </c>
      <c r="X298" s="4" t="s">
        <v>936</v>
      </c>
      <c r="Y298" s="4" t="s">
        <v>934</v>
      </c>
      <c r="AJ298" s="4" t="s">
        <v>2186</v>
      </c>
      <c r="AK298" s="4" t="s">
        <v>2187</v>
      </c>
      <c r="AL298" s="4" t="s">
        <v>2188</v>
      </c>
      <c r="AM298" s="4" t="s">
        <v>2189</v>
      </c>
    </row>
    <row r="299" spans="18:39" x14ac:dyDescent="0.2">
      <c r="R299" s="4" t="s">
        <v>847</v>
      </c>
      <c r="T299" s="4" t="s">
        <v>1234</v>
      </c>
      <c r="U299" s="4" t="s">
        <v>936</v>
      </c>
      <c r="V299" s="4" t="s">
        <v>936</v>
      </c>
      <c r="W299" s="4" t="s">
        <v>936</v>
      </c>
      <c r="X299" s="4" t="s">
        <v>936</v>
      </c>
      <c r="Y299" s="4" t="s">
        <v>934</v>
      </c>
      <c r="AJ299" s="4" t="s">
        <v>2190</v>
      </c>
      <c r="AK299" s="4" t="s">
        <v>2191</v>
      </c>
      <c r="AL299" s="4" t="s">
        <v>2192</v>
      </c>
      <c r="AM299" s="4" t="s">
        <v>2193</v>
      </c>
    </row>
    <row r="300" spans="18:39" x14ac:dyDescent="0.2">
      <c r="R300" s="4" t="s">
        <v>848</v>
      </c>
      <c r="T300" s="4" t="s">
        <v>1235</v>
      </c>
      <c r="U300" s="4" t="s">
        <v>936</v>
      </c>
      <c r="V300" s="4" t="s">
        <v>936</v>
      </c>
      <c r="W300" s="4" t="s">
        <v>936</v>
      </c>
      <c r="X300" s="4" t="s">
        <v>936</v>
      </c>
      <c r="Y300" s="4" t="s">
        <v>934</v>
      </c>
      <c r="AJ300" s="4" t="s">
        <v>2194</v>
      </c>
      <c r="AK300" s="4" t="s">
        <v>2195</v>
      </c>
      <c r="AL300" s="4" t="s">
        <v>2196</v>
      </c>
      <c r="AM300" s="4" t="s">
        <v>2197</v>
      </c>
    </row>
    <row r="301" spans="18:39" x14ac:dyDescent="0.2">
      <c r="R301" s="4" t="s">
        <v>849</v>
      </c>
      <c r="T301" s="4" t="s">
        <v>1236</v>
      </c>
      <c r="U301" s="4" t="s">
        <v>936</v>
      </c>
      <c r="V301" s="4" t="s">
        <v>936</v>
      </c>
      <c r="W301" s="4" t="s">
        <v>936</v>
      </c>
      <c r="X301" s="4" t="s">
        <v>936</v>
      </c>
      <c r="Y301" s="4" t="s">
        <v>934</v>
      </c>
      <c r="AJ301" s="4" t="s">
        <v>2198</v>
      </c>
      <c r="AK301" s="4" t="s">
        <v>2199</v>
      </c>
      <c r="AL301" s="4" t="s">
        <v>2200</v>
      </c>
      <c r="AM301" s="4" t="s">
        <v>2201</v>
      </c>
    </row>
    <row r="302" spans="18:39" x14ac:dyDescent="0.2">
      <c r="R302" s="4" t="s">
        <v>850</v>
      </c>
      <c r="T302" s="4" t="s">
        <v>1237</v>
      </c>
      <c r="U302" s="4" t="s">
        <v>936</v>
      </c>
      <c r="V302" s="4" t="s">
        <v>936</v>
      </c>
      <c r="W302" s="4" t="s">
        <v>936</v>
      </c>
      <c r="X302" s="4" t="s">
        <v>936</v>
      </c>
      <c r="Y302" s="4" t="s">
        <v>934</v>
      </c>
      <c r="AJ302" s="4" t="s">
        <v>2202</v>
      </c>
      <c r="AK302" s="4" t="s">
        <v>2203</v>
      </c>
      <c r="AL302" s="4" t="s">
        <v>2204</v>
      </c>
      <c r="AM302" s="4" t="s">
        <v>2205</v>
      </c>
    </row>
    <row r="303" spans="18:39" x14ac:dyDescent="0.2">
      <c r="R303" s="4" t="s">
        <v>851</v>
      </c>
      <c r="T303" s="4" t="s">
        <v>1238</v>
      </c>
      <c r="U303" s="4" t="s">
        <v>936</v>
      </c>
      <c r="V303" s="4" t="s">
        <v>936</v>
      </c>
      <c r="W303" s="4" t="s">
        <v>936</v>
      </c>
      <c r="X303" s="4" t="s">
        <v>936</v>
      </c>
      <c r="Y303" s="4" t="s">
        <v>934</v>
      </c>
      <c r="AJ303" s="4" t="s">
        <v>2206</v>
      </c>
      <c r="AK303" s="4" t="s">
        <v>2207</v>
      </c>
      <c r="AL303" s="4" t="s">
        <v>2208</v>
      </c>
      <c r="AM303" s="4" t="s">
        <v>2209</v>
      </c>
    </row>
    <row r="304" spans="18:39" x14ac:dyDescent="0.2">
      <c r="R304" s="4" t="s">
        <v>852</v>
      </c>
      <c r="T304" s="4" t="s">
        <v>1239</v>
      </c>
      <c r="U304" s="4" t="s">
        <v>936</v>
      </c>
      <c r="V304" s="4" t="s">
        <v>936</v>
      </c>
      <c r="W304" s="4" t="s">
        <v>936</v>
      </c>
      <c r="X304" s="4" t="s">
        <v>936</v>
      </c>
      <c r="Y304" s="4" t="s">
        <v>934</v>
      </c>
      <c r="AJ304" s="4" t="s">
        <v>2210</v>
      </c>
      <c r="AK304" s="4" t="s">
        <v>2211</v>
      </c>
      <c r="AL304" s="4" t="s">
        <v>2212</v>
      </c>
      <c r="AM304" s="4" t="s">
        <v>2213</v>
      </c>
    </row>
    <row r="305" spans="18:39" x14ac:dyDescent="0.2">
      <c r="R305" s="4" t="s">
        <v>853</v>
      </c>
      <c r="T305" s="4" t="s">
        <v>1240</v>
      </c>
      <c r="U305" s="4" t="s">
        <v>936</v>
      </c>
      <c r="V305" s="4" t="s">
        <v>936</v>
      </c>
      <c r="W305" s="4" t="s">
        <v>936</v>
      </c>
      <c r="X305" s="4" t="s">
        <v>936</v>
      </c>
      <c r="Y305" s="4" t="s">
        <v>934</v>
      </c>
      <c r="AJ305" s="4" t="s">
        <v>2214</v>
      </c>
      <c r="AK305" s="4" t="s">
        <v>2215</v>
      </c>
      <c r="AL305" s="4" t="s">
        <v>2216</v>
      </c>
      <c r="AM305" s="4" t="s">
        <v>2217</v>
      </c>
    </row>
    <row r="306" spans="18:39" x14ac:dyDescent="0.2">
      <c r="R306" s="4" t="s">
        <v>854</v>
      </c>
      <c r="T306" s="4" t="s">
        <v>1241</v>
      </c>
      <c r="U306" s="4" t="s">
        <v>936</v>
      </c>
      <c r="V306" s="4" t="s">
        <v>936</v>
      </c>
      <c r="W306" s="4" t="s">
        <v>936</v>
      </c>
      <c r="X306" s="4" t="s">
        <v>936</v>
      </c>
      <c r="Y306" s="4" t="s">
        <v>934</v>
      </c>
      <c r="AJ306" s="4" t="s">
        <v>2218</v>
      </c>
      <c r="AK306" s="4" t="s">
        <v>2219</v>
      </c>
      <c r="AL306" s="4" t="s">
        <v>2220</v>
      </c>
      <c r="AM306" s="4" t="s">
        <v>2221</v>
      </c>
    </row>
    <row r="307" spans="18:39" x14ac:dyDescent="0.2">
      <c r="R307" s="4" t="s">
        <v>855</v>
      </c>
      <c r="T307" s="4" t="s">
        <v>1242</v>
      </c>
      <c r="U307" s="4" t="s">
        <v>936</v>
      </c>
      <c r="V307" s="4" t="s">
        <v>936</v>
      </c>
      <c r="W307" s="4" t="s">
        <v>936</v>
      </c>
      <c r="X307" s="4" t="s">
        <v>936</v>
      </c>
      <c r="Y307" s="4" t="s">
        <v>934</v>
      </c>
      <c r="AJ307" s="4" t="s">
        <v>2222</v>
      </c>
      <c r="AK307" s="4" t="s">
        <v>2223</v>
      </c>
      <c r="AL307" s="4" t="s">
        <v>2224</v>
      </c>
      <c r="AM307" s="4" t="s">
        <v>2225</v>
      </c>
    </row>
    <row r="308" spans="18:39" x14ac:dyDescent="0.2">
      <c r="R308" s="4" t="s">
        <v>856</v>
      </c>
      <c r="T308" s="4" t="s">
        <v>1243</v>
      </c>
      <c r="U308" s="4" t="s">
        <v>936</v>
      </c>
      <c r="V308" s="4" t="s">
        <v>936</v>
      </c>
      <c r="W308" s="4" t="s">
        <v>936</v>
      </c>
      <c r="X308" s="4" t="s">
        <v>936</v>
      </c>
      <c r="Y308" s="4" t="s">
        <v>934</v>
      </c>
      <c r="AJ308" s="4" t="s">
        <v>2226</v>
      </c>
      <c r="AK308" s="4" t="s">
        <v>2227</v>
      </c>
      <c r="AL308" s="4" t="s">
        <v>2228</v>
      </c>
      <c r="AM308" s="4" t="s">
        <v>2229</v>
      </c>
    </row>
    <row r="309" spans="18:39" x14ac:dyDescent="0.2">
      <c r="R309" s="4" t="s">
        <v>857</v>
      </c>
      <c r="T309" s="4" t="s">
        <v>1244</v>
      </c>
      <c r="U309" s="4" t="s">
        <v>936</v>
      </c>
      <c r="V309" s="4" t="s">
        <v>936</v>
      </c>
      <c r="W309" s="4" t="s">
        <v>936</v>
      </c>
      <c r="X309" s="4" t="s">
        <v>936</v>
      </c>
      <c r="Y309" s="4" t="s">
        <v>934</v>
      </c>
      <c r="AJ309" s="4" t="s">
        <v>2230</v>
      </c>
      <c r="AK309" s="4" t="s">
        <v>2231</v>
      </c>
      <c r="AL309" s="4" t="s">
        <v>2232</v>
      </c>
      <c r="AM309" s="4" t="s">
        <v>2233</v>
      </c>
    </row>
    <row r="310" spans="18:39" x14ac:dyDescent="0.2">
      <c r="R310" s="4" t="s">
        <v>858</v>
      </c>
      <c r="T310" s="4" t="s">
        <v>1245</v>
      </c>
      <c r="U310" s="4" t="s">
        <v>936</v>
      </c>
      <c r="V310" s="4" t="s">
        <v>936</v>
      </c>
      <c r="W310" s="4" t="s">
        <v>936</v>
      </c>
      <c r="X310" s="4" t="s">
        <v>936</v>
      </c>
      <c r="Y310" s="4" t="s">
        <v>934</v>
      </c>
      <c r="AJ310" s="4" t="s">
        <v>2234</v>
      </c>
      <c r="AK310" s="4" t="s">
        <v>2235</v>
      </c>
      <c r="AL310" s="4" t="s">
        <v>2236</v>
      </c>
      <c r="AM310" s="4" t="s">
        <v>2237</v>
      </c>
    </row>
    <row r="311" spans="18:39" x14ac:dyDescent="0.2">
      <c r="R311" s="4" t="s">
        <v>859</v>
      </c>
      <c r="T311" s="4" t="s">
        <v>1246</v>
      </c>
      <c r="U311" s="4" t="s">
        <v>936</v>
      </c>
      <c r="V311" s="4" t="s">
        <v>936</v>
      </c>
      <c r="W311" s="4" t="s">
        <v>936</v>
      </c>
      <c r="X311" s="4" t="s">
        <v>936</v>
      </c>
      <c r="Y311" s="4" t="s">
        <v>934</v>
      </c>
      <c r="AJ311" s="4" t="s">
        <v>2238</v>
      </c>
      <c r="AK311" s="4" t="s">
        <v>2239</v>
      </c>
      <c r="AL311" s="4" t="s">
        <v>452</v>
      </c>
      <c r="AM311" s="4" t="s">
        <v>452</v>
      </c>
    </row>
    <row r="312" spans="18:39" x14ac:dyDescent="0.2">
      <c r="R312" s="4" t="s">
        <v>860</v>
      </c>
      <c r="T312" s="4" t="s">
        <v>1247</v>
      </c>
      <c r="U312" s="4" t="s">
        <v>936</v>
      </c>
      <c r="V312" s="4" t="s">
        <v>936</v>
      </c>
      <c r="W312" s="4" t="s">
        <v>936</v>
      </c>
      <c r="X312" s="4" t="s">
        <v>936</v>
      </c>
      <c r="Y312" s="4" t="s">
        <v>1031</v>
      </c>
      <c r="AJ312" s="4" t="s">
        <v>2240</v>
      </c>
      <c r="AK312" s="4" t="s">
        <v>2241</v>
      </c>
      <c r="AL312" s="4" t="s">
        <v>2242</v>
      </c>
      <c r="AM312" s="4" t="s">
        <v>2243</v>
      </c>
    </row>
    <row r="313" spans="18:39" x14ac:dyDescent="0.2">
      <c r="R313" s="4" t="s">
        <v>861</v>
      </c>
      <c r="T313" s="4" t="s">
        <v>1248</v>
      </c>
      <c r="U313" s="4" t="s">
        <v>936</v>
      </c>
      <c r="V313" s="4" t="s">
        <v>936</v>
      </c>
      <c r="W313" s="4" t="s">
        <v>936</v>
      </c>
      <c r="X313" s="4" t="s">
        <v>936</v>
      </c>
      <c r="Y313" s="4" t="s">
        <v>934</v>
      </c>
      <c r="AJ313" s="4" t="s">
        <v>2244</v>
      </c>
      <c r="AK313" s="4" t="s">
        <v>2245</v>
      </c>
      <c r="AL313" s="4" t="s">
        <v>2246</v>
      </c>
      <c r="AM313" s="4" t="s">
        <v>2247</v>
      </c>
    </row>
    <row r="314" spans="18:39" x14ac:dyDescent="0.2">
      <c r="R314" s="4" t="s">
        <v>862</v>
      </c>
      <c r="T314" s="4" t="s">
        <v>1249</v>
      </c>
      <c r="U314" s="4" t="s">
        <v>936</v>
      </c>
      <c r="V314" s="4" t="s">
        <v>936</v>
      </c>
      <c r="W314" s="4" t="s">
        <v>936</v>
      </c>
      <c r="X314" s="4" t="s">
        <v>936</v>
      </c>
      <c r="Y314" s="4" t="s">
        <v>934</v>
      </c>
      <c r="AJ314" s="4" t="s">
        <v>2248</v>
      </c>
      <c r="AK314" s="4" t="s">
        <v>2249</v>
      </c>
      <c r="AL314" s="4" t="s">
        <v>2250</v>
      </c>
      <c r="AM314" s="4" t="s">
        <v>2251</v>
      </c>
    </row>
    <row r="315" spans="18:39" x14ac:dyDescent="0.2">
      <c r="R315" s="4" t="s">
        <v>863</v>
      </c>
      <c r="T315" s="4" t="s">
        <v>1250</v>
      </c>
      <c r="U315" s="4" t="s">
        <v>936</v>
      </c>
      <c r="V315" s="4" t="s">
        <v>936</v>
      </c>
      <c r="W315" s="4" t="s">
        <v>936</v>
      </c>
      <c r="X315" s="4" t="s">
        <v>936</v>
      </c>
      <c r="Y315" s="4" t="s">
        <v>934</v>
      </c>
      <c r="AJ315" s="4" t="s">
        <v>2252</v>
      </c>
      <c r="AK315" s="4" t="s">
        <v>2253</v>
      </c>
      <c r="AL315" s="4" t="s">
        <v>2254</v>
      </c>
      <c r="AM315" s="4" t="s">
        <v>2255</v>
      </c>
    </row>
    <row r="316" spans="18:39" x14ac:dyDescent="0.2">
      <c r="R316" s="4" t="s">
        <v>864</v>
      </c>
      <c r="T316" s="4" t="s">
        <v>1251</v>
      </c>
      <c r="U316" s="4" t="s">
        <v>936</v>
      </c>
      <c r="V316" s="4" t="s">
        <v>936</v>
      </c>
      <c r="W316" s="4" t="s">
        <v>936</v>
      </c>
      <c r="X316" s="4" t="s">
        <v>936</v>
      </c>
      <c r="Y316" s="4" t="s">
        <v>934</v>
      </c>
      <c r="AJ316" s="4" t="s">
        <v>2256</v>
      </c>
      <c r="AK316" s="4" t="s">
        <v>2257</v>
      </c>
      <c r="AL316" s="4" t="s">
        <v>2258</v>
      </c>
      <c r="AM316" s="4" t="s">
        <v>2259</v>
      </c>
    </row>
    <row r="317" spans="18:39" x14ac:dyDescent="0.2">
      <c r="R317" s="4" t="s">
        <v>865</v>
      </c>
      <c r="T317" s="4" t="s">
        <v>1252</v>
      </c>
      <c r="U317" s="4" t="s">
        <v>936</v>
      </c>
      <c r="V317" s="4" t="s">
        <v>936</v>
      </c>
      <c r="W317" s="4" t="s">
        <v>936</v>
      </c>
      <c r="X317" s="4" t="s">
        <v>936</v>
      </c>
      <c r="Y317" s="4" t="s">
        <v>934</v>
      </c>
      <c r="AJ317" s="4" t="s">
        <v>2260</v>
      </c>
      <c r="AK317" s="4" t="s">
        <v>2261</v>
      </c>
      <c r="AL317" s="4" t="s">
        <v>2262</v>
      </c>
      <c r="AM317" s="4" t="s">
        <v>2263</v>
      </c>
    </row>
    <row r="318" spans="18:39" x14ac:dyDescent="0.2">
      <c r="R318" s="4" t="s">
        <v>866</v>
      </c>
      <c r="T318" s="4" t="s">
        <v>1253</v>
      </c>
      <c r="U318" s="4" t="s">
        <v>936</v>
      </c>
      <c r="V318" s="4" t="s">
        <v>936</v>
      </c>
      <c r="W318" s="4" t="s">
        <v>936</v>
      </c>
      <c r="X318" s="4" t="s">
        <v>936</v>
      </c>
      <c r="Y318" s="4" t="s">
        <v>934</v>
      </c>
      <c r="AJ318" s="4" t="s">
        <v>2264</v>
      </c>
      <c r="AK318" s="4" t="s">
        <v>2265</v>
      </c>
      <c r="AL318" s="4" t="s">
        <v>2266</v>
      </c>
      <c r="AM318" s="4" t="s">
        <v>2267</v>
      </c>
    </row>
    <row r="319" spans="18:39" x14ac:dyDescent="0.2">
      <c r="R319" s="4" t="s">
        <v>867</v>
      </c>
      <c r="T319" s="4" t="s">
        <v>1254</v>
      </c>
      <c r="U319" s="4" t="s">
        <v>936</v>
      </c>
      <c r="V319" s="4" t="s">
        <v>936</v>
      </c>
      <c r="W319" s="4" t="s">
        <v>936</v>
      </c>
      <c r="X319" s="4" t="s">
        <v>936</v>
      </c>
      <c r="Y319" s="4" t="s">
        <v>934</v>
      </c>
      <c r="AJ319" s="4" t="s">
        <v>2268</v>
      </c>
      <c r="AK319" s="4" t="s">
        <v>2269</v>
      </c>
      <c r="AL319" s="4" t="s">
        <v>2270</v>
      </c>
      <c r="AM319" s="4" t="s">
        <v>2271</v>
      </c>
    </row>
    <row r="320" spans="18:39" x14ac:dyDescent="0.2">
      <c r="R320" s="4" t="s">
        <v>868</v>
      </c>
      <c r="T320" s="4" t="s">
        <v>1255</v>
      </c>
      <c r="U320" s="4" t="s">
        <v>936</v>
      </c>
      <c r="V320" s="4" t="s">
        <v>936</v>
      </c>
      <c r="W320" s="4" t="s">
        <v>936</v>
      </c>
      <c r="X320" s="4" t="s">
        <v>936</v>
      </c>
      <c r="Y320" s="4" t="s">
        <v>934</v>
      </c>
      <c r="AJ320" s="4" t="s">
        <v>2272</v>
      </c>
      <c r="AK320" s="4" t="s">
        <v>2273</v>
      </c>
      <c r="AL320" s="4" t="s">
        <v>2274</v>
      </c>
      <c r="AM320" s="4" t="s">
        <v>2275</v>
      </c>
    </row>
    <row r="321" spans="18:39" x14ac:dyDescent="0.2">
      <c r="R321" s="4" t="s">
        <v>869</v>
      </c>
      <c r="T321" s="4" t="s">
        <v>1256</v>
      </c>
      <c r="U321" s="4" t="s">
        <v>936</v>
      </c>
      <c r="V321" s="4" t="s">
        <v>936</v>
      </c>
      <c r="W321" s="4" t="s">
        <v>936</v>
      </c>
      <c r="X321" s="4" t="s">
        <v>936</v>
      </c>
      <c r="Y321" s="4" t="s">
        <v>934</v>
      </c>
      <c r="AJ321" s="4" t="s">
        <v>2276</v>
      </c>
      <c r="AK321" s="4" t="s">
        <v>2277</v>
      </c>
      <c r="AL321" s="4" t="s">
        <v>2278</v>
      </c>
      <c r="AM321" s="4" t="s">
        <v>2279</v>
      </c>
    </row>
    <row r="322" spans="18:39" x14ac:dyDescent="0.2">
      <c r="R322" s="4" t="s">
        <v>870</v>
      </c>
      <c r="T322" s="4" t="s">
        <v>1257</v>
      </c>
      <c r="U322" s="4" t="s">
        <v>936</v>
      </c>
      <c r="V322" s="4" t="s">
        <v>936</v>
      </c>
      <c r="W322" s="4" t="s">
        <v>936</v>
      </c>
      <c r="X322" s="4" t="s">
        <v>936</v>
      </c>
      <c r="Y322" s="4" t="s">
        <v>934</v>
      </c>
      <c r="AJ322" s="4" t="s">
        <v>2280</v>
      </c>
      <c r="AK322" s="4" t="s">
        <v>2281</v>
      </c>
      <c r="AL322" s="4" t="s">
        <v>2282</v>
      </c>
      <c r="AM322" s="4" t="s">
        <v>2283</v>
      </c>
    </row>
    <row r="323" spans="18:39" x14ac:dyDescent="0.2">
      <c r="R323" s="4" t="s">
        <v>871</v>
      </c>
      <c r="T323" s="4" t="s">
        <v>1258</v>
      </c>
      <c r="U323" s="4" t="s">
        <v>936</v>
      </c>
      <c r="V323" s="4" t="s">
        <v>936</v>
      </c>
      <c r="W323" s="4" t="s">
        <v>936</v>
      </c>
      <c r="X323" s="4" t="s">
        <v>936</v>
      </c>
      <c r="Y323" s="4" t="s">
        <v>934</v>
      </c>
      <c r="AJ323" s="4" t="s">
        <v>2284</v>
      </c>
      <c r="AK323" s="4" t="s">
        <v>2285</v>
      </c>
      <c r="AL323" s="4" t="s">
        <v>2286</v>
      </c>
      <c r="AM323" s="4" t="s">
        <v>2287</v>
      </c>
    </row>
    <row r="324" spans="18:39" x14ac:dyDescent="0.2">
      <c r="R324" s="4" t="s">
        <v>872</v>
      </c>
      <c r="T324" s="4" t="s">
        <v>1259</v>
      </c>
      <c r="U324" s="4" t="s">
        <v>936</v>
      </c>
      <c r="V324" s="4" t="s">
        <v>936</v>
      </c>
      <c r="W324" s="4" t="s">
        <v>936</v>
      </c>
      <c r="X324" s="4" t="s">
        <v>936</v>
      </c>
      <c r="Y324" s="4" t="s">
        <v>934</v>
      </c>
      <c r="AJ324" s="4" t="s">
        <v>2288</v>
      </c>
      <c r="AK324" s="4" t="s">
        <v>2289</v>
      </c>
      <c r="AL324" s="4" t="s">
        <v>2290</v>
      </c>
      <c r="AM324" s="4" t="s">
        <v>2291</v>
      </c>
    </row>
    <row r="325" spans="18:39" x14ac:dyDescent="0.2">
      <c r="R325" s="4" t="s">
        <v>873</v>
      </c>
      <c r="T325" s="4" t="s">
        <v>1260</v>
      </c>
      <c r="U325" s="4" t="s">
        <v>936</v>
      </c>
      <c r="V325" s="4" t="s">
        <v>936</v>
      </c>
      <c r="W325" s="4" t="s">
        <v>936</v>
      </c>
      <c r="X325" s="4" t="s">
        <v>936</v>
      </c>
      <c r="Y325" s="4" t="s">
        <v>934</v>
      </c>
      <c r="AJ325" s="4" t="s">
        <v>2292</v>
      </c>
      <c r="AK325" s="4" t="s">
        <v>2293</v>
      </c>
      <c r="AL325" s="4" t="s">
        <v>2294</v>
      </c>
      <c r="AM325" s="4" t="s">
        <v>2295</v>
      </c>
    </row>
    <row r="326" spans="18:39" x14ac:dyDescent="0.2">
      <c r="R326" s="4" t="s">
        <v>874</v>
      </c>
      <c r="T326" s="4" t="s">
        <v>1261</v>
      </c>
      <c r="U326" s="4" t="s">
        <v>936</v>
      </c>
      <c r="V326" s="4" t="s">
        <v>936</v>
      </c>
      <c r="W326" s="4" t="s">
        <v>936</v>
      </c>
      <c r="X326" s="4" t="s">
        <v>936</v>
      </c>
      <c r="Y326" s="4" t="s">
        <v>934</v>
      </c>
      <c r="AJ326" s="4" t="s">
        <v>2296</v>
      </c>
      <c r="AK326" s="4" t="s">
        <v>2297</v>
      </c>
      <c r="AL326" s="4" t="s">
        <v>2298</v>
      </c>
      <c r="AM326" s="4" t="s">
        <v>2299</v>
      </c>
    </row>
    <row r="327" spans="18:39" x14ac:dyDescent="0.2">
      <c r="R327" s="4" t="s">
        <v>875</v>
      </c>
      <c r="T327" s="4" t="s">
        <v>1262</v>
      </c>
      <c r="U327" s="4" t="s">
        <v>936</v>
      </c>
      <c r="V327" s="4" t="s">
        <v>936</v>
      </c>
      <c r="W327" s="4" t="s">
        <v>936</v>
      </c>
      <c r="X327" s="4" t="s">
        <v>936</v>
      </c>
      <c r="Y327" s="4" t="s">
        <v>934</v>
      </c>
      <c r="AJ327" s="4" t="s">
        <v>2300</v>
      </c>
      <c r="AK327" s="4" t="s">
        <v>2301</v>
      </c>
      <c r="AL327" s="4" t="s">
        <v>2302</v>
      </c>
      <c r="AM327" s="4" t="s">
        <v>2303</v>
      </c>
    </row>
    <row r="328" spans="18:39" x14ac:dyDescent="0.2">
      <c r="R328" s="4" t="s">
        <v>876</v>
      </c>
      <c r="T328" s="4" t="s">
        <v>1263</v>
      </c>
      <c r="U328" s="4" t="s">
        <v>936</v>
      </c>
      <c r="V328" s="4" t="s">
        <v>936</v>
      </c>
      <c r="W328" s="4" t="s">
        <v>936</v>
      </c>
      <c r="X328" s="4" t="s">
        <v>936</v>
      </c>
      <c r="Y328" s="4" t="s">
        <v>934</v>
      </c>
      <c r="AJ328" s="4" t="s">
        <v>2304</v>
      </c>
      <c r="AK328" s="4" t="s">
        <v>2305</v>
      </c>
      <c r="AL328" s="4" t="s">
        <v>2306</v>
      </c>
      <c r="AM328" s="4" t="s">
        <v>2307</v>
      </c>
    </row>
    <row r="329" spans="18:39" x14ac:dyDescent="0.2">
      <c r="R329" s="4" t="s">
        <v>877</v>
      </c>
      <c r="T329" s="4" t="s">
        <v>1264</v>
      </c>
      <c r="U329" s="4" t="s">
        <v>936</v>
      </c>
      <c r="V329" s="4" t="s">
        <v>936</v>
      </c>
      <c r="W329" s="4" t="s">
        <v>936</v>
      </c>
      <c r="X329" s="4" t="s">
        <v>936</v>
      </c>
      <c r="Y329" s="4" t="s">
        <v>934</v>
      </c>
      <c r="AJ329" s="4" t="s">
        <v>2308</v>
      </c>
      <c r="AK329" s="4" t="s">
        <v>2309</v>
      </c>
      <c r="AL329" s="4" t="s">
        <v>2310</v>
      </c>
      <c r="AM329" s="4" t="s">
        <v>2311</v>
      </c>
    </row>
    <row r="330" spans="18:39" x14ac:dyDescent="0.2">
      <c r="R330" s="4" t="s">
        <v>878</v>
      </c>
      <c r="T330" s="4" t="s">
        <v>86</v>
      </c>
      <c r="U330" s="4" t="s">
        <v>936</v>
      </c>
      <c r="V330" s="4" t="s">
        <v>936</v>
      </c>
      <c r="W330" s="4" t="s">
        <v>936</v>
      </c>
      <c r="X330" s="4" t="s">
        <v>936</v>
      </c>
      <c r="Y330" s="4" t="s">
        <v>934</v>
      </c>
      <c r="AJ330" s="4" t="s">
        <v>2312</v>
      </c>
      <c r="AK330" s="4" t="s">
        <v>2313</v>
      </c>
      <c r="AL330" s="4" t="s">
        <v>2314</v>
      </c>
      <c r="AM330" s="4" t="s">
        <v>2315</v>
      </c>
    </row>
    <row r="331" spans="18:39" x14ac:dyDescent="0.2">
      <c r="R331" s="4" t="s">
        <v>879</v>
      </c>
      <c r="T331" s="4" t="s">
        <v>1265</v>
      </c>
      <c r="U331" s="4" t="s">
        <v>952</v>
      </c>
      <c r="V331" s="4" t="s">
        <v>936</v>
      </c>
      <c r="W331" s="4" t="s">
        <v>936</v>
      </c>
      <c r="X331" s="4" t="s">
        <v>936</v>
      </c>
      <c r="Y331" s="4" t="s">
        <v>934</v>
      </c>
      <c r="AJ331" s="4" t="s">
        <v>2316</v>
      </c>
      <c r="AK331" s="4" t="s">
        <v>2317</v>
      </c>
      <c r="AL331" s="4" t="s">
        <v>2318</v>
      </c>
      <c r="AM331" s="4" t="s">
        <v>2319</v>
      </c>
    </row>
    <row r="332" spans="18:39" x14ac:dyDescent="0.2">
      <c r="R332" s="4" t="s">
        <v>880</v>
      </c>
      <c r="T332" s="4" t="s">
        <v>1266</v>
      </c>
      <c r="U332" s="4" t="s">
        <v>952</v>
      </c>
      <c r="V332" s="4" t="s">
        <v>936</v>
      </c>
      <c r="W332" s="4" t="s">
        <v>936</v>
      </c>
      <c r="X332" s="4" t="s">
        <v>936</v>
      </c>
      <c r="Y332" s="4" t="s">
        <v>934</v>
      </c>
      <c r="AJ332" s="4" t="s">
        <v>2320</v>
      </c>
      <c r="AK332" s="4" t="s">
        <v>2321</v>
      </c>
      <c r="AL332" s="4" t="s">
        <v>2322</v>
      </c>
      <c r="AM332" s="4" t="s">
        <v>2323</v>
      </c>
    </row>
    <row r="333" spans="18:39" x14ac:dyDescent="0.2">
      <c r="R333" s="4" t="s">
        <v>881</v>
      </c>
      <c r="T333" s="4" t="s">
        <v>1267</v>
      </c>
      <c r="U333" s="4" t="s">
        <v>952</v>
      </c>
      <c r="V333" s="4" t="s">
        <v>936</v>
      </c>
      <c r="W333" s="4" t="s">
        <v>952</v>
      </c>
      <c r="X333" s="4" t="s">
        <v>936</v>
      </c>
      <c r="Y333" s="4" t="s">
        <v>1031</v>
      </c>
      <c r="AJ333" s="4" t="s">
        <v>2324</v>
      </c>
      <c r="AK333" s="4" t="s">
        <v>2325</v>
      </c>
      <c r="AL333" s="4" t="s">
        <v>2326</v>
      </c>
      <c r="AM333" s="4" t="s">
        <v>2327</v>
      </c>
    </row>
    <row r="334" spans="18:39" x14ac:dyDescent="0.2">
      <c r="R334" s="4" t="s">
        <v>882</v>
      </c>
      <c r="T334" s="4" t="s">
        <v>1268</v>
      </c>
      <c r="U334" s="4" t="s">
        <v>936</v>
      </c>
      <c r="V334" s="4" t="s">
        <v>936</v>
      </c>
      <c r="W334" s="4" t="s">
        <v>936</v>
      </c>
      <c r="X334" s="4" t="s">
        <v>936</v>
      </c>
      <c r="Y334" s="4" t="s">
        <v>934</v>
      </c>
      <c r="AJ334" s="4" t="s">
        <v>2328</v>
      </c>
      <c r="AK334" s="4" t="s">
        <v>2329</v>
      </c>
      <c r="AL334" s="4" t="s">
        <v>2330</v>
      </c>
      <c r="AM334" s="4" t="s">
        <v>2331</v>
      </c>
    </row>
    <row r="335" spans="18:39" x14ac:dyDescent="0.2">
      <c r="R335" s="4" t="s">
        <v>883</v>
      </c>
      <c r="T335" s="4" t="s">
        <v>1269</v>
      </c>
      <c r="U335" s="4" t="s">
        <v>936</v>
      </c>
      <c r="V335" s="4" t="s">
        <v>936</v>
      </c>
      <c r="W335" s="4" t="s">
        <v>936</v>
      </c>
      <c r="X335" s="4" t="s">
        <v>936</v>
      </c>
      <c r="Y335" s="4" t="s">
        <v>934</v>
      </c>
      <c r="AJ335" s="4" t="s">
        <v>2332</v>
      </c>
      <c r="AK335" s="4" t="s">
        <v>2333</v>
      </c>
      <c r="AL335" s="4" t="s">
        <v>2334</v>
      </c>
      <c r="AM335" s="4" t="s">
        <v>2335</v>
      </c>
    </row>
    <row r="336" spans="18:39" x14ac:dyDescent="0.2">
      <c r="R336" s="4" t="s">
        <v>884</v>
      </c>
      <c r="T336" s="4" t="s">
        <v>1270</v>
      </c>
      <c r="U336" s="4" t="s">
        <v>936</v>
      </c>
      <c r="V336" s="4" t="s">
        <v>936</v>
      </c>
      <c r="W336" s="4" t="s">
        <v>936</v>
      </c>
      <c r="X336" s="4" t="s">
        <v>936</v>
      </c>
      <c r="Y336" s="4" t="s">
        <v>934</v>
      </c>
      <c r="AJ336" s="4" t="s">
        <v>2336</v>
      </c>
      <c r="AK336" s="4" t="s">
        <v>2337</v>
      </c>
      <c r="AL336" s="4" t="s">
        <v>2338</v>
      </c>
      <c r="AM336" s="4" t="s">
        <v>2339</v>
      </c>
    </row>
    <row r="337" spans="18:39" x14ac:dyDescent="0.2">
      <c r="R337" s="4" t="s">
        <v>885</v>
      </c>
      <c r="T337" s="4" t="s">
        <v>1271</v>
      </c>
      <c r="U337" s="4" t="s">
        <v>952</v>
      </c>
      <c r="V337" s="4" t="s">
        <v>936</v>
      </c>
      <c r="W337" s="4" t="s">
        <v>952</v>
      </c>
      <c r="X337" s="4" t="s">
        <v>936</v>
      </c>
      <c r="Y337" s="4" t="s">
        <v>1031</v>
      </c>
      <c r="AJ337" s="4" t="s">
        <v>2340</v>
      </c>
      <c r="AK337" s="4" t="s">
        <v>2341</v>
      </c>
      <c r="AL337" s="4" t="s">
        <v>2342</v>
      </c>
      <c r="AM337" s="4" t="s">
        <v>2343</v>
      </c>
    </row>
    <row r="338" spans="18:39" x14ac:dyDescent="0.2">
      <c r="R338" s="4" t="s">
        <v>886</v>
      </c>
      <c r="T338" s="4" t="s">
        <v>1272</v>
      </c>
      <c r="U338" s="4" t="s">
        <v>952</v>
      </c>
      <c r="V338" s="4" t="s">
        <v>936</v>
      </c>
      <c r="W338" s="4" t="s">
        <v>952</v>
      </c>
      <c r="X338" s="4" t="s">
        <v>936</v>
      </c>
      <c r="Y338" s="4" t="s">
        <v>1031</v>
      </c>
      <c r="AJ338" s="4" t="s">
        <v>2344</v>
      </c>
      <c r="AK338" s="4" t="s">
        <v>2345</v>
      </c>
      <c r="AL338" s="4" t="s">
        <v>2346</v>
      </c>
      <c r="AM338" s="4" t="s">
        <v>2347</v>
      </c>
    </row>
    <row r="339" spans="18:39" x14ac:dyDescent="0.2">
      <c r="R339" s="4" t="s">
        <v>887</v>
      </c>
      <c r="T339" s="4" t="s">
        <v>1273</v>
      </c>
      <c r="U339" s="4" t="s">
        <v>952</v>
      </c>
      <c r="V339" s="4" t="s">
        <v>936</v>
      </c>
      <c r="W339" s="4" t="s">
        <v>952</v>
      </c>
      <c r="X339" s="4" t="s">
        <v>936</v>
      </c>
      <c r="Y339" s="4" t="s">
        <v>1031</v>
      </c>
      <c r="AJ339" s="4" t="s">
        <v>2348</v>
      </c>
      <c r="AK339" s="4" t="s">
        <v>2349</v>
      </c>
      <c r="AL339" s="4" t="s">
        <v>2350</v>
      </c>
      <c r="AM339" s="4" t="s">
        <v>2351</v>
      </c>
    </row>
    <row r="340" spans="18:39" x14ac:dyDescent="0.2">
      <c r="R340" s="4" t="s">
        <v>888</v>
      </c>
      <c r="T340" s="4" t="s">
        <v>1274</v>
      </c>
      <c r="U340" s="4" t="s">
        <v>936</v>
      </c>
      <c r="V340" s="4" t="s">
        <v>936</v>
      </c>
      <c r="W340" s="4" t="s">
        <v>936</v>
      </c>
      <c r="X340" s="4" t="s">
        <v>936</v>
      </c>
      <c r="Y340" s="4" t="s">
        <v>934</v>
      </c>
      <c r="AJ340" s="4" t="s">
        <v>2352</v>
      </c>
      <c r="AK340" s="4" t="s">
        <v>2353</v>
      </c>
      <c r="AL340" s="4" t="s">
        <v>2354</v>
      </c>
      <c r="AM340" s="4" t="s">
        <v>2355</v>
      </c>
    </row>
    <row r="341" spans="18:39" x14ac:dyDescent="0.2">
      <c r="R341" s="4" t="s">
        <v>889</v>
      </c>
      <c r="T341" s="4" t="s">
        <v>1275</v>
      </c>
      <c r="U341" s="4" t="s">
        <v>936</v>
      </c>
      <c r="V341" s="4" t="s">
        <v>936</v>
      </c>
      <c r="W341" s="4" t="s">
        <v>936</v>
      </c>
      <c r="X341" s="4" t="s">
        <v>936</v>
      </c>
      <c r="Y341" s="4" t="s">
        <v>934</v>
      </c>
      <c r="AJ341" s="4" t="s">
        <v>2356</v>
      </c>
      <c r="AK341" s="4" t="s">
        <v>2357</v>
      </c>
      <c r="AL341" s="4" t="s">
        <v>2358</v>
      </c>
      <c r="AM341" s="4" t="s">
        <v>2359</v>
      </c>
    </row>
    <row r="342" spans="18:39" x14ac:dyDescent="0.2">
      <c r="R342" s="4" t="s">
        <v>890</v>
      </c>
      <c r="T342" s="4" t="s">
        <v>1276</v>
      </c>
      <c r="U342" s="4" t="s">
        <v>936</v>
      </c>
      <c r="V342" s="4" t="s">
        <v>936</v>
      </c>
      <c r="W342" s="4" t="s">
        <v>936</v>
      </c>
      <c r="X342" s="4" t="s">
        <v>936</v>
      </c>
      <c r="Y342" s="4" t="s">
        <v>934</v>
      </c>
      <c r="AJ342" s="4" t="s">
        <v>2360</v>
      </c>
      <c r="AK342" s="4" t="s">
        <v>2361</v>
      </c>
      <c r="AL342" s="4" t="s">
        <v>2362</v>
      </c>
      <c r="AM342" s="4" t="s">
        <v>2363</v>
      </c>
    </row>
    <row r="343" spans="18:39" x14ac:dyDescent="0.2">
      <c r="R343" s="4" t="s">
        <v>891</v>
      </c>
      <c r="T343" s="4" t="s">
        <v>1277</v>
      </c>
      <c r="U343" s="4" t="s">
        <v>936</v>
      </c>
      <c r="V343" s="4" t="s">
        <v>936</v>
      </c>
      <c r="W343" s="4" t="s">
        <v>936</v>
      </c>
      <c r="X343" s="4" t="s">
        <v>936</v>
      </c>
      <c r="Y343" s="4" t="s">
        <v>934</v>
      </c>
      <c r="AJ343" s="4" t="s">
        <v>2364</v>
      </c>
      <c r="AK343" s="4" t="s">
        <v>2365</v>
      </c>
      <c r="AL343" s="4" t="s">
        <v>2366</v>
      </c>
      <c r="AM343" s="4" t="s">
        <v>2367</v>
      </c>
    </row>
    <row r="344" spans="18:39" x14ac:dyDescent="0.2">
      <c r="R344" s="4" t="s">
        <v>892</v>
      </c>
      <c r="T344" s="4" t="s">
        <v>1278</v>
      </c>
      <c r="U344" s="4" t="s">
        <v>936</v>
      </c>
      <c r="V344" s="4" t="s">
        <v>936</v>
      </c>
      <c r="W344" s="4" t="s">
        <v>936</v>
      </c>
      <c r="X344" s="4" t="s">
        <v>936</v>
      </c>
      <c r="Y344" s="4" t="s">
        <v>934</v>
      </c>
      <c r="AJ344" s="4" t="s">
        <v>2368</v>
      </c>
      <c r="AK344" s="4" t="s">
        <v>2369</v>
      </c>
      <c r="AL344" s="4" t="s">
        <v>2370</v>
      </c>
      <c r="AM344" s="4" t="s">
        <v>2371</v>
      </c>
    </row>
    <row r="345" spans="18:39" x14ac:dyDescent="0.2">
      <c r="R345" s="4" t="s">
        <v>893</v>
      </c>
      <c r="T345" s="4" t="s">
        <v>1279</v>
      </c>
      <c r="U345" s="4" t="s">
        <v>936</v>
      </c>
      <c r="V345" s="4" t="s">
        <v>936</v>
      </c>
      <c r="W345" s="4" t="s">
        <v>936</v>
      </c>
      <c r="X345" s="4" t="s">
        <v>936</v>
      </c>
      <c r="Y345" s="4" t="s">
        <v>934</v>
      </c>
      <c r="AJ345" s="4" t="s">
        <v>2372</v>
      </c>
      <c r="AK345" s="4" t="s">
        <v>2369</v>
      </c>
      <c r="AL345" s="4" t="s">
        <v>2373</v>
      </c>
      <c r="AM345" s="4" t="s">
        <v>2374</v>
      </c>
    </row>
    <row r="346" spans="18:39" x14ac:dyDescent="0.2">
      <c r="R346" s="4" t="s">
        <v>894</v>
      </c>
      <c r="T346" s="4" t="s">
        <v>1280</v>
      </c>
      <c r="U346" s="4" t="s">
        <v>936</v>
      </c>
      <c r="V346" s="4" t="s">
        <v>936</v>
      </c>
      <c r="W346" s="4" t="s">
        <v>936</v>
      </c>
      <c r="X346" s="4" t="s">
        <v>936</v>
      </c>
      <c r="Y346" s="4" t="s">
        <v>934</v>
      </c>
      <c r="AJ346" s="4" t="s">
        <v>2375</v>
      </c>
      <c r="AK346" s="4" t="s">
        <v>2376</v>
      </c>
      <c r="AL346" s="4" t="s">
        <v>2377</v>
      </c>
      <c r="AM346" s="4" t="s">
        <v>2378</v>
      </c>
    </row>
    <row r="347" spans="18:39" x14ac:dyDescent="0.2">
      <c r="R347" s="4" t="s">
        <v>895</v>
      </c>
      <c r="T347" s="4" t="s">
        <v>1281</v>
      </c>
      <c r="U347" s="4" t="s">
        <v>936</v>
      </c>
      <c r="V347" s="4" t="s">
        <v>936</v>
      </c>
      <c r="W347" s="4" t="s">
        <v>936</v>
      </c>
      <c r="X347" s="4" t="s">
        <v>936</v>
      </c>
      <c r="Y347" s="4" t="s">
        <v>934</v>
      </c>
      <c r="AJ347" s="4" t="s">
        <v>2379</v>
      </c>
      <c r="AK347" s="4" t="s">
        <v>2380</v>
      </c>
      <c r="AL347" s="4" t="s">
        <v>2381</v>
      </c>
      <c r="AM347" s="4" t="s">
        <v>2382</v>
      </c>
    </row>
    <row r="348" spans="18:39" x14ac:dyDescent="0.2">
      <c r="R348" s="4" t="s">
        <v>896</v>
      </c>
      <c r="T348" s="4" t="s">
        <v>1282</v>
      </c>
      <c r="U348" s="4" t="s">
        <v>936</v>
      </c>
      <c r="V348" s="4" t="s">
        <v>936</v>
      </c>
      <c r="W348" s="4" t="s">
        <v>936</v>
      </c>
      <c r="X348" s="4" t="s">
        <v>936</v>
      </c>
      <c r="Y348" s="4" t="s">
        <v>934</v>
      </c>
      <c r="AJ348" s="4" t="s">
        <v>2383</v>
      </c>
      <c r="AK348" s="4" t="s">
        <v>2384</v>
      </c>
      <c r="AL348" s="4" t="s">
        <v>2385</v>
      </c>
      <c r="AM348" s="4" t="s">
        <v>2386</v>
      </c>
    </row>
    <row r="349" spans="18:39" x14ac:dyDescent="0.2">
      <c r="R349" s="4" t="s">
        <v>897</v>
      </c>
      <c r="T349" s="4" t="s">
        <v>1283</v>
      </c>
      <c r="U349" s="4" t="s">
        <v>936</v>
      </c>
      <c r="V349" s="4" t="s">
        <v>936</v>
      </c>
      <c r="W349" s="4" t="s">
        <v>936</v>
      </c>
      <c r="X349" s="4" t="s">
        <v>936</v>
      </c>
      <c r="Y349" s="4" t="s">
        <v>934</v>
      </c>
      <c r="AJ349" s="4" t="s">
        <v>2387</v>
      </c>
      <c r="AK349" s="4" t="s">
        <v>2388</v>
      </c>
      <c r="AL349" s="4" t="s">
        <v>2389</v>
      </c>
      <c r="AM349" s="4" t="s">
        <v>2390</v>
      </c>
    </row>
    <row r="350" spans="18:39" x14ac:dyDescent="0.2">
      <c r="R350" s="4" t="s">
        <v>898</v>
      </c>
      <c r="T350" s="4" t="s">
        <v>1284</v>
      </c>
      <c r="U350" s="4" t="s">
        <v>936</v>
      </c>
      <c r="V350" s="4" t="s">
        <v>936</v>
      </c>
      <c r="W350" s="4" t="s">
        <v>952</v>
      </c>
      <c r="X350" s="4" t="s">
        <v>936</v>
      </c>
      <c r="Y350" s="4" t="s">
        <v>934</v>
      </c>
      <c r="AJ350" s="4" t="s">
        <v>2391</v>
      </c>
      <c r="AK350" s="4" t="s">
        <v>2392</v>
      </c>
      <c r="AL350" s="4" t="s">
        <v>2393</v>
      </c>
      <c r="AM350" s="4" t="s">
        <v>2394</v>
      </c>
    </row>
    <row r="351" spans="18:39" x14ac:dyDescent="0.2">
      <c r="R351" s="4" t="s">
        <v>899</v>
      </c>
      <c r="T351" s="4" t="s">
        <v>1285</v>
      </c>
      <c r="U351" s="4" t="s">
        <v>936</v>
      </c>
      <c r="V351" s="4" t="s">
        <v>936</v>
      </c>
      <c r="W351" s="4" t="s">
        <v>936</v>
      </c>
      <c r="X351" s="4" t="s">
        <v>936</v>
      </c>
      <c r="Y351" s="4" t="s">
        <v>934</v>
      </c>
      <c r="AJ351" s="4" t="s">
        <v>2395</v>
      </c>
      <c r="AK351" s="4" t="s">
        <v>2396</v>
      </c>
      <c r="AL351" s="4" t="s">
        <v>2397</v>
      </c>
      <c r="AM351" s="4" t="s">
        <v>2398</v>
      </c>
    </row>
    <row r="352" spans="18:39" x14ac:dyDescent="0.2">
      <c r="R352" s="4" t="s">
        <v>900</v>
      </c>
      <c r="T352" s="4" t="s">
        <v>1286</v>
      </c>
      <c r="U352" s="4" t="s">
        <v>936</v>
      </c>
      <c r="V352" s="4" t="s">
        <v>936</v>
      </c>
      <c r="W352" s="4" t="s">
        <v>936</v>
      </c>
      <c r="X352" s="4" t="s">
        <v>936</v>
      </c>
      <c r="Y352" s="4" t="s">
        <v>934</v>
      </c>
      <c r="AJ352" s="4" t="s">
        <v>2399</v>
      </c>
      <c r="AK352" s="4" t="s">
        <v>2400</v>
      </c>
      <c r="AL352" s="4" t="s">
        <v>2401</v>
      </c>
      <c r="AM352" s="4" t="s">
        <v>2402</v>
      </c>
    </row>
    <row r="353" spans="18:39" x14ac:dyDescent="0.2">
      <c r="R353" s="4" t="s">
        <v>901</v>
      </c>
      <c r="T353" s="4" t="s">
        <v>1287</v>
      </c>
      <c r="U353" s="4" t="s">
        <v>936</v>
      </c>
      <c r="V353" s="4" t="s">
        <v>936</v>
      </c>
      <c r="W353" s="4" t="s">
        <v>936</v>
      </c>
      <c r="X353" s="4" t="s">
        <v>936</v>
      </c>
      <c r="Y353" s="4" t="s">
        <v>934</v>
      </c>
      <c r="AJ353" s="4" t="s">
        <v>2403</v>
      </c>
      <c r="AK353" s="4" t="s">
        <v>2404</v>
      </c>
      <c r="AL353" s="4" t="s">
        <v>2405</v>
      </c>
      <c r="AM353" s="4" t="s">
        <v>2406</v>
      </c>
    </row>
    <row r="354" spans="18:39" x14ac:dyDescent="0.2">
      <c r="R354" s="4" t="s">
        <v>902</v>
      </c>
      <c r="T354" s="4" t="s">
        <v>1288</v>
      </c>
      <c r="U354" s="4" t="s">
        <v>936</v>
      </c>
      <c r="V354" s="4" t="s">
        <v>936</v>
      </c>
      <c r="W354" s="4" t="s">
        <v>936</v>
      </c>
      <c r="X354" s="4" t="s">
        <v>936</v>
      </c>
      <c r="Y354" s="4" t="s">
        <v>934</v>
      </c>
      <c r="AJ354" s="4" t="s">
        <v>2407</v>
      </c>
      <c r="AK354" s="4" t="s">
        <v>2408</v>
      </c>
      <c r="AL354" s="4" t="s">
        <v>2409</v>
      </c>
      <c r="AM354" s="4" t="s">
        <v>2410</v>
      </c>
    </row>
    <row r="355" spans="18:39" x14ac:dyDescent="0.2">
      <c r="R355" s="4" t="s">
        <v>903</v>
      </c>
      <c r="T355" s="4" t="s">
        <v>1289</v>
      </c>
      <c r="U355" s="4" t="s">
        <v>936</v>
      </c>
      <c r="V355" s="4" t="s">
        <v>936</v>
      </c>
      <c r="W355" s="4" t="s">
        <v>936</v>
      </c>
      <c r="X355" s="4" t="s">
        <v>936</v>
      </c>
      <c r="Y355" s="4" t="s">
        <v>934</v>
      </c>
      <c r="AJ355" s="4" t="s">
        <v>2411</v>
      </c>
      <c r="AK355" s="4" t="s">
        <v>2412</v>
      </c>
      <c r="AL355" s="4" t="s">
        <v>2413</v>
      </c>
      <c r="AM355" s="4" t="s">
        <v>2414</v>
      </c>
    </row>
    <row r="356" spans="18:39" x14ac:dyDescent="0.2">
      <c r="R356" s="4" t="s">
        <v>904</v>
      </c>
      <c r="T356" s="4" t="s">
        <v>1290</v>
      </c>
      <c r="U356" s="4" t="s">
        <v>936</v>
      </c>
      <c r="V356" s="4" t="s">
        <v>936</v>
      </c>
      <c r="W356" s="4" t="s">
        <v>936</v>
      </c>
      <c r="X356" s="4" t="s">
        <v>936</v>
      </c>
      <c r="Y356" s="4" t="s">
        <v>934</v>
      </c>
      <c r="AJ356" s="4" t="s">
        <v>2415</v>
      </c>
      <c r="AK356" s="4" t="s">
        <v>2416</v>
      </c>
      <c r="AL356" s="4" t="s">
        <v>2373</v>
      </c>
      <c r="AM356" s="4" t="s">
        <v>2417</v>
      </c>
    </row>
    <row r="357" spans="18:39" x14ac:dyDescent="0.2">
      <c r="R357" s="4" t="s">
        <v>905</v>
      </c>
      <c r="T357" s="4" t="s">
        <v>1291</v>
      </c>
      <c r="U357" s="4" t="s">
        <v>936</v>
      </c>
      <c r="V357" s="4" t="s">
        <v>936</v>
      </c>
      <c r="W357" s="4" t="s">
        <v>936</v>
      </c>
      <c r="X357" s="4" t="s">
        <v>936</v>
      </c>
      <c r="Y357" s="4" t="s">
        <v>934</v>
      </c>
      <c r="AJ357" s="4" t="s">
        <v>2418</v>
      </c>
      <c r="AK357" s="4" t="s">
        <v>2419</v>
      </c>
      <c r="AL357" s="4" t="s">
        <v>2420</v>
      </c>
      <c r="AM357" s="4" t="s">
        <v>2421</v>
      </c>
    </row>
    <row r="358" spans="18:39" x14ac:dyDescent="0.2">
      <c r="R358" s="4" t="s">
        <v>906</v>
      </c>
      <c r="T358" s="4" t="s">
        <v>1292</v>
      </c>
      <c r="U358" s="4" t="s">
        <v>936</v>
      </c>
      <c r="V358" s="4" t="s">
        <v>936</v>
      </c>
      <c r="W358" s="4" t="s">
        <v>936</v>
      </c>
      <c r="X358" s="4" t="s">
        <v>936</v>
      </c>
      <c r="Y358" s="4" t="s">
        <v>934</v>
      </c>
      <c r="AJ358" s="4" t="s">
        <v>2422</v>
      </c>
      <c r="AK358" s="4" t="s">
        <v>2423</v>
      </c>
      <c r="AL358" s="4" t="s">
        <v>2424</v>
      </c>
      <c r="AM358" s="4" t="s">
        <v>2425</v>
      </c>
    </row>
    <row r="359" spans="18:39" x14ac:dyDescent="0.2">
      <c r="R359" s="4" t="s">
        <v>907</v>
      </c>
      <c r="T359" s="4" t="s">
        <v>1293</v>
      </c>
      <c r="U359" s="4" t="s">
        <v>936</v>
      </c>
      <c r="V359" s="4" t="s">
        <v>936</v>
      </c>
      <c r="W359" s="4" t="s">
        <v>936</v>
      </c>
      <c r="X359" s="4" t="s">
        <v>936</v>
      </c>
      <c r="Y359" s="4" t="s">
        <v>934</v>
      </c>
      <c r="AJ359" s="4" t="s">
        <v>2426</v>
      </c>
      <c r="AK359" s="4" t="s">
        <v>2427</v>
      </c>
      <c r="AL359" s="4" t="s">
        <v>2428</v>
      </c>
      <c r="AM359" s="4" t="s">
        <v>2429</v>
      </c>
    </row>
    <row r="360" spans="18:39" x14ac:dyDescent="0.2">
      <c r="R360" s="4" t="s">
        <v>908</v>
      </c>
      <c r="T360" s="4" t="s">
        <v>1294</v>
      </c>
      <c r="U360" s="4" t="s">
        <v>936</v>
      </c>
      <c r="V360" s="4" t="s">
        <v>936</v>
      </c>
      <c r="W360" s="4" t="s">
        <v>936</v>
      </c>
      <c r="X360" s="4" t="s">
        <v>936</v>
      </c>
      <c r="Y360" s="4" t="s">
        <v>934</v>
      </c>
      <c r="AJ360" s="4" t="s">
        <v>2430</v>
      </c>
      <c r="AK360" s="4" t="s">
        <v>2431</v>
      </c>
      <c r="AL360" s="4" t="s">
        <v>2432</v>
      </c>
      <c r="AM360" s="4" t="s">
        <v>2433</v>
      </c>
    </row>
    <row r="361" spans="18:39" x14ac:dyDescent="0.2">
      <c r="R361" s="4" t="s">
        <v>909</v>
      </c>
      <c r="T361" s="4"/>
      <c r="U361" s="4"/>
      <c r="V361" s="4"/>
      <c r="W361" s="4"/>
      <c r="X361" s="4"/>
      <c r="Y361" s="4"/>
      <c r="AJ361" s="4" t="s">
        <v>2434</v>
      </c>
      <c r="AK361" s="4" t="s">
        <v>2435</v>
      </c>
      <c r="AL361" s="4" t="s">
        <v>2436</v>
      </c>
      <c r="AM361" s="4" t="s">
        <v>2437</v>
      </c>
    </row>
    <row r="362" spans="18:39" x14ac:dyDescent="0.2">
      <c r="R362" s="4" t="s">
        <v>910</v>
      </c>
      <c r="T362" s="4"/>
      <c r="U362" s="4"/>
      <c r="V362" s="4"/>
      <c r="W362" s="4"/>
      <c r="X362" s="4"/>
      <c r="Y362" s="4"/>
      <c r="AJ362" s="4" t="s">
        <v>2438</v>
      </c>
      <c r="AK362" s="4" t="s">
        <v>2439</v>
      </c>
      <c r="AL362" s="4" t="s">
        <v>2440</v>
      </c>
      <c r="AM362" s="4" t="s">
        <v>2441</v>
      </c>
    </row>
    <row r="363" spans="18:39" x14ac:dyDescent="0.2">
      <c r="R363" s="4" t="s">
        <v>911</v>
      </c>
      <c r="T363" s="4"/>
      <c r="U363" s="4"/>
      <c r="V363" s="4"/>
      <c r="W363" s="4"/>
      <c r="X363" s="4"/>
      <c r="Y363" s="4"/>
      <c r="AJ363" s="4" t="s">
        <v>2442</v>
      </c>
      <c r="AK363" s="4" t="s">
        <v>2443</v>
      </c>
      <c r="AL363" s="4" t="s">
        <v>2444</v>
      </c>
      <c r="AM363" s="4" t="s">
        <v>2445</v>
      </c>
    </row>
    <row r="364" spans="18:39" x14ac:dyDescent="0.2">
      <c r="R364" s="4" t="s">
        <v>912</v>
      </c>
      <c r="T364" s="4"/>
      <c r="U364" s="4"/>
      <c r="V364" s="4"/>
      <c r="W364" s="4"/>
      <c r="X364" s="4"/>
      <c r="Y364" s="4"/>
      <c r="AJ364" s="4" t="s">
        <v>2446</v>
      </c>
      <c r="AK364" s="4" t="s">
        <v>2447</v>
      </c>
      <c r="AL364" s="4" t="s">
        <v>2448</v>
      </c>
      <c r="AM364" s="4" t="s">
        <v>2449</v>
      </c>
    </row>
    <row r="365" spans="18:39" x14ac:dyDescent="0.2">
      <c r="R365" s="4" t="s">
        <v>913</v>
      </c>
      <c r="T365" s="4"/>
      <c r="U365" s="4"/>
      <c r="V365" s="4"/>
      <c r="W365" s="4"/>
      <c r="X365" s="4"/>
      <c r="Y365" s="4"/>
      <c r="AJ365" s="4" t="s">
        <v>2450</v>
      </c>
      <c r="AK365" s="4" t="s">
        <v>2451</v>
      </c>
      <c r="AL365" s="4" t="s">
        <v>2452</v>
      </c>
      <c r="AM365" s="4" t="s">
        <v>2453</v>
      </c>
    </row>
    <row r="366" spans="18:39" x14ac:dyDescent="0.2">
      <c r="R366" s="4" t="s">
        <v>914</v>
      </c>
      <c r="T366" s="4"/>
      <c r="U366" s="4"/>
      <c r="V366" s="4"/>
      <c r="W366" s="4"/>
      <c r="X366" s="4"/>
      <c r="Y366" s="4"/>
      <c r="AJ366" s="4" t="s">
        <v>2454</v>
      </c>
      <c r="AK366" s="4" t="s">
        <v>2455</v>
      </c>
      <c r="AL366" s="4" t="s">
        <v>2456</v>
      </c>
      <c r="AM366" s="4" t="s">
        <v>2457</v>
      </c>
    </row>
    <row r="367" spans="18:39" x14ac:dyDescent="0.2">
      <c r="R367" s="4" t="s">
        <v>915</v>
      </c>
      <c r="T367" s="4"/>
      <c r="U367" s="4"/>
      <c r="V367" s="4"/>
      <c r="W367" s="4"/>
      <c r="X367" s="4"/>
      <c r="Y367" s="4"/>
      <c r="AJ367" s="4" t="s">
        <v>2458</v>
      </c>
      <c r="AK367" s="4" t="s">
        <v>2459</v>
      </c>
      <c r="AL367" s="4" t="s">
        <v>2460</v>
      </c>
      <c r="AM367" s="4" t="s">
        <v>2461</v>
      </c>
    </row>
    <row r="368" spans="18:39" x14ac:dyDescent="0.2">
      <c r="R368" s="4" t="s">
        <v>916</v>
      </c>
      <c r="T368" s="4"/>
      <c r="U368" s="4"/>
      <c r="V368" s="4"/>
      <c r="W368" s="4"/>
      <c r="X368" s="4"/>
      <c r="Y368" s="4"/>
      <c r="AJ368" s="4" t="s">
        <v>2462</v>
      </c>
      <c r="AK368" s="4" t="s">
        <v>2463</v>
      </c>
      <c r="AL368" s="4" t="s">
        <v>2464</v>
      </c>
      <c r="AM368" s="4" t="s">
        <v>2465</v>
      </c>
    </row>
    <row r="369" spans="18:39" x14ac:dyDescent="0.2">
      <c r="R369" s="4" t="s">
        <v>917</v>
      </c>
      <c r="T369" s="4"/>
      <c r="U369" s="4"/>
      <c r="V369" s="4"/>
      <c r="W369" s="4"/>
      <c r="X369" s="4"/>
      <c r="Y369" s="4"/>
      <c r="AJ369" s="4" t="s">
        <v>2466</v>
      </c>
      <c r="AK369" s="4" t="s">
        <v>2467</v>
      </c>
      <c r="AL369" s="4" t="s">
        <v>2468</v>
      </c>
      <c r="AM369" s="4" t="s">
        <v>2469</v>
      </c>
    </row>
    <row r="370" spans="18:39" x14ac:dyDescent="0.2">
      <c r="R370" s="4" t="s">
        <v>918</v>
      </c>
      <c r="T370" s="4"/>
      <c r="U370" s="4"/>
      <c r="V370" s="4"/>
      <c r="W370" s="4"/>
      <c r="X370" s="4"/>
      <c r="Y370" s="4"/>
      <c r="AJ370" s="4" t="s">
        <v>2470</v>
      </c>
      <c r="AK370" s="4" t="s">
        <v>2471</v>
      </c>
      <c r="AL370" s="4" t="s">
        <v>2472</v>
      </c>
      <c r="AM370" s="4" t="s">
        <v>2473</v>
      </c>
    </row>
    <row r="371" spans="18:39" x14ac:dyDescent="0.2">
      <c r="R371" s="4" t="s">
        <v>919</v>
      </c>
      <c r="T371" s="4"/>
      <c r="U371" s="4"/>
      <c r="V371" s="4"/>
      <c r="W371" s="4"/>
      <c r="X371" s="4"/>
      <c r="Y371" s="4"/>
      <c r="AJ371" s="4" t="s">
        <v>2474</v>
      </c>
      <c r="AK371" s="4" t="s">
        <v>2475</v>
      </c>
      <c r="AL371" s="4" t="s">
        <v>2476</v>
      </c>
      <c r="AM371" s="4" t="s">
        <v>2477</v>
      </c>
    </row>
    <row r="372" spans="18:39" x14ac:dyDescent="0.2">
      <c r="R372" s="4" t="s">
        <v>920</v>
      </c>
      <c r="T372" s="4"/>
      <c r="U372" s="4"/>
      <c r="V372" s="4"/>
      <c r="W372" s="4"/>
      <c r="X372" s="4"/>
      <c r="Y372" s="4"/>
      <c r="AJ372" s="4" t="s">
        <v>2478</v>
      </c>
      <c r="AK372" s="4" t="s">
        <v>2479</v>
      </c>
      <c r="AL372" s="4" t="s">
        <v>2480</v>
      </c>
      <c r="AM372" s="4" t="s">
        <v>2481</v>
      </c>
    </row>
    <row r="373" spans="18:39" x14ac:dyDescent="0.2">
      <c r="R373" s="4" t="s">
        <v>921</v>
      </c>
      <c r="T373" s="4"/>
      <c r="U373" s="4"/>
      <c r="V373" s="4"/>
      <c r="W373" s="4"/>
      <c r="X373" s="4"/>
      <c r="Y373" s="4"/>
      <c r="AJ373" s="4" t="s">
        <v>2482</v>
      </c>
      <c r="AK373" s="4" t="s">
        <v>2483</v>
      </c>
      <c r="AL373" s="4" t="s">
        <v>2484</v>
      </c>
      <c r="AM373" s="4" t="s">
        <v>2485</v>
      </c>
    </row>
    <row r="374" spans="18:39" x14ac:dyDescent="0.2">
      <c r="R374" s="4" t="s">
        <v>922</v>
      </c>
      <c r="T374" s="4"/>
      <c r="U374" s="4"/>
      <c r="V374" s="4"/>
      <c r="W374" s="4"/>
      <c r="X374" s="4"/>
      <c r="Y374" s="4"/>
      <c r="AJ374" s="4" t="s">
        <v>2486</v>
      </c>
      <c r="AK374" s="4" t="s">
        <v>2487</v>
      </c>
      <c r="AL374" s="4" t="s">
        <v>2488</v>
      </c>
      <c r="AM374" s="4" t="s">
        <v>2489</v>
      </c>
    </row>
    <row r="375" spans="18:39" x14ac:dyDescent="0.2">
      <c r="R375" s="4" t="s">
        <v>923</v>
      </c>
      <c r="T375" s="4"/>
      <c r="U375" s="4"/>
      <c r="V375" s="4"/>
      <c r="W375" s="4"/>
      <c r="X375" s="4"/>
      <c r="Y375" s="4"/>
      <c r="AJ375" s="4" t="s">
        <v>2490</v>
      </c>
      <c r="AK375" s="4" t="s">
        <v>2491</v>
      </c>
      <c r="AL375" s="4" t="s">
        <v>2492</v>
      </c>
      <c r="AM375" s="4" t="s">
        <v>2493</v>
      </c>
    </row>
    <row r="376" spans="18:39" x14ac:dyDescent="0.2">
      <c r="R376" s="4" t="s">
        <v>924</v>
      </c>
      <c r="T376" s="4"/>
      <c r="U376" s="4"/>
      <c r="V376" s="4"/>
      <c r="W376" s="4"/>
      <c r="X376" s="4"/>
      <c r="Y376" s="4"/>
      <c r="AJ376" s="4" t="s">
        <v>2494</v>
      </c>
      <c r="AK376" s="4" t="s">
        <v>2495</v>
      </c>
      <c r="AL376" s="4" t="s">
        <v>2496</v>
      </c>
      <c r="AM376" s="4" t="s">
        <v>2497</v>
      </c>
    </row>
    <row r="377" spans="18:39" x14ac:dyDescent="0.2">
      <c r="R377" s="4" t="s">
        <v>925</v>
      </c>
      <c r="T377" s="4"/>
      <c r="U377" s="4"/>
      <c r="V377" s="4"/>
      <c r="W377" s="4"/>
      <c r="X377" s="4"/>
      <c r="Y377" s="4"/>
      <c r="AJ377" s="4" t="s">
        <v>2498</v>
      </c>
      <c r="AK377" s="4" t="s">
        <v>2499</v>
      </c>
      <c r="AL377" s="4" t="s">
        <v>2500</v>
      </c>
      <c r="AM377" s="4" t="s">
        <v>2501</v>
      </c>
    </row>
    <row r="378" spans="18:39" x14ac:dyDescent="0.2">
      <c r="R378" s="4" t="s">
        <v>926</v>
      </c>
      <c r="T378" s="4"/>
      <c r="U378" s="4"/>
      <c r="V378" s="4"/>
      <c r="W378" s="4"/>
      <c r="X378" s="4"/>
      <c r="Y378" s="4"/>
      <c r="AJ378" s="4" t="s">
        <v>2502</v>
      </c>
      <c r="AK378" s="4" t="s">
        <v>2503</v>
      </c>
      <c r="AL378" s="4" t="s">
        <v>2504</v>
      </c>
      <c r="AM378" s="4" t="s">
        <v>2505</v>
      </c>
    </row>
    <row r="379" spans="18:39" x14ac:dyDescent="0.2">
      <c r="R379" s="4" t="s">
        <v>927</v>
      </c>
      <c r="T379" s="4"/>
      <c r="U379" s="4"/>
      <c r="V379" s="4"/>
      <c r="W379" s="4"/>
      <c r="X379" s="4"/>
      <c r="Y379" s="4"/>
      <c r="AJ379" s="4" t="s">
        <v>2506</v>
      </c>
      <c r="AK379" s="4" t="s">
        <v>2507</v>
      </c>
      <c r="AL379" s="4" t="s">
        <v>2508</v>
      </c>
      <c r="AM379" s="4" t="s">
        <v>2509</v>
      </c>
    </row>
    <row r="380" spans="18:39" x14ac:dyDescent="0.2">
      <c r="R380" s="4" t="s">
        <v>928</v>
      </c>
      <c r="T380" s="4"/>
      <c r="U380" s="4"/>
      <c r="V380" s="4"/>
      <c r="W380" s="4"/>
      <c r="X380" s="4"/>
      <c r="Y380" s="4"/>
      <c r="AJ380" s="4" t="s">
        <v>2510</v>
      </c>
      <c r="AK380" s="4" t="s">
        <v>2511</v>
      </c>
      <c r="AL380" s="4" t="s">
        <v>2512</v>
      </c>
      <c r="AM380" s="4" t="s">
        <v>2513</v>
      </c>
    </row>
    <row r="381" spans="18:39" x14ac:dyDescent="0.2">
      <c r="R381" s="4" t="s">
        <v>929</v>
      </c>
      <c r="T381" s="4"/>
      <c r="U381" s="4"/>
      <c r="V381" s="4"/>
      <c r="W381" s="4"/>
      <c r="X381" s="4"/>
      <c r="Y381" s="4"/>
      <c r="AJ381" s="4" t="s">
        <v>2514</v>
      </c>
      <c r="AK381" s="4" t="s">
        <v>2515</v>
      </c>
      <c r="AL381" s="4" t="s">
        <v>2516</v>
      </c>
      <c r="AM381" s="4" t="s">
        <v>2517</v>
      </c>
    </row>
    <row r="382" spans="18:39" x14ac:dyDescent="0.2">
      <c r="R382" s="4" t="s">
        <v>930</v>
      </c>
      <c r="T382" s="4"/>
      <c r="U382" s="4"/>
      <c r="V382" s="4"/>
      <c r="W382" s="4"/>
      <c r="X382" s="4"/>
      <c r="Y382" s="4"/>
      <c r="AJ382" s="4" t="s">
        <v>2518</v>
      </c>
      <c r="AK382" s="4" t="s">
        <v>2519</v>
      </c>
      <c r="AL382" s="4" t="s">
        <v>2520</v>
      </c>
      <c r="AM382" s="4" t="s">
        <v>2521</v>
      </c>
    </row>
    <row r="383" spans="18:39" x14ac:dyDescent="0.2">
      <c r="R383" s="4" t="s">
        <v>931</v>
      </c>
      <c r="T383" s="4"/>
      <c r="U383" s="4"/>
      <c r="V383" s="4"/>
      <c r="W383" s="4"/>
      <c r="X383" s="4"/>
      <c r="Y383" s="4"/>
      <c r="AJ383" s="4" t="s">
        <v>2522</v>
      </c>
      <c r="AK383" s="4" t="s">
        <v>2523</v>
      </c>
      <c r="AL383" s="4" t="s">
        <v>2524</v>
      </c>
      <c r="AM383" s="4" t="s">
        <v>2525</v>
      </c>
    </row>
    <row r="384" spans="18:39" x14ac:dyDescent="0.2">
      <c r="R384" s="4" t="s">
        <v>932</v>
      </c>
      <c r="T384" s="4"/>
      <c r="U384" s="4"/>
      <c r="V384" s="4"/>
      <c r="W384" s="4"/>
      <c r="X384" s="4"/>
      <c r="Y384" s="4"/>
      <c r="AJ384" s="4" t="s">
        <v>2526</v>
      </c>
      <c r="AK384" s="4" t="s">
        <v>2527</v>
      </c>
      <c r="AL384" s="4" t="s">
        <v>2528</v>
      </c>
      <c r="AM384" s="4" t="s">
        <v>2529</v>
      </c>
    </row>
    <row r="385" spans="18:39" x14ac:dyDescent="0.2">
      <c r="R385" s="4"/>
      <c r="T385" s="4"/>
      <c r="U385" s="4"/>
      <c r="V385" s="4"/>
      <c r="W385" s="4"/>
      <c r="X385" s="4"/>
      <c r="Y385" s="4"/>
      <c r="AJ385" s="4" t="s">
        <v>2530</v>
      </c>
      <c r="AK385" s="4" t="s">
        <v>2531</v>
      </c>
      <c r="AL385" s="4" t="s">
        <v>2532</v>
      </c>
      <c r="AM385" s="4" t="s">
        <v>2533</v>
      </c>
    </row>
    <row r="386" spans="18:39" x14ac:dyDescent="0.2">
      <c r="R386" s="4"/>
      <c r="T386" s="4"/>
      <c r="U386" s="4"/>
      <c r="V386" s="4"/>
      <c r="W386" s="4"/>
      <c r="X386" s="4"/>
      <c r="Y386" s="4"/>
      <c r="AJ386" s="4" t="s">
        <v>2534</v>
      </c>
      <c r="AK386" s="4" t="s">
        <v>2535</v>
      </c>
      <c r="AL386" s="4" t="s">
        <v>2536</v>
      </c>
      <c r="AM386" s="4" t="s">
        <v>2537</v>
      </c>
    </row>
    <row r="387" spans="18:39" x14ac:dyDescent="0.2">
      <c r="R387" s="4"/>
      <c r="T387" s="4"/>
      <c r="U387" s="4"/>
      <c r="V387" s="4"/>
      <c r="W387" s="4"/>
      <c r="X387" s="4"/>
      <c r="Y387" s="4"/>
      <c r="AJ387" s="4" t="s">
        <v>2538</v>
      </c>
      <c r="AK387" s="4" t="s">
        <v>2539</v>
      </c>
      <c r="AL387" s="4" t="s">
        <v>2540</v>
      </c>
      <c r="AM387" s="4" t="s">
        <v>2541</v>
      </c>
    </row>
    <row r="388" spans="18:39" x14ac:dyDescent="0.2">
      <c r="R388" s="4"/>
      <c r="T388" s="4"/>
      <c r="U388" s="4"/>
      <c r="V388" s="4"/>
      <c r="W388" s="4"/>
      <c r="X388" s="4"/>
      <c r="Y388" s="4"/>
      <c r="AJ388" s="4" t="s">
        <v>2542</v>
      </c>
      <c r="AK388" s="4" t="s">
        <v>2543</v>
      </c>
      <c r="AL388" s="4" t="s">
        <v>2544</v>
      </c>
      <c r="AM388" s="4" t="s">
        <v>2545</v>
      </c>
    </row>
    <row r="389" spans="18:39" x14ac:dyDescent="0.2">
      <c r="R389" s="4"/>
      <c r="T389" s="4"/>
      <c r="U389" s="4"/>
      <c r="V389" s="4"/>
      <c r="W389" s="4"/>
      <c r="X389" s="4"/>
      <c r="Y389" s="4"/>
      <c r="AJ389" s="4" t="s">
        <v>2546</v>
      </c>
      <c r="AK389" s="4" t="s">
        <v>2547</v>
      </c>
      <c r="AL389" s="4" t="s">
        <v>2548</v>
      </c>
      <c r="AM389" s="4" t="s">
        <v>2549</v>
      </c>
    </row>
    <row r="390" spans="18:39" x14ac:dyDescent="0.2">
      <c r="R390" s="4"/>
      <c r="T390" s="4"/>
      <c r="U390" s="4"/>
      <c r="V390" s="4"/>
      <c r="W390" s="4"/>
      <c r="X390" s="4"/>
      <c r="Y390" s="4"/>
      <c r="AJ390" s="4" t="s">
        <v>2550</v>
      </c>
      <c r="AK390" s="4" t="s">
        <v>2551</v>
      </c>
      <c r="AL390" s="4" t="s">
        <v>2552</v>
      </c>
      <c r="AM390" s="4" t="s">
        <v>2553</v>
      </c>
    </row>
    <row r="391" spans="18:39" x14ac:dyDescent="0.2">
      <c r="R391" s="4"/>
      <c r="T391" s="4"/>
      <c r="U391" s="4"/>
      <c r="V391" s="4"/>
      <c r="W391" s="4"/>
      <c r="X391" s="4"/>
      <c r="Y391" s="4"/>
      <c r="AJ391" s="4" t="s">
        <v>2554</v>
      </c>
      <c r="AK391" s="4" t="s">
        <v>2555</v>
      </c>
      <c r="AL391" s="4" t="s">
        <v>2556</v>
      </c>
      <c r="AM391" s="4" t="s">
        <v>2557</v>
      </c>
    </row>
    <row r="392" spans="18:39" x14ac:dyDescent="0.2">
      <c r="R392" s="4"/>
      <c r="T392" s="4"/>
      <c r="U392" s="4"/>
      <c r="V392" s="4"/>
      <c r="W392" s="4"/>
      <c r="X392" s="4"/>
      <c r="Y392" s="4"/>
      <c r="AJ392" s="4" t="s">
        <v>2558</v>
      </c>
      <c r="AK392" s="4" t="s">
        <v>2559</v>
      </c>
      <c r="AL392" s="4" t="s">
        <v>2560</v>
      </c>
      <c r="AM392" s="4" t="s">
        <v>2561</v>
      </c>
    </row>
    <row r="393" spans="18:39" x14ac:dyDescent="0.2">
      <c r="R393" s="4"/>
      <c r="T393" s="4"/>
      <c r="U393" s="4"/>
      <c r="V393" s="4"/>
      <c r="W393" s="4"/>
      <c r="X393" s="4"/>
      <c r="Y393" s="4"/>
      <c r="AJ393" s="4" t="s">
        <v>2562</v>
      </c>
      <c r="AK393" s="4" t="s">
        <v>2563</v>
      </c>
      <c r="AL393" s="4" t="s">
        <v>2564</v>
      </c>
      <c r="AM393" s="4" t="s">
        <v>2565</v>
      </c>
    </row>
    <row r="394" spans="18:39" x14ac:dyDescent="0.2">
      <c r="R394" s="4"/>
      <c r="T394" s="4"/>
      <c r="U394" s="4"/>
      <c r="V394" s="4"/>
      <c r="W394" s="4"/>
      <c r="X394" s="4"/>
      <c r="Y394" s="4"/>
      <c r="AJ394" s="4" t="s">
        <v>2566</v>
      </c>
      <c r="AK394" s="4" t="s">
        <v>2567</v>
      </c>
      <c r="AL394" s="4" t="s">
        <v>2568</v>
      </c>
      <c r="AM394" s="4" t="s">
        <v>2569</v>
      </c>
    </row>
    <row r="395" spans="18:39" x14ac:dyDescent="0.2">
      <c r="R395" s="4"/>
      <c r="T395" s="4"/>
      <c r="U395" s="4"/>
      <c r="V395" s="4"/>
      <c r="W395" s="4"/>
      <c r="X395" s="4"/>
      <c r="Y395" s="4"/>
      <c r="AJ395" s="4" t="s">
        <v>2570</v>
      </c>
      <c r="AK395" s="4" t="s">
        <v>2571</v>
      </c>
      <c r="AL395" s="4" t="s">
        <v>2572</v>
      </c>
      <c r="AM395" s="4" t="s">
        <v>2573</v>
      </c>
    </row>
    <row r="396" spans="18:39" x14ac:dyDescent="0.2">
      <c r="R396" s="4"/>
      <c r="T396" s="4"/>
      <c r="U396" s="4"/>
      <c r="V396" s="4"/>
      <c r="W396" s="4"/>
      <c r="X396" s="4"/>
      <c r="Y396" s="4"/>
      <c r="AJ396" s="4" t="s">
        <v>2574</v>
      </c>
      <c r="AK396" s="4" t="s">
        <v>2575</v>
      </c>
      <c r="AL396" s="4" t="s">
        <v>2576</v>
      </c>
      <c r="AM396" s="4" t="s">
        <v>2577</v>
      </c>
    </row>
    <row r="397" spans="18:39" x14ac:dyDescent="0.2">
      <c r="R397" s="4"/>
      <c r="T397" s="4"/>
      <c r="U397" s="4"/>
      <c r="V397" s="4"/>
      <c r="W397" s="4"/>
      <c r="X397" s="4"/>
      <c r="Y397" s="4"/>
      <c r="AJ397" s="4" t="s">
        <v>2578</v>
      </c>
      <c r="AK397" s="4" t="s">
        <v>2579</v>
      </c>
      <c r="AL397" s="4" t="s">
        <v>2580</v>
      </c>
      <c r="AM397" s="4" t="s">
        <v>2581</v>
      </c>
    </row>
    <row r="398" spans="18:39" x14ac:dyDescent="0.2">
      <c r="R398" s="4"/>
      <c r="T398" s="4"/>
      <c r="U398" s="4"/>
      <c r="V398" s="4"/>
      <c r="W398" s="4"/>
      <c r="X398" s="4"/>
      <c r="Y398" s="4"/>
      <c r="AJ398" s="4" t="s">
        <v>2582</v>
      </c>
      <c r="AK398" s="4" t="s">
        <v>2583</v>
      </c>
      <c r="AL398" s="4" t="s">
        <v>2584</v>
      </c>
      <c r="AM398" s="4" t="s">
        <v>2585</v>
      </c>
    </row>
    <row r="399" spans="18:39" x14ac:dyDescent="0.2">
      <c r="R399" s="4"/>
      <c r="T399" s="4"/>
      <c r="U399" s="4"/>
      <c r="V399" s="4"/>
      <c r="W399" s="4"/>
      <c r="X399" s="4"/>
      <c r="Y399" s="4"/>
      <c r="AJ399" s="4" t="s">
        <v>2586</v>
      </c>
      <c r="AK399" s="4" t="s">
        <v>2587</v>
      </c>
      <c r="AL399" s="4" t="s">
        <v>2588</v>
      </c>
      <c r="AM399" s="4" t="s">
        <v>2589</v>
      </c>
    </row>
    <row r="400" spans="18:39" x14ac:dyDescent="0.2">
      <c r="R400" s="4"/>
      <c r="T400" s="4"/>
      <c r="U400" s="4"/>
      <c r="V400" s="4"/>
      <c r="W400" s="4"/>
      <c r="X400" s="4"/>
      <c r="Y400" s="4"/>
      <c r="AJ400" s="4" t="s">
        <v>2590</v>
      </c>
      <c r="AK400" s="4" t="s">
        <v>2591</v>
      </c>
      <c r="AL400" s="4" t="s">
        <v>2592</v>
      </c>
      <c r="AM400" s="4" t="s">
        <v>2593</v>
      </c>
    </row>
    <row r="401" spans="18:39" x14ac:dyDescent="0.2">
      <c r="R401" s="4"/>
      <c r="T401" s="4"/>
      <c r="U401" s="4"/>
      <c r="V401" s="4"/>
      <c r="W401" s="4"/>
      <c r="X401" s="4"/>
      <c r="Y401" s="4"/>
      <c r="AJ401" s="4" t="s">
        <v>2594</v>
      </c>
      <c r="AK401" s="4" t="s">
        <v>2595</v>
      </c>
      <c r="AL401" s="4" t="s">
        <v>2596</v>
      </c>
      <c r="AM401" s="4" t="s">
        <v>2597</v>
      </c>
    </row>
    <row r="402" spans="18:39" x14ac:dyDescent="0.2">
      <c r="R402" s="4"/>
      <c r="T402" s="4"/>
      <c r="U402" s="4"/>
      <c r="V402" s="4"/>
      <c r="W402" s="4"/>
      <c r="X402" s="4"/>
      <c r="Y402" s="4"/>
      <c r="AJ402" s="4" t="s">
        <v>2598</v>
      </c>
      <c r="AK402" s="4" t="s">
        <v>2599</v>
      </c>
      <c r="AL402" s="4" t="s">
        <v>2600</v>
      </c>
      <c r="AM402" s="4" t="s">
        <v>2601</v>
      </c>
    </row>
    <row r="403" spans="18:39" x14ac:dyDescent="0.2">
      <c r="R403" s="4"/>
      <c r="T403" s="4"/>
      <c r="U403" s="4"/>
      <c r="V403" s="4"/>
      <c r="W403" s="4"/>
      <c r="X403" s="4"/>
      <c r="Y403" s="4"/>
      <c r="AJ403" s="4" t="s">
        <v>2602</v>
      </c>
      <c r="AK403" s="4" t="s">
        <v>2603</v>
      </c>
      <c r="AL403" s="4" t="s">
        <v>2604</v>
      </c>
      <c r="AM403" s="4" t="s">
        <v>2605</v>
      </c>
    </row>
    <row r="404" spans="18:39" x14ac:dyDescent="0.2">
      <c r="R404" s="4"/>
      <c r="U404" s="4"/>
      <c r="V404" s="4"/>
      <c r="W404" s="4"/>
      <c r="X404" s="4"/>
      <c r="AJ404" s="4" t="s">
        <v>2606</v>
      </c>
      <c r="AK404" s="4" t="s">
        <v>2607</v>
      </c>
      <c r="AL404" s="4" t="s">
        <v>2608</v>
      </c>
      <c r="AM404" s="4" t="s">
        <v>2609</v>
      </c>
    </row>
    <row r="405" spans="18:39" x14ac:dyDescent="0.2">
      <c r="R405" s="4"/>
      <c r="U405" s="4"/>
      <c r="V405" s="4"/>
      <c r="W405" s="4"/>
      <c r="X405" s="4"/>
      <c r="AJ405" s="4" t="s">
        <v>2610</v>
      </c>
      <c r="AK405" s="4" t="s">
        <v>2611</v>
      </c>
      <c r="AL405" s="4" t="s">
        <v>2612</v>
      </c>
      <c r="AM405" s="4" t="s">
        <v>2613</v>
      </c>
    </row>
    <row r="406" spans="18:39" x14ac:dyDescent="0.2">
      <c r="R406" s="4"/>
      <c r="U406" s="4"/>
      <c r="V406" s="4"/>
      <c r="W406" s="4"/>
      <c r="X406" s="4"/>
      <c r="AJ406" s="4" t="s">
        <v>2614</v>
      </c>
      <c r="AK406" s="4" t="s">
        <v>2615</v>
      </c>
      <c r="AL406" s="4" t="s">
        <v>2616</v>
      </c>
      <c r="AM406" s="4" t="s">
        <v>2617</v>
      </c>
    </row>
    <row r="407" spans="18:39" x14ac:dyDescent="0.2">
      <c r="R407" s="4"/>
      <c r="U407" s="4"/>
      <c r="V407" s="4"/>
      <c r="W407" s="4"/>
      <c r="X407" s="4"/>
      <c r="AJ407" s="4" t="s">
        <v>2618</v>
      </c>
      <c r="AK407" s="4" t="s">
        <v>2619</v>
      </c>
      <c r="AL407" s="4" t="s">
        <v>2620</v>
      </c>
      <c r="AM407" s="4" t="s">
        <v>2621</v>
      </c>
    </row>
    <row r="408" spans="18:39" x14ac:dyDescent="0.2">
      <c r="R408" s="4"/>
      <c r="U408" s="4"/>
      <c r="V408" s="4"/>
      <c r="W408" s="4"/>
      <c r="X408" s="4"/>
      <c r="AJ408" s="4" t="s">
        <v>2622</v>
      </c>
      <c r="AK408" s="4" t="s">
        <v>2623</v>
      </c>
      <c r="AL408" s="4" t="s">
        <v>2624</v>
      </c>
      <c r="AM408" s="4" t="s">
        <v>2625</v>
      </c>
    </row>
    <row r="409" spans="18:39" x14ac:dyDescent="0.2">
      <c r="R409" s="4"/>
      <c r="U409" s="4"/>
      <c r="V409" s="4"/>
      <c r="W409" s="4"/>
      <c r="X409" s="4"/>
      <c r="AJ409" s="4" t="s">
        <v>2626</v>
      </c>
      <c r="AK409" s="4" t="s">
        <v>2627</v>
      </c>
      <c r="AL409" s="4" t="s">
        <v>2628</v>
      </c>
      <c r="AM409" s="4" t="s">
        <v>2629</v>
      </c>
    </row>
    <row r="410" spans="18:39" x14ac:dyDescent="0.2">
      <c r="R410" s="4"/>
      <c r="U410" s="4"/>
      <c r="V410" s="4"/>
      <c r="W410" s="4"/>
      <c r="X410" s="4"/>
      <c r="AJ410" s="4" t="s">
        <v>2630</v>
      </c>
      <c r="AK410" s="4" t="s">
        <v>2631</v>
      </c>
      <c r="AL410" s="4" t="s">
        <v>2632</v>
      </c>
      <c r="AM410" s="4" t="s">
        <v>2633</v>
      </c>
    </row>
    <row r="411" spans="18:39" x14ac:dyDescent="0.2">
      <c r="R411" s="4"/>
      <c r="U411" s="4"/>
      <c r="V411" s="4"/>
      <c r="W411" s="4"/>
      <c r="X411" s="4"/>
      <c r="AJ411" s="4" t="s">
        <v>2634</v>
      </c>
      <c r="AK411" s="4" t="s">
        <v>2635</v>
      </c>
      <c r="AL411" s="4" t="s">
        <v>2636</v>
      </c>
      <c r="AM411" s="4" t="s">
        <v>2637</v>
      </c>
    </row>
    <row r="412" spans="18:39" x14ac:dyDescent="0.2">
      <c r="R412" s="4"/>
      <c r="U412" s="4"/>
      <c r="V412" s="4"/>
      <c r="W412" s="4"/>
      <c r="X412" s="4"/>
      <c r="AJ412" s="4" t="s">
        <v>2638</v>
      </c>
      <c r="AK412" s="4" t="s">
        <v>2639</v>
      </c>
      <c r="AL412" s="4" t="s">
        <v>2640</v>
      </c>
      <c r="AM412" s="4" t="s">
        <v>2641</v>
      </c>
    </row>
    <row r="413" spans="18:39" x14ac:dyDescent="0.2">
      <c r="R413" s="4"/>
      <c r="U413" s="4"/>
      <c r="V413" s="4"/>
      <c r="W413" s="4"/>
      <c r="X413" s="4"/>
      <c r="AJ413" s="4" t="s">
        <v>2642</v>
      </c>
      <c r="AK413" s="4" t="s">
        <v>2643</v>
      </c>
      <c r="AL413" s="4" t="s">
        <v>2644</v>
      </c>
      <c r="AM413" s="4" t="s">
        <v>2645</v>
      </c>
    </row>
    <row r="414" spans="18:39" x14ac:dyDescent="0.2">
      <c r="R414" s="4"/>
      <c r="U414" s="4"/>
      <c r="V414" s="4"/>
      <c r="W414" s="4"/>
      <c r="X414" s="4"/>
      <c r="AJ414" s="4" t="s">
        <v>2646</v>
      </c>
      <c r="AK414" s="4" t="s">
        <v>2647</v>
      </c>
      <c r="AL414" s="4" t="s">
        <v>2648</v>
      </c>
      <c r="AM414" s="4" t="s">
        <v>2649</v>
      </c>
    </row>
    <row r="415" spans="18:39" x14ac:dyDescent="0.2">
      <c r="R415" s="4"/>
      <c r="U415" s="4"/>
      <c r="V415" s="4"/>
      <c r="W415" s="4"/>
      <c r="X415" s="4"/>
      <c r="AJ415" s="4" t="s">
        <v>2650</v>
      </c>
      <c r="AK415" s="4" t="s">
        <v>2651</v>
      </c>
      <c r="AL415" s="4" t="s">
        <v>2652</v>
      </c>
      <c r="AM415" s="4" t="s">
        <v>2653</v>
      </c>
    </row>
    <row r="416" spans="18:39" x14ac:dyDescent="0.2">
      <c r="R416" s="4"/>
      <c r="U416" s="4"/>
      <c r="V416" s="4"/>
      <c r="W416" s="4"/>
      <c r="X416" s="4"/>
      <c r="AJ416" s="4" t="s">
        <v>2654</v>
      </c>
      <c r="AK416" s="4" t="s">
        <v>2655</v>
      </c>
      <c r="AL416" s="4" t="s">
        <v>2656</v>
      </c>
      <c r="AM416" s="4" t="s">
        <v>2657</v>
      </c>
    </row>
    <row r="417" spans="18:39" x14ac:dyDescent="0.2">
      <c r="R417" s="4"/>
      <c r="U417" s="4"/>
      <c r="V417" s="4"/>
      <c r="W417" s="4"/>
      <c r="X417" s="4"/>
      <c r="AJ417" s="4" t="s">
        <v>2658</v>
      </c>
      <c r="AK417" s="4" t="s">
        <v>2659</v>
      </c>
      <c r="AL417" s="4" t="s">
        <v>2660</v>
      </c>
      <c r="AM417" s="4" t="s">
        <v>2661</v>
      </c>
    </row>
    <row r="418" spans="18:39" x14ac:dyDescent="0.2">
      <c r="R418" s="4"/>
      <c r="U418" s="4"/>
      <c r="V418" s="4"/>
      <c r="W418" s="4"/>
      <c r="X418" s="4"/>
      <c r="AJ418" s="4" t="s">
        <v>2662</v>
      </c>
      <c r="AK418" s="4" t="s">
        <v>2663</v>
      </c>
      <c r="AL418" s="4" t="s">
        <v>2664</v>
      </c>
      <c r="AM418" s="4" t="s">
        <v>2665</v>
      </c>
    </row>
    <row r="419" spans="18:39" x14ac:dyDescent="0.2">
      <c r="R419" s="4"/>
      <c r="U419" s="4"/>
      <c r="V419" s="4"/>
      <c r="W419" s="4"/>
      <c r="X419" s="4"/>
      <c r="AJ419" s="4" t="s">
        <v>2666</v>
      </c>
      <c r="AK419" s="4" t="s">
        <v>2667</v>
      </c>
      <c r="AL419" s="4" t="s">
        <v>2668</v>
      </c>
      <c r="AM419" s="4" t="s">
        <v>2669</v>
      </c>
    </row>
    <row r="420" spans="18:39" x14ac:dyDescent="0.2">
      <c r="R420" s="4"/>
      <c r="U420" s="4"/>
      <c r="V420" s="4"/>
      <c r="W420" s="4"/>
      <c r="X420" s="4"/>
      <c r="AJ420" s="4" t="s">
        <v>2670</v>
      </c>
      <c r="AK420" s="4" t="s">
        <v>2671</v>
      </c>
      <c r="AL420" s="4" t="s">
        <v>2672</v>
      </c>
      <c r="AM420" s="4" t="s">
        <v>2673</v>
      </c>
    </row>
    <row r="421" spans="18:39" x14ac:dyDescent="0.2">
      <c r="R421" s="4"/>
      <c r="U421" s="4"/>
      <c r="V421" s="4"/>
      <c r="W421" s="4"/>
      <c r="X421" s="4"/>
      <c r="AJ421" s="4" t="s">
        <v>2674</v>
      </c>
      <c r="AK421" s="4" t="s">
        <v>2675</v>
      </c>
      <c r="AL421" s="4" t="s">
        <v>2676</v>
      </c>
      <c r="AM421" s="4" t="s">
        <v>2677</v>
      </c>
    </row>
    <row r="422" spans="18:39" x14ac:dyDescent="0.2">
      <c r="R422" s="4"/>
      <c r="U422" s="4"/>
      <c r="V422" s="4"/>
      <c r="W422" s="4"/>
      <c r="X422" s="4"/>
      <c r="AJ422" s="4" t="s">
        <v>2678</v>
      </c>
      <c r="AK422" s="4" t="s">
        <v>2679</v>
      </c>
      <c r="AL422" s="4" t="s">
        <v>2680</v>
      </c>
      <c r="AM422" s="4" t="s">
        <v>2681</v>
      </c>
    </row>
    <row r="423" spans="18:39" x14ac:dyDescent="0.2">
      <c r="R423" s="4"/>
      <c r="U423" s="4"/>
      <c r="V423" s="4"/>
      <c r="W423" s="4"/>
      <c r="X423" s="4"/>
      <c r="AJ423" s="4" t="s">
        <v>2682</v>
      </c>
      <c r="AK423" s="4" t="s">
        <v>2683</v>
      </c>
      <c r="AL423" s="4" t="s">
        <v>2684</v>
      </c>
      <c r="AM423" s="4" t="s">
        <v>2685</v>
      </c>
    </row>
    <row r="424" spans="18:39" x14ac:dyDescent="0.2">
      <c r="R424" s="4"/>
      <c r="U424" s="4"/>
      <c r="V424" s="4"/>
      <c r="W424" s="4"/>
      <c r="X424" s="4"/>
      <c r="AJ424" s="4" t="s">
        <v>2686</v>
      </c>
      <c r="AK424" s="4" t="s">
        <v>2687</v>
      </c>
      <c r="AL424" s="4" t="s">
        <v>2688</v>
      </c>
      <c r="AM424" s="4" t="s">
        <v>2689</v>
      </c>
    </row>
    <row r="425" spans="18:39" x14ac:dyDescent="0.2">
      <c r="R425" s="4"/>
      <c r="U425" s="4"/>
      <c r="V425" s="4"/>
      <c r="W425" s="4"/>
      <c r="X425" s="4"/>
      <c r="AJ425" s="4" t="s">
        <v>2690</v>
      </c>
      <c r="AK425" s="4" t="s">
        <v>2691</v>
      </c>
      <c r="AL425" s="4" t="s">
        <v>2692</v>
      </c>
      <c r="AM425" s="4" t="s">
        <v>2693</v>
      </c>
    </row>
    <row r="426" spans="18:39" x14ac:dyDescent="0.2">
      <c r="R426" s="4"/>
      <c r="U426" s="4"/>
      <c r="V426" s="4"/>
      <c r="W426" s="4"/>
      <c r="X426" s="4"/>
      <c r="AJ426" s="4" t="s">
        <v>2694</v>
      </c>
      <c r="AK426" s="4" t="s">
        <v>2695</v>
      </c>
      <c r="AL426" s="4" t="s">
        <v>2696</v>
      </c>
      <c r="AM426" s="4" t="s">
        <v>2697</v>
      </c>
    </row>
    <row r="427" spans="18:39" x14ac:dyDescent="0.2">
      <c r="R427" s="4"/>
      <c r="U427" s="4"/>
      <c r="V427" s="4"/>
      <c r="W427" s="4"/>
      <c r="X427" s="4"/>
      <c r="AJ427" s="4" t="s">
        <v>2698</v>
      </c>
      <c r="AK427" s="4" t="s">
        <v>2699</v>
      </c>
      <c r="AL427" s="4" t="s">
        <v>2700</v>
      </c>
      <c r="AM427" s="4" t="s">
        <v>2701</v>
      </c>
    </row>
    <row r="428" spans="18:39" x14ac:dyDescent="0.2">
      <c r="R428" s="4"/>
      <c r="U428" s="4"/>
      <c r="V428" s="4"/>
      <c r="W428" s="4"/>
      <c r="X428" s="4"/>
      <c r="AJ428" s="4" t="s">
        <v>2702</v>
      </c>
      <c r="AK428" s="4" t="s">
        <v>2703</v>
      </c>
      <c r="AL428" s="4" t="s">
        <v>2704</v>
      </c>
      <c r="AM428" s="4" t="s">
        <v>2705</v>
      </c>
    </row>
    <row r="429" spans="18:39" x14ac:dyDescent="0.2">
      <c r="R429" s="4"/>
      <c r="U429" s="4"/>
      <c r="V429" s="4"/>
      <c r="W429" s="4"/>
      <c r="X429" s="4"/>
      <c r="AJ429" s="4" t="s">
        <v>2706</v>
      </c>
      <c r="AK429" s="4" t="s">
        <v>2707</v>
      </c>
      <c r="AL429" s="4" t="s">
        <v>2708</v>
      </c>
      <c r="AM429" s="4" t="s">
        <v>2709</v>
      </c>
    </row>
    <row r="430" spans="18:39" x14ac:dyDescent="0.2">
      <c r="R430" s="4"/>
      <c r="U430" s="4"/>
      <c r="V430" s="4"/>
      <c r="W430" s="4"/>
      <c r="X430" s="4"/>
      <c r="AJ430" s="4" t="s">
        <v>2710</v>
      </c>
      <c r="AK430" s="4" t="s">
        <v>2711</v>
      </c>
      <c r="AL430" s="4" t="s">
        <v>2712</v>
      </c>
      <c r="AM430" s="4" t="s">
        <v>2713</v>
      </c>
    </row>
    <row r="431" spans="18:39" x14ac:dyDescent="0.2">
      <c r="R431" s="4"/>
      <c r="U431" s="4"/>
      <c r="V431" s="4"/>
      <c r="W431" s="4"/>
      <c r="X431" s="4"/>
      <c r="AJ431" s="4" t="s">
        <v>2714</v>
      </c>
      <c r="AK431" s="4" t="s">
        <v>2715</v>
      </c>
      <c r="AL431" s="4" t="s">
        <v>2716</v>
      </c>
      <c r="AM431" s="4" t="s">
        <v>2717</v>
      </c>
    </row>
    <row r="432" spans="18:39" x14ac:dyDescent="0.2">
      <c r="R432" s="4"/>
      <c r="U432" s="4"/>
      <c r="V432" s="4"/>
      <c r="W432" s="4"/>
      <c r="X432" s="4"/>
      <c r="AJ432" s="4" t="s">
        <v>2718</v>
      </c>
      <c r="AK432" s="4" t="s">
        <v>2719</v>
      </c>
      <c r="AL432" s="4" t="s">
        <v>2720</v>
      </c>
      <c r="AM432" s="4" t="s">
        <v>2721</v>
      </c>
    </row>
    <row r="433" spans="18:39" x14ac:dyDescent="0.2">
      <c r="R433" s="4"/>
      <c r="U433" s="4"/>
      <c r="V433" s="4"/>
      <c r="W433" s="4"/>
      <c r="X433" s="4"/>
      <c r="AJ433" s="4" t="s">
        <v>2722</v>
      </c>
      <c r="AK433" s="4" t="s">
        <v>2723</v>
      </c>
      <c r="AL433" s="4" t="s">
        <v>2724</v>
      </c>
      <c r="AM433" s="4" t="s">
        <v>2725</v>
      </c>
    </row>
    <row r="434" spans="18:39" x14ac:dyDescent="0.2">
      <c r="R434" s="4"/>
      <c r="U434" s="4"/>
      <c r="V434" s="4"/>
      <c r="W434" s="4"/>
      <c r="X434" s="4"/>
      <c r="AJ434" s="4" t="s">
        <v>2726</v>
      </c>
      <c r="AK434" s="4" t="s">
        <v>2727</v>
      </c>
      <c r="AL434" s="4" t="s">
        <v>2728</v>
      </c>
      <c r="AM434" s="4" t="s">
        <v>2729</v>
      </c>
    </row>
    <row r="435" spans="18:39" x14ac:dyDescent="0.2">
      <c r="R435" s="4"/>
      <c r="U435" s="4"/>
      <c r="V435" s="4"/>
      <c r="W435" s="4"/>
      <c r="X435" s="4"/>
      <c r="AJ435" s="4" t="s">
        <v>2730</v>
      </c>
      <c r="AK435" s="4" t="s">
        <v>2731</v>
      </c>
      <c r="AL435" s="4" t="s">
        <v>2732</v>
      </c>
      <c r="AM435" s="4" t="s">
        <v>2733</v>
      </c>
    </row>
    <row r="436" spans="18:39" x14ac:dyDescent="0.2">
      <c r="R436" s="4"/>
      <c r="U436" s="4"/>
      <c r="V436" s="4"/>
      <c r="W436" s="4"/>
      <c r="X436" s="4"/>
      <c r="AJ436" s="4" t="s">
        <v>2734</v>
      </c>
      <c r="AK436" s="4" t="s">
        <v>2735</v>
      </c>
      <c r="AL436" s="4" t="s">
        <v>2736</v>
      </c>
      <c r="AM436" s="4" t="s">
        <v>2737</v>
      </c>
    </row>
    <row r="437" spans="18:39" x14ac:dyDescent="0.2">
      <c r="R437" s="4"/>
      <c r="U437" s="4"/>
      <c r="V437" s="4"/>
      <c r="W437" s="4"/>
      <c r="X437" s="4"/>
      <c r="AJ437" s="4" t="s">
        <v>2738</v>
      </c>
      <c r="AK437" s="4" t="s">
        <v>2739</v>
      </c>
      <c r="AL437" s="4" t="s">
        <v>2740</v>
      </c>
      <c r="AM437" s="4" t="s">
        <v>2741</v>
      </c>
    </row>
    <row r="438" spans="18:39" x14ac:dyDescent="0.2">
      <c r="R438" s="4"/>
      <c r="U438" s="4"/>
      <c r="V438" s="4"/>
      <c r="W438" s="4"/>
      <c r="X438" s="4"/>
      <c r="AJ438" s="4" t="s">
        <v>2742</v>
      </c>
      <c r="AK438" s="4" t="s">
        <v>2743</v>
      </c>
      <c r="AL438" s="4" t="s">
        <v>2744</v>
      </c>
      <c r="AM438" s="4" t="s">
        <v>2745</v>
      </c>
    </row>
    <row r="439" spans="18:39" x14ac:dyDescent="0.2">
      <c r="R439" s="4"/>
      <c r="U439" s="4"/>
      <c r="V439" s="4"/>
      <c r="W439" s="4"/>
      <c r="X439" s="4"/>
      <c r="AJ439" s="4" t="s">
        <v>2746</v>
      </c>
      <c r="AK439" s="4" t="s">
        <v>2747</v>
      </c>
      <c r="AL439" s="4" t="s">
        <v>2748</v>
      </c>
      <c r="AM439" s="4" t="s">
        <v>2749</v>
      </c>
    </row>
    <row r="440" spans="18:39" x14ac:dyDescent="0.2">
      <c r="R440" s="4"/>
      <c r="U440" s="4"/>
      <c r="V440" s="4"/>
      <c r="W440" s="4"/>
      <c r="X440" s="4"/>
      <c r="AJ440" s="4" t="s">
        <v>2750</v>
      </c>
      <c r="AK440" s="4" t="s">
        <v>2751</v>
      </c>
      <c r="AL440" s="4" t="s">
        <v>2752</v>
      </c>
      <c r="AM440" s="4" t="s">
        <v>2753</v>
      </c>
    </row>
    <row r="441" spans="18:39" x14ac:dyDescent="0.2">
      <c r="R441" s="4"/>
      <c r="U441" s="4"/>
      <c r="V441" s="4"/>
      <c r="W441" s="4"/>
      <c r="X441" s="4"/>
      <c r="AJ441" s="4" t="s">
        <v>2754</v>
      </c>
      <c r="AK441" s="4" t="s">
        <v>2755</v>
      </c>
      <c r="AL441" s="4" t="s">
        <v>2756</v>
      </c>
      <c r="AM441" s="4" t="s">
        <v>2757</v>
      </c>
    </row>
    <row r="442" spans="18:39" x14ac:dyDescent="0.2">
      <c r="R442" s="4"/>
      <c r="U442" s="4"/>
      <c r="V442" s="4"/>
      <c r="W442" s="4"/>
      <c r="X442" s="4"/>
      <c r="AJ442" s="4" t="s">
        <v>2758</v>
      </c>
      <c r="AK442" s="4" t="s">
        <v>2759</v>
      </c>
      <c r="AL442" s="4" t="s">
        <v>2760</v>
      </c>
      <c r="AM442" s="4" t="s">
        <v>2761</v>
      </c>
    </row>
    <row r="443" spans="18:39" x14ac:dyDescent="0.2">
      <c r="R443" s="4"/>
      <c r="U443" s="4"/>
      <c r="V443" s="4"/>
      <c r="W443" s="4"/>
      <c r="X443" s="4"/>
      <c r="AJ443" s="4" t="s">
        <v>2762</v>
      </c>
      <c r="AK443" s="4" t="s">
        <v>2763</v>
      </c>
      <c r="AL443" s="4" t="s">
        <v>2764</v>
      </c>
      <c r="AM443" s="4" t="s">
        <v>2765</v>
      </c>
    </row>
    <row r="444" spans="18:39" x14ac:dyDescent="0.2">
      <c r="R444" s="4"/>
      <c r="U444" s="4"/>
      <c r="V444" s="4"/>
      <c r="W444" s="4"/>
      <c r="X444" s="4"/>
      <c r="AJ444" s="4" t="s">
        <v>2766</v>
      </c>
      <c r="AK444" s="4" t="s">
        <v>2767</v>
      </c>
      <c r="AL444" s="4" t="s">
        <v>2768</v>
      </c>
      <c r="AM444" s="4" t="s">
        <v>2769</v>
      </c>
    </row>
    <row r="445" spans="18:39" x14ac:dyDescent="0.2">
      <c r="R445" s="4"/>
      <c r="U445" s="4"/>
      <c r="V445" s="4"/>
      <c r="W445" s="4"/>
      <c r="X445" s="4"/>
      <c r="AJ445" s="4" t="s">
        <v>2770</v>
      </c>
      <c r="AK445" s="4" t="s">
        <v>2771</v>
      </c>
      <c r="AL445" s="4" t="s">
        <v>2772</v>
      </c>
      <c r="AM445" s="4" t="s">
        <v>2773</v>
      </c>
    </row>
    <row r="446" spans="18:39" x14ac:dyDescent="0.2">
      <c r="R446" s="4"/>
      <c r="U446" s="4"/>
      <c r="V446" s="4"/>
      <c r="W446" s="4"/>
      <c r="X446" s="4"/>
      <c r="AJ446" s="4" t="s">
        <v>2774</v>
      </c>
      <c r="AK446" s="4" t="s">
        <v>2775</v>
      </c>
      <c r="AL446" s="4" t="s">
        <v>2776</v>
      </c>
      <c r="AM446" s="4" t="s">
        <v>2777</v>
      </c>
    </row>
    <row r="447" spans="18:39" x14ac:dyDescent="0.2">
      <c r="R447" s="4"/>
      <c r="U447" s="4"/>
      <c r="V447" s="4"/>
      <c r="W447" s="4"/>
      <c r="X447" s="4"/>
      <c r="AJ447" s="4" t="s">
        <v>2778</v>
      </c>
      <c r="AK447" s="4" t="s">
        <v>2779</v>
      </c>
      <c r="AL447" s="4" t="s">
        <v>2780</v>
      </c>
      <c r="AM447" s="4" t="s">
        <v>2781</v>
      </c>
    </row>
    <row r="448" spans="18:39" x14ac:dyDescent="0.2">
      <c r="R448" s="4"/>
      <c r="U448" s="4"/>
      <c r="V448" s="4"/>
      <c r="W448" s="4"/>
      <c r="X448" s="4"/>
      <c r="AJ448" s="4" t="s">
        <v>2782</v>
      </c>
      <c r="AK448" s="4" t="s">
        <v>2783</v>
      </c>
      <c r="AL448" s="4" t="s">
        <v>2784</v>
      </c>
      <c r="AM448" s="4" t="s">
        <v>2785</v>
      </c>
    </row>
    <row r="449" spans="18:39" x14ac:dyDescent="0.2">
      <c r="R449" s="4"/>
      <c r="U449" s="4"/>
      <c r="V449" s="4"/>
      <c r="W449" s="4"/>
      <c r="X449" s="4"/>
      <c r="AJ449" s="4" t="s">
        <v>2786</v>
      </c>
      <c r="AK449" s="4" t="s">
        <v>1664</v>
      </c>
      <c r="AL449" s="4" t="s">
        <v>2787</v>
      </c>
      <c r="AM449" s="4" t="s">
        <v>2788</v>
      </c>
    </row>
    <row r="450" spans="18:39" x14ac:dyDescent="0.2">
      <c r="R450" s="4"/>
      <c r="U450" s="4"/>
      <c r="V450" s="4"/>
      <c r="W450" s="4"/>
      <c r="X450" s="4"/>
      <c r="AJ450" s="4" t="s">
        <v>2789</v>
      </c>
      <c r="AK450" s="4" t="s">
        <v>2790</v>
      </c>
      <c r="AL450" s="4" t="s">
        <v>2791</v>
      </c>
      <c r="AM450" s="4" t="s">
        <v>2792</v>
      </c>
    </row>
    <row r="451" spans="18:39" x14ac:dyDescent="0.2">
      <c r="R451" s="4"/>
      <c r="U451" s="4"/>
      <c r="V451" s="4"/>
      <c r="W451" s="4"/>
      <c r="X451" s="4"/>
      <c r="AJ451" s="4" t="s">
        <v>2793</v>
      </c>
      <c r="AK451" s="4" t="s">
        <v>2794</v>
      </c>
      <c r="AL451" s="4" t="s">
        <v>2795</v>
      </c>
      <c r="AM451" s="4" t="s">
        <v>2796</v>
      </c>
    </row>
    <row r="452" spans="18:39" x14ac:dyDescent="0.2">
      <c r="R452" s="4"/>
      <c r="U452" s="4"/>
      <c r="V452" s="4"/>
      <c r="W452" s="4"/>
      <c r="X452" s="4"/>
      <c r="AJ452" s="4" t="s">
        <v>2797</v>
      </c>
      <c r="AK452" s="4" t="s">
        <v>2798</v>
      </c>
      <c r="AL452" s="4" t="s">
        <v>2799</v>
      </c>
      <c r="AM452" s="4" t="s">
        <v>2800</v>
      </c>
    </row>
    <row r="453" spans="18:39" x14ac:dyDescent="0.2">
      <c r="R453" s="4"/>
      <c r="U453" s="4"/>
      <c r="V453" s="4"/>
      <c r="W453" s="4"/>
      <c r="X453" s="4"/>
      <c r="AJ453" s="4" t="s">
        <v>2801</v>
      </c>
      <c r="AK453" s="4" t="s">
        <v>2802</v>
      </c>
      <c r="AL453" s="4" t="s">
        <v>2803</v>
      </c>
      <c r="AM453" s="4" t="s">
        <v>2804</v>
      </c>
    </row>
    <row r="454" spans="18:39" x14ac:dyDescent="0.2">
      <c r="R454" s="4"/>
      <c r="U454" s="4"/>
      <c r="V454" s="4"/>
      <c r="W454" s="4"/>
      <c r="X454" s="4"/>
      <c r="AJ454" s="4" t="s">
        <v>2805</v>
      </c>
      <c r="AK454" s="4" t="s">
        <v>2806</v>
      </c>
      <c r="AL454" s="4" t="s">
        <v>2807</v>
      </c>
      <c r="AM454" s="4" t="s">
        <v>2808</v>
      </c>
    </row>
    <row r="455" spans="18:39" x14ac:dyDescent="0.2">
      <c r="R455" s="4"/>
      <c r="U455" s="4"/>
      <c r="V455" s="4"/>
      <c r="W455" s="4"/>
      <c r="X455" s="4"/>
      <c r="AJ455" s="4" t="s">
        <v>2809</v>
      </c>
      <c r="AK455" s="4" t="s">
        <v>1638</v>
      </c>
      <c r="AL455" s="4" t="s">
        <v>1639</v>
      </c>
      <c r="AM455" s="4" t="s">
        <v>2810</v>
      </c>
    </row>
    <row r="456" spans="18:39" x14ac:dyDescent="0.2">
      <c r="R456" s="4"/>
      <c r="U456" s="4"/>
      <c r="V456" s="4"/>
      <c r="W456" s="4"/>
      <c r="X456" s="4"/>
      <c r="AJ456" s="4" t="s">
        <v>2811</v>
      </c>
      <c r="AK456" s="4" t="s">
        <v>2812</v>
      </c>
      <c r="AL456" s="4" t="s">
        <v>2813</v>
      </c>
      <c r="AM456" s="4" t="s">
        <v>2814</v>
      </c>
    </row>
    <row r="457" spans="18:39" x14ac:dyDescent="0.2">
      <c r="R457" s="4"/>
      <c r="U457" s="4"/>
      <c r="V457" s="4"/>
      <c r="W457" s="4"/>
      <c r="X457" s="4"/>
      <c r="AJ457" s="4" t="s">
        <v>2815</v>
      </c>
      <c r="AK457" s="4" t="s">
        <v>2816</v>
      </c>
      <c r="AL457" s="4" t="s">
        <v>2817</v>
      </c>
      <c r="AM457" s="4" t="s">
        <v>2818</v>
      </c>
    </row>
    <row r="458" spans="18:39" x14ac:dyDescent="0.2">
      <c r="R458" s="4"/>
      <c r="U458" s="4"/>
      <c r="V458" s="4"/>
      <c r="W458" s="4"/>
      <c r="X458" s="4"/>
      <c r="AJ458" s="4" t="s">
        <v>2819</v>
      </c>
      <c r="AK458" s="4" t="s">
        <v>2820</v>
      </c>
      <c r="AL458" s="4" t="s">
        <v>2821</v>
      </c>
      <c r="AM458" s="4" t="s">
        <v>2822</v>
      </c>
    </row>
    <row r="459" spans="18:39" x14ac:dyDescent="0.2">
      <c r="R459" s="4"/>
      <c r="U459" s="4"/>
      <c r="V459" s="4"/>
      <c r="W459" s="4"/>
      <c r="X459" s="4"/>
      <c r="AJ459" s="4" t="s">
        <v>2823</v>
      </c>
      <c r="AK459" s="4" t="s">
        <v>2824</v>
      </c>
      <c r="AL459" s="4" t="s">
        <v>2825</v>
      </c>
      <c r="AM459" s="4" t="s">
        <v>2826</v>
      </c>
    </row>
    <row r="460" spans="18:39" x14ac:dyDescent="0.2">
      <c r="R460" s="4"/>
      <c r="U460" s="4"/>
      <c r="V460" s="4"/>
      <c r="W460" s="4"/>
      <c r="X460" s="4"/>
      <c r="AJ460" s="4" t="s">
        <v>2827</v>
      </c>
      <c r="AK460" s="4" t="s">
        <v>2828</v>
      </c>
      <c r="AL460" s="4" t="s">
        <v>2829</v>
      </c>
      <c r="AM460" s="4" t="s">
        <v>2830</v>
      </c>
    </row>
    <row r="461" spans="18:39" x14ac:dyDescent="0.2">
      <c r="R461" s="4"/>
      <c r="U461" s="4"/>
      <c r="V461" s="4"/>
      <c r="W461" s="4"/>
      <c r="X461" s="4"/>
      <c r="AJ461" s="4" t="s">
        <v>2831</v>
      </c>
      <c r="AK461" s="4" t="s">
        <v>2832</v>
      </c>
      <c r="AL461" s="4" t="s">
        <v>2833</v>
      </c>
      <c r="AM461" s="4" t="s">
        <v>2834</v>
      </c>
    </row>
    <row r="462" spans="18:39" x14ac:dyDescent="0.2">
      <c r="R462" s="4"/>
      <c r="U462" s="4"/>
      <c r="V462" s="4"/>
      <c r="W462" s="4"/>
      <c r="X462" s="4"/>
      <c r="AJ462" s="4" t="s">
        <v>2835</v>
      </c>
      <c r="AK462" s="4" t="s">
        <v>2836</v>
      </c>
      <c r="AL462" s="4" t="s">
        <v>2837</v>
      </c>
      <c r="AM462" s="4" t="s">
        <v>2838</v>
      </c>
    </row>
    <row r="463" spans="18:39" x14ac:dyDescent="0.2">
      <c r="R463" s="4"/>
      <c r="U463" s="4"/>
      <c r="V463" s="4"/>
      <c r="W463" s="4"/>
      <c r="X463" s="4"/>
      <c r="AJ463" s="4" t="s">
        <v>2839</v>
      </c>
      <c r="AK463" s="4" t="s">
        <v>2840</v>
      </c>
      <c r="AL463" s="4" t="s">
        <v>2841</v>
      </c>
      <c r="AM463" s="4" t="s">
        <v>2842</v>
      </c>
    </row>
    <row r="464" spans="18:39" x14ac:dyDescent="0.2">
      <c r="R464" s="4"/>
      <c r="U464" s="4"/>
      <c r="V464" s="4"/>
      <c r="W464" s="4"/>
      <c r="X464" s="4"/>
      <c r="AJ464" s="4" t="s">
        <v>2843</v>
      </c>
      <c r="AK464" s="4" t="s">
        <v>2844</v>
      </c>
      <c r="AL464" s="4" t="s">
        <v>2845</v>
      </c>
      <c r="AM464" s="4" t="s">
        <v>2846</v>
      </c>
    </row>
    <row r="465" spans="18:39" x14ac:dyDescent="0.2">
      <c r="R465" s="4"/>
      <c r="U465" s="4"/>
      <c r="V465" s="4"/>
      <c r="W465" s="4"/>
      <c r="X465" s="4"/>
      <c r="AJ465" s="4" t="s">
        <v>2847</v>
      </c>
      <c r="AK465" s="4" t="s">
        <v>2848</v>
      </c>
      <c r="AL465" s="4" t="s">
        <v>2849</v>
      </c>
      <c r="AM465" s="4" t="s">
        <v>2850</v>
      </c>
    </row>
    <row r="466" spans="18:39" x14ac:dyDescent="0.2">
      <c r="R466" s="4"/>
      <c r="U466" s="4"/>
      <c r="V466" s="4"/>
      <c r="W466" s="4"/>
      <c r="X466" s="4"/>
      <c r="AJ466" s="4" t="s">
        <v>2851</v>
      </c>
      <c r="AK466" s="4" t="s">
        <v>2852</v>
      </c>
      <c r="AL466" s="4" t="s">
        <v>2853</v>
      </c>
      <c r="AM466" s="4" t="s">
        <v>2854</v>
      </c>
    </row>
    <row r="467" spans="18:39" x14ac:dyDescent="0.2">
      <c r="R467" s="4"/>
      <c r="U467" s="4"/>
      <c r="V467" s="4"/>
      <c r="W467" s="4"/>
      <c r="X467" s="4"/>
      <c r="AJ467" s="4" t="s">
        <v>2855</v>
      </c>
      <c r="AK467" s="4" t="s">
        <v>2856</v>
      </c>
      <c r="AL467" s="4" t="s">
        <v>2857</v>
      </c>
      <c r="AM467" s="4" t="s">
        <v>2858</v>
      </c>
    </row>
    <row r="468" spans="18:39" x14ac:dyDescent="0.2">
      <c r="R468" s="4"/>
      <c r="U468" s="4"/>
      <c r="V468" s="4"/>
      <c r="W468" s="4"/>
      <c r="X468" s="4"/>
      <c r="AJ468" s="4" t="s">
        <v>2859</v>
      </c>
      <c r="AK468" s="4" t="s">
        <v>2860</v>
      </c>
      <c r="AL468" s="4" t="s">
        <v>2861</v>
      </c>
      <c r="AM468" s="4" t="s">
        <v>2862</v>
      </c>
    </row>
    <row r="469" spans="18:39" x14ac:dyDescent="0.2">
      <c r="R469" s="4"/>
      <c r="U469" s="4"/>
      <c r="V469" s="4"/>
      <c r="W469" s="4"/>
      <c r="X469" s="4"/>
      <c r="AJ469" s="4" t="s">
        <v>2863</v>
      </c>
      <c r="AK469" s="4" t="s">
        <v>2864</v>
      </c>
      <c r="AL469" s="4" t="s">
        <v>2865</v>
      </c>
      <c r="AM469" s="4" t="s">
        <v>2866</v>
      </c>
    </row>
    <row r="470" spans="18:39" x14ac:dyDescent="0.2">
      <c r="R470" s="4"/>
      <c r="U470" s="4"/>
      <c r="V470" s="4"/>
      <c r="W470" s="4"/>
      <c r="X470" s="4"/>
      <c r="AJ470" s="4" t="s">
        <v>2867</v>
      </c>
      <c r="AK470" s="4" t="s">
        <v>2868</v>
      </c>
      <c r="AL470" s="4" t="s">
        <v>2869</v>
      </c>
      <c r="AM470" s="4" t="s">
        <v>2870</v>
      </c>
    </row>
    <row r="471" spans="18:39" x14ac:dyDescent="0.2">
      <c r="R471" s="4"/>
      <c r="U471" s="4"/>
      <c r="V471" s="4"/>
      <c r="W471" s="4"/>
      <c r="X471" s="4"/>
      <c r="AJ471" s="4" t="s">
        <v>2871</v>
      </c>
      <c r="AK471" s="4" t="s">
        <v>2872</v>
      </c>
      <c r="AL471" s="4" t="s">
        <v>2873</v>
      </c>
      <c r="AM471" s="4" t="s">
        <v>2874</v>
      </c>
    </row>
    <row r="472" spans="18:39" x14ac:dyDescent="0.2">
      <c r="R472" s="4"/>
      <c r="U472" s="4"/>
      <c r="V472" s="4"/>
      <c r="W472" s="4"/>
      <c r="X472" s="4"/>
      <c r="AJ472" s="4" t="s">
        <v>2875</v>
      </c>
      <c r="AK472" s="4" t="s">
        <v>2876</v>
      </c>
      <c r="AL472" s="4" t="s">
        <v>2865</v>
      </c>
      <c r="AM472" s="4" t="s">
        <v>2877</v>
      </c>
    </row>
    <row r="473" spans="18:39" x14ac:dyDescent="0.2">
      <c r="R473" s="4"/>
      <c r="U473" s="4"/>
      <c r="V473" s="4"/>
      <c r="W473" s="4"/>
      <c r="X473" s="4"/>
      <c r="AJ473" s="4" t="s">
        <v>2878</v>
      </c>
      <c r="AK473" s="4" t="s">
        <v>2879</v>
      </c>
      <c r="AL473" s="4" t="s">
        <v>2880</v>
      </c>
      <c r="AM473" s="4" t="s">
        <v>2881</v>
      </c>
    </row>
    <row r="474" spans="18:39" x14ac:dyDescent="0.2">
      <c r="R474" s="4"/>
      <c r="U474" s="4"/>
      <c r="V474" s="4"/>
      <c r="W474" s="4"/>
      <c r="X474" s="4"/>
      <c r="AJ474" s="4" t="s">
        <v>2882</v>
      </c>
      <c r="AK474" s="4" t="s">
        <v>2883</v>
      </c>
      <c r="AL474" s="4" t="s">
        <v>2884</v>
      </c>
      <c r="AM474" s="4" t="s">
        <v>2885</v>
      </c>
    </row>
    <row r="475" spans="18:39" x14ac:dyDescent="0.2">
      <c r="R475" s="4"/>
      <c r="U475" s="4"/>
      <c r="V475" s="4"/>
      <c r="W475" s="4"/>
      <c r="X475" s="4"/>
      <c r="AJ475" s="4" t="s">
        <v>2886</v>
      </c>
      <c r="AK475" s="4" t="s">
        <v>2687</v>
      </c>
      <c r="AL475" s="4" t="s">
        <v>2887</v>
      </c>
      <c r="AM475" s="4" t="s">
        <v>2888</v>
      </c>
    </row>
    <row r="476" spans="18:39" x14ac:dyDescent="0.2">
      <c r="R476" s="4"/>
      <c r="U476" s="4"/>
      <c r="V476" s="4"/>
      <c r="W476" s="4"/>
      <c r="X476" s="4"/>
      <c r="AJ476" s="4" t="s">
        <v>2889</v>
      </c>
      <c r="AK476" s="4" t="s">
        <v>2890</v>
      </c>
      <c r="AL476" s="4" t="s">
        <v>2891</v>
      </c>
      <c r="AM476" s="4" t="s">
        <v>2892</v>
      </c>
    </row>
    <row r="477" spans="18:39" x14ac:dyDescent="0.2">
      <c r="R477" s="4"/>
      <c r="U477" s="4"/>
      <c r="V477" s="4"/>
      <c r="W477" s="4"/>
      <c r="X477" s="4"/>
      <c r="AJ477" s="4" t="s">
        <v>2893</v>
      </c>
      <c r="AK477" s="4" t="s">
        <v>2894</v>
      </c>
      <c r="AL477" s="4" t="s">
        <v>2895</v>
      </c>
      <c r="AM477" s="4" t="s">
        <v>2896</v>
      </c>
    </row>
    <row r="478" spans="18:39" x14ac:dyDescent="0.2">
      <c r="R478" s="4"/>
      <c r="U478" s="4"/>
      <c r="V478" s="4"/>
      <c r="W478" s="4"/>
      <c r="X478" s="4"/>
      <c r="AJ478" s="4" t="s">
        <v>2897</v>
      </c>
      <c r="AK478" s="4" t="s">
        <v>2898</v>
      </c>
      <c r="AL478" s="4" t="s">
        <v>2899</v>
      </c>
      <c r="AM478" s="4" t="s">
        <v>2900</v>
      </c>
    </row>
    <row r="479" spans="18:39" x14ac:dyDescent="0.2">
      <c r="R479" s="4"/>
      <c r="U479" s="4"/>
      <c r="V479" s="4"/>
      <c r="W479" s="4"/>
      <c r="X479" s="4"/>
      <c r="AJ479" s="4" t="s">
        <v>2901</v>
      </c>
      <c r="AK479" s="4" t="s">
        <v>1604</v>
      </c>
      <c r="AL479" s="4" t="s">
        <v>2902</v>
      </c>
      <c r="AM479" s="4" t="s">
        <v>2903</v>
      </c>
    </row>
    <row r="480" spans="18:39" x14ac:dyDescent="0.2">
      <c r="R480" s="4"/>
      <c r="U480" s="4"/>
      <c r="V480" s="4"/>
      <c r="W480" s="4"/>
      <c r="X480" s="4"/>
      <c r="AJ480" s="4" t="s">
        <v>2904</v>
      </c>
      <c r="AK480" s="4" t="s">
        <v>2905</v>
      </c>
      <c r="AL480" s="4" t="s">
        <v>2906</v>
      </c>
      <c r="AM480" s="4" t="s">
        <v>2907</v>
      </c>
    </row>
    <row r="481" spans="18:39" x14ac:dyDescent="0.2">
      <c r="R481" s="4"/>
      <c r="U481" s="4"/>
      <c r="V481" s="4"/>
      <c r="W481" s="4"/>
      <c r="X481" s="4"/>
      <c r="AJ481" s="4" t="s">
        <v>2908</v>
      </c>
      <c r="AK481" s="4" t="s">
        <v>2909</v>
      </c>
      <c r="AL481" s="4" t="s">
        <v>2910</v>
      </c>
      <c r="AM481" s="4" t="s">
        <v>2911</v>
      </c>
    </row>
    <row r="482" spans="18:39" x14ac:dyDescent="0.2">
      <c r="R482" s="4"/>
      <c r="U482" s="4"/>
      <c r="V482" s="4"/>
      <c r="W482" s="4"/>
      <c r="X482" s="4"/>
      <c r="AJ482" s="4" t="s">
        <v>2912</v>
      </c>
      <c r="AK482" s="4" t="s">
        <v>2913</v>
      </c>
      <c r="AL482" s="4" t="s">
        <v>2914</v>
      </c>
      <c r="AM482" s="4" t="s">
        <v>2915</v>
      </c>
    </row>
    <row r="483" spans="18:39" x14ac:dyDescent="0.2">
      <c r="R483" s="4"/>
      <c r="U483" s="4"/>
      <c r="V483" s="4"/>
      <c r="W483" s="4"/>
      <c r="X483" s="4"/>
      <c r="AJ483" s="4" t="s">
        <v>2916</v>
      </c>
      <c r="AK483" s="4" t="s">
        <v>2917</v>
      </c>
      <c r="AL483" s="4" t="s">
        <v>2918</v>
      </c>
      <c r="AM483" s="4" t="s">
        <v>2919</v>
      </c>
    </row>
    <row r="484" spans="18:39" x14ac:dyDescent="0.2">
      <c r="R484" s="4"/>
      <c r="U484" s="4"/>
      <c r="V484" s="4"/>
      <c r="W484" s="4"/>
      <c r="X484" s="4"/>
      <c r="AJ484" s="4" t="s">
        <v>2920</v>
      </c>
      <c r="AK484" s="4" t="s">
        <v>2921</v>
      </c>
      <c r="AL484" s="4" t="s">
        <v>2922</v>
      </c>
      <c r="AM484" s="4" t="s">
        <v>2923</v>
      </c>
    </row>
    <row r="485" spans="18:39" x14ac:dyDescent="0.2">
      <c r="R485" s="4"/>
      <c r="U485" s="4"/>
      <c r="V485" s="4"/>
      <c r="W485" s="4"/>
      <c r="X485" s="4"/>
      <c r="AJ485" s="4" t="s">
        <v>2924</v>
      </c>
      <c r="AK485" s="4" t="s">
        <v>2925</v>
      </c>
      <c r="AL485" s="4" t="s">
        <v>2926</v>
      </c>
      <c r="AM485" s="4" t="s">
        <v>2927</v>
      </c>
    </row>
    <row r="486" spans="18:39" x14ac:dyDescent="0.2">
      <c r="R486" s="4"/>
      <c r="U486" s="4"/>
      <c r="V486" s="4"/>
      <c r="W486" s="4"/>
      <c r="X486" s="4"/>
      <c r="AJ486" s="4" t="s">
        <v>2928</v>
      </c>
      <c r="AK486" s="4" t="s">
        <v>2929</v>
      </c>
      <c r="AL486" s="4" t="s">
        <v>2930</v>
      </c>
      <c r="AM486" s="4" t="s">
        <v>2931</v>
      </c>
    </row>
    <row r="487" spans="18:39" x14ac:dyDescent="0.2">
      <c r="R487" s="4"/>
      <c r="U487" s="4"/>
      <c r="V487" s="4"/>
      <c r="W487" s="4"/>
      <c r="X487" s="4"/>
      <c r="AJ487" s="4" t="s">
        <v>2932</v>
      </c>
      <c r="AK487" s="4" t="s">
        <v>2933</v>
      </c>
      <c r="AL487" s="4" t="s">
        <v>2934</v>
      </c>
      <c r="AM487" s="4" t="s">
        <v>2935</v>
      </c>
    </row>
    <row r="488" spans="18:39" x14ac:dyDescent="0.2">
      <c r="R488" s="4"/>
      <c r="U488" s="4"/>
      <c r="V488" s="4"/>
      <c r="W488" s="4"/>
      <c r="X488" s="4"/>
      <c r="AJ488" s="4" t="s">
        <v>2936</v>
      </c>
      <c r="AK488" s="4" t="s">
        <v>2937</v>
      </c>
      <c r="AL488" s="4" t="s">
        <v>2938</v>
      </c>
      <c r="AM488" s="4" t="s">
        <v>2939</v>
      </c>
    </row>
    <row r="489" spans="18:39" x14ac:dyDescent="0.2">
      <c r="R489" s="4"/>
      <c r="U489" s="4"/>
      <c r="V489" s="4"/>
      <c r="W489" s="4"/>
      <c r="X489" s="4"/>
      <c r="AJ489" s="4" t="s">
        <v>2940</v>
      </c>
      <c r="AK489" s="4" t="s">
        <v>2941</v>
      </c>
      <c r="AL489" s="4" t="s">
        <v>2942</v>
      </c>
      <c r="AM489" s="4" t="s">
        <v>2943</v>
      </c>
    </row>
    <row r="490" spans="18:39" x14ac:dyDescent="0.2">
      <c r="R490" s="4"/>
      <c r="U490" s="4"/>
      <c r="V490" s="4"/>
      <c r="W490" s="4"/>
      <c r="X490" s="4"/>
      <c r="AJ490" s="4" t="s">
        <v>2944</v>
      </c>
      <c r="AK490" s="4" t="s">
        <v>2945</v>
      </c>
      <c r="AL490" s="4" t="s">
        <v>2946</v>
      </c>
      <c r="AM490" s="4" t="s">
        <v>2947</v>
      </c>
    </row>
    <row r="491" spans="18:39" x14ac:dyDescent="0.2">
      <c r="R491" s="4"/>
      <c r="U491" s="4"/>
      <c r="V491" s="4"/>
      <c r="W491" s="4"/>
      <c r="X491" s="4"/>
      <c r="AJ491" s="4" t="s">
        <v>2948</v>
      </c>
      <c r="AK491" s="4" t="s">
        <v>2949</v>
      </c>
      <c r="AL491" s="4" t="s">
        <v>2950</v>
      </c>
      <c r="AM491" s="4" t="s">
        <v>2951</v>
      </c>
    </row>
    <row r="492" spans="18:39" x14ac:dyDescent="0.2">
      <c r="R492" s="4"/>
      <c r="U492" s="4"/>
      <c r="V492" s="4"/>
      <c r="W492" s="4"/>
      <c r="X492" s="4"/>
      <c r="AJ492" s="4" t="s">
        <v>2952</v>
      </c>
      <c r="AK492" s="4" t="s">
        <v>2953</v>
      </c>
      <c r="AL492" s="4" t="s">
        <v>2954</v>
      </c>
      <c r="AM492" s="4" t="s">
        <v>2955</v>
      </c>
    </row>
    <row r="493" spans="18:39" x14ac:dyDescent="0.2">
      <c r="R493" s="4"/>
      <c r="U493" s="4"/>
      <c r="V493" s="4"/>
      <c r="W493" s="4"/>
      <c r="X493" s="4"/>
      <c r="AJ493" s="4" t="s">
        <v>2956</v>
      </c>
      <c r="AK493" s="4" t="s">
        <v>2957</v>
      </c>
      <c r="AL493" s="4" t="s">
        <v>2958</v>
      </c>
      <c r="AM493" s="4" t="s">
        <v>2959</v>
      </c>
    </row>
    <row r="494" spans="18:39" x14ac:dyDescent="0.2">
      <c r="R494" s="4"/>
      <c r="U494" s="4"/>
      <c r="V494" s="4"/>
      <c r="W494" s="4"/>
      <c r="X494" s="4"/>
      <c r="AJ494" s="4" t="s">
        <v>2960</v>
      </c>
      <c r="AK494" s="4" t="s">
        <v>2961</v>
      </c>
      <c r="AL494" s="4" t="s">
        <v>2962</v>
      </c>
      <c r="AM494" s="4" t="s">
        <v>2963</v>
      </c>
    </row>
    <row r="495" spans="18:39" x14ac:dyDescent="0.2">
      <c r="R495" s="4"/>
      <c r="U495" s="4"/>
      <c r="V495" s="4"/>
      <c r="W495" s="4"/>
      <c r="X495" s="4"/>
      <c r="AJ495" s="4" t="s">
        <v>2964</v>
      </c>
      <c r="AK495" s="4" t="s">
        <v>2965</v>
      </c>
      <c r="AL495" s="4" t="s">
        <v>2966</v>
      </c>
      <c r="AM495" s="4" t="s">
        <v>2967</v>
      </c>
    </row>
    <row r="496" spans="18:39" x14ac:dyDescent="0.2">
      <c r="R496" s="4"/>
      <c r="U496" s="4"/>
      <c r="V496" s="4"/>
      <c r="W496" s="4"/>
      <c r="X496" s="4"/>
      <c r="AJ496" s="4" t="s">
        <v>2968</v>
      </c>
      <c r="AK496" s="4" t="s">
        <v>2969</v>
      </c>
      <c r="AL496" s="4" t="s">
        <v>2970</v>
      </c>
      <c r="AM496" s="4" t="s">
        <v>2971</v>
      </c>
    </row>
    <row r="497" spans="18:39" x14ac:dyDescent="0.2">
      <c r="R497" s="4"/>
      <c r="U497" s="4"/>
      <c r="V497" s="4"/>
      <c r="W497" s="4"/>
      <c r="X497" s="4"/>
      <c r="AJ497" s="4" t="s">
        <v>2972</v>
      </c>
      <c r="AK497" s="4" t="s">
        <v>2973</v>
      </c>
      <c r="AL497" s="4" t="s">
        <v>2974</v>
      </c>
      <c r="AM497" s="4" t="s">
        <v>2975</v>
      </c>
    </row>
    <row r="498" spans="18:39" x14ac:dyDescent="0.2">
      <c r="R498" s="4"/>
      <c r="U498" s="4"/>
      <c r="V498" s="4"/>
      <c r="W498" s="4"/>
      <c r="X498" s="4"/>
      <c r="AJ498" s="4" t="s">
        <v>2976</v>
      </c>
      <c r="AK498" s="4" t="s">
        <v>2977</v>
      </c>
      <c r="AL498" s="4" t="s">
        <v>2978</v>
      </c>
      <c r="AM498" s="4" t="s">
        <v>2979</v>
      </c>
    </row>
    <row r="499" spans="18:39" x14ac:dyDescent="0.2">
      <c r="R499" s="4"/>
      <c r="U499" s="4"/>
      <c r="V499" s="4"/>
      <c r="W499" s="4"/>
      <c r="X499" s="4"/>
      <c r="AJ499" s="4" t="s">
        <v>2980</v>
      </c>
      <c r="AK499" s="4" t="s">
        <v>2981</v>
      </c>
      <c r="AL499" s="4" t="s">
        <v>2982</v>
      </c>
      <c r="AM499" s="4" t="s">
        <v>2983</v>
      </c>
    </row>
    <row r="500" spans="18:39" x14ac:dyDescent="0.2">
      <c r="R500" s="4"/>
      <c r="U500" s="4"/>
      <c r="V500" s="4"/>
      <c r="W500" s="4"/>
      <c r="X500" s="4"/>
      <c r="AJ500" s="4" t="s">
        <v>2984</v>
      </c>
      <c r="AK500" s="4" t="s">
        <v>2985</v>
      </c>
      <c r="AL500" s="4" t="s">
        <v>2986</v>
      </c>
      <c r="AM500" s="4" t="s">
        <v>2987</v>
      </c>
    </row>
    <row r="501" spans="18:39" x14ac:dyDescent="0.2">
      <c r="R501" s="4"/>
      <c r="U501" s="4"/>
      <c r="V501" s="4"/>
      <c r="W501" s="4"/>
      <c r="X501" s="4"/>
      <c r="AJ501" s="4" t="s">
        <v>2988</v>
      </c>
      <c r="AK501" s="4" t="s">
        <v>2989</v>
      </c>
      <c r="AL501" s="4" t="s">
        <v>2990</v>
      </c>
      <c r="AM501" s="4" t="s">
        <v>2991</v>
      </c>
    </row>
    <row r="502" spans="18:39" x14ac:dyDescent="0.2">
      <c r="R502" s="4"/>
      <c r="U502" s="4"/>
      <c r="V502" s="4"/>
      <c r="W502" s="4"/>
      <c r="X502" s="4"/>
      <c r="AJ502" s="4" t="s">
        <v>2992</v>
      </c>
      <c r="AK502" s="4" t="s">
        <v>2993</v>
      </c>
      <c r="AL502" s="4" t="s">
        <v>2994</v>
      </c>
      <c r="AM502" s="4" t="s">
        <v>2995</v>
      </c>
    </row>
    <row r="503" spans="18:39" x14ac:dyDescent="0.2">
      <c r="R503" s="4"/>
      <c r="U503" s="4"/>
      <c r="V503" s="4"/>
      <c r="W503" s="4"/>
      <c r="X503" s="4"/>
      <c r="AJ503" s="4" t="s">
        <v>2996</v>
      </c>
      <c r="AK503" s="4" t="s">
        <v>2997</v>
      </c>
      <c r="AL503" s="4" t="s">
        <v>2998</v>
      </c>
      <c r="AM503" s="4" t="s">
        <v>2999</v>
      </c>
    </row>
    <row r="504" spans="18:39" x14ac:dyDescent="0.2">
      <c r="R504" s="4"/>
      <c r="U504" s="4"/>
      <c r="V504" s="4"/>
      <c r="W504" s="4"/>
      <c r="X504" s="4"/>
      <c r="AJ504" s="4" t="s">
        <v>3000</v>
      </c>
      <c r="AK504" s="4" t="s">
        <v>3001</v>
      </c>
      <c r="AL504" s="4" t="s">
        <v>3002</v>
      </c>
      <c r="AM504" s="4" t="s">
        <v>3003</v>
      </c>
    </row>
    <row r="505" spans="18:39" x14ac:dyDescent="0.2">
      <c r="R505" s="4"/>
      <c r="U505" s="4"/>
      <c r="V505" s="4"/>
      <c r="W505" s="4"/>
      <c r="X505" s="4"/>
      <c r="AJ505" s="4" t="s">
        <v>3004</v>
      </c>
      <c r="AK505" s="4" t="s">
        <v>3005</v>
      </c>
      <c r="AL505" s="4" t="s">
        <v>3006</v>
      </c>
      <c r="AM505" s="4" t="s">
        <v>3007</v>
      </c>
    </row>
    <row r="506" spans="18:39" x14ac:dyDescent="0.2">
      <c r="R506" s="4"/>
      <c r="U506" s="4"/>
      <c r="V506" s="4"/>
      <c r="W506" s="4"/>
      <c r="X506" s="4"/>
      <c r="AJ506" s="4" t="s">
        <v>3008</v>
      </c>
      <c r="AK506" s="4" t="s">
        <v>3009</v>
      </c>
      <c r="AL506" s="4" t="s">
        <v>452</v>
      </c>
      <c r="AM506" s="4" t="s">
        <v>452</v>
      </c>
    </row>
    <row r="507" spans="18:39" x14ac:dyDescent="0.2">
      <c r="R507" s="4"/>
      <c r="U507" s="4"/>
      <c r="V507" s="4"/>
      <c r="W507" s="4"/>
      <c r="X507" s="4"/>
      <c r="AJ507" s="4" t="s">
        <v>3010</v>
      </c>
      <c r="AK507" s="4" t="s">
        <v>3011</v>
      </c>
      <c r="AL507" s="4" t="s">
        <v>3012</v>
      </c>
      <c r="AM507" s="4" t="s">
        <v>3013</v>
      </c>
    </row>
    <row r="508" spans="18:39" x14ac:dyDescent="0.2">
      <c r="R508" s="4"/>
      <c r="U508" s="4"/>
      <c r="V508" s="4"/>
      <c r="W508" s="4"/>
      <c r="X508" s="4"/>
      <c r="AJ508" s="4" t="s">
        <v>3014</v>
      </c>
      <c r="AK508" s="4" t="s">
        <v>3015</v>
      </c>
      <c r="AL508" s="4" t="s">
        <v>3016</v>
      </c>
      <c r="AM508" s="4" t="s">
        <v>3017</v>
      </c>
    </row>
    <row r="509" spans="18:39" x14ac:dyDescent="0.2">
      <c r="R509" s="4"/>
      <c r="U509" s="4"/>
      <c r="V509" s="4"/>
      <c r="W509" s="4"/>
      <c r="X509" s="4"/>
      <c r="AJ509" s="4" t="s">
        <v>3018</v>
      </c>
      <c r="AK509" s="4" t="s">
        <v>3019</v>
      </c>
      <c r="AL509" s="4" t="s">
        <v>3020</v>
      </c>
      <c r="AM509" s="4" t="s">
        <v>3021</v>
      </c>
    </row>
    <row r="510" spans="18:39" x14ac:dyDescent="0.2">
      <c r="R510" s="4"/>
      <c r="U510" s="4"/>
      <c r="V510" s="4"/>
      <c r="W510" s="4"/>
      <c r="X510" s="4"/>
      <c r="AJ510" s="4" t="s">
        <v>3022</v>
      </c>
      <c r="AK510" s="4" t="s">
        <v>3023</v>
      </c>
      <c r="AL510" s="4" t="s">
        <v>3024</v>
      </c>
      <c r="AM510" s="4" t="s">
        <v>3025</v>
      </c>
    </row>
    <row r="511" spans="18:39" x14ac:dyDescent="0.2">
      <c r="R511" s="4"/>
      <c r="U511" s="4"/>
      <c r="V511" s="4"/>
      <c r="W511" s="4"/>
      <c r="X511" s="4"/>
      <c r="AJ511" s="4" t="s">
        <v>3026</v>
      </c>
      <c r="AK511" s="4" t="s">
        <v>3027</v>
      </c>
      <c r="AL511" s="4" t="s">
        <v>3028</v>
      </c>
      <c r="AM511" s="4" t="s">
        <v>3029</v>
      </c>
    </row>
    <row r="512" spans="18:39" x14ac:dyDescent="0.2">
      <c r="R512" s="4"/>
      <c r="U512" s="4"/>
      <c r="V512" s="4"/>
      <c r="W512" s="4"/>
      <c r="X512" s="4"/>
      <c r="AJ512" s="4" t="s">
        <v>3030</v>
      </c>
      <c r="AK512" s="4" t="s">
        <v>3031</v>
      </c>
      <c r="AL512" s="4" t="s">
        <v>3032</v>
      </c>
      <c r="AM512" s="4" t="s">
        <v>3033</v>
      </c>
    </row>
    <row r="513" spans="18:39" x14ac:dyDescent="0.2">
      <c r="R513" s="4"/>
      <c r="U513" s="4"/>
      <c r="V513" s="4"/>
      <c r="W513" s="4"/>
      <c r="X513" s="4"/>
      <c r="AJ513" s="4" t="s">
        <v>3034</v>
      </c>
      <c r="AK513" s="4" t="s">
        <v>3035</v>
      </c>
      <c r="AL513" s="4" t="s">
        <v>3036</v>
      </c>
      <c r="AM513" s="4" t="s">
        <v>3037</v>
      </c>
    </row>
    <row r="514" spans="18:39" x14ac:dyDescent="0.2">
      <c r="R514" s="4"/>
      <c r="U514" s="4"/>
      <c r="V514" s="4"/>
      <c r="W514" s="4"/>
      <c r="X514" s="4"/>
      <c r="AJ514" s="4" t="s">
        <v>3038</v>
      </c>
      <c r="AK514" s="4" t="s">
        <v>3039</v>
      </c>
      <c r="AL514" s="4" t="s">
        <v>3040</v>
      </c>
      <c r="AM514" s="4" t="s">
        <v>3041</v>
      </c>
    </row>
    <row r="515" spans="18:39" x14ac:dyDescent="0.2">
      <c r="R515" s="4"/>
      <c r="U515" s="4"/>
      <c r="V515" s="4"/>
      <c r="W515" s="4"/>
      <c r="X515" s="4"/>
      <c r="AJ515" s="4" t="s">
        <v>3042</v>
      </c>
      <c r="AK515" s="4" t="s">
        <v>3043</v>
      </c>
      <c r="AL515" s="4" t="s">
        <v>3044</v>
      </c>
      <c r="AM515" s="4" t="s">
        <v>3045</v>
      </c>
    </row>
    <row r="516" spans="18:39" x14ac:dyDescent="0.2">
      <c r="R516" s="4"/>
      <c r="U516" s="4"/>
      <c r="V516" s="4"/>
      <c r="W516" s="4"/>
      <c r="X516" s="4"/>
      <c r="AJ516" s="4" t="s">
        <v>3046</v>
      </c>
      <c r="AK516" s="4" t="s">
        <v>3047</v>
      </c>
      <c r="AL516" s="4" t="s">
        <v>3048</v>
      </c>
      <c r="AM516" s="4" t="s">
        <v>3049</v>
      </c>
    </row>
    <row r="517" spans="18:39" x14ac:dyDescent="0.2">
      <c r="R517" s="4"/>
      <c r="U517" s="4"/>
      <c r="V517" s="4"/>
      <c r="W517" s="4"/>
      <c r="X517" s="4"/>
      <c r="AJ517" s="4" t="s">
        <v>3050</v>
      </c>
      <c r="AK517" s="4" t="s">
        <v>3051</v>
      </c>
      <c r="AL517" s="4" t="s">
        <v>3052</v>
      </c>
      <c r="AM517" s="4" t="s">
        <v>3053</v>
      </c>
    </row>
    <row r="518" spans="18:39" x14ac:dyDescent="0.2">
      <c r="R518" s="4"/>
      <c r="U518" s="4"/>
      <c r="V518" s="4"/>
      <c r="W518" s="4"/>
      <c r="X518" s="4"/>
      <c r="AJ518" s="4" t="s">
        <v>3054</v>
      </c>
      <c r="AK518" s="4" t="s">
        <v>3055</v>
      </c>
      <c r="AL518" s="4" t="s">
        <v>3056</v>
      </c>
      <c r="AM518" s="4" t="s">
        <v>3057</v>
      </c>
    </row>
    <row r="519" spans="18:39" x14ac:dyDescent="0.2">
      <c r="R519" s="4"/>
      <c r="U519" s="4"/>
      <c r="V519" s="4"/>
      <c r="W519" s="4"/>
      <c r="X519" s="4"/>
      <c r="AJ519" s="4" t="s">
        <v>3058</v>
      </c>
      <c r="AK519" s="4" t="s">
        <v>3059</v>
      </c>
      <c r="AL519" s="4" t="s">
        <v>3060</v>
      </c>
      <c r="AM519" s="4" t="s">
        <v>3061</v>
      </c>
    </row>
    <row r="520" spans="18:39" x14ac:dyDescent="0.2">
      <c r="R520" s="4"/>
      <c r="U520" s="4"/>
      <c r="V520" s="4"/>
      <c r="W520" s="4"/>
      <c r="X520" s="4"/>
      <c r="AJ520" s="4" t="s">
        <v>3062</v>
      </c>
      <c r="AK520" s="4" t="s">
        <v>3063</v>
      </c>
      <c r="AL520" s="4" t="s">
        <v>3064</v>
      </c>
      <c r="AM520" s="4" t="s">
        <v>3065</v>
      </c>
    </row>
    <row r="521" spans="18:39" x14ac:dyDescent="0.2">
      <c r="R521" s="4"/>
      <c r="U521" s="4"/>
      <c r="V521" s="4"/>
      <c r="W521" s="4"/>
      <c r="X521" s="4"/>
      <c r="AJ521" s="4" t="s">
        <v>3066</v>
      </c>
      <c r="AK521" s="4" t="s">
        <v>3067</v>
      </c>
      <c r="AL521" s="4" t="s">
        <v>3068</v>
      </c>
      <c r="AM521" s="4" t="s">
        <v>3069</v>
      </c>
    </row>
    <row r="522" spans="18:39" x14ac:dyDescent="0.2">
      <c r="R522" s="4"/>
      <c r="U522" s="4"/>
      <c r="V522" s="4"/>
      <c r="W522" s="4"/>
      <c r="X522" s="4"/>
      <c r="AJ522" s="4" t="s">
        <v>3070</v>
      </c>
      <c r="AK522" s="4" t="s">
        <v>3071</v>
      </c>
      <c r="AL522" s="4" t="s">
        <v>3072</v>
      </c>
      <c r="AM522" s="4" t="s">
        <v>3073</v>
      </c>
    </row>
    <row r="523" spans="18:39" x14ac:dyDescent="0.2">
      <c r="R523" s="4"/>
      <c r="U523" s="4"/>
      <c r="V523" s="4"/>
      <c r="W523" s="4"/>
      <c r="X523" s="4"/>
      <c r="AJ523" s="4" t="s">
        <v>3074</v>
      </c>
      <c r="AK523" s="4" t="s">
        <v>3075</v>
      </c>
      <c r="AL523" s="4" t="s">
        <v>3076</v>
      </c>
      <c r="AM523" s="4" t="s">
        <v>3077</v>
      </c>
    </row>
    <row r="524" spans="18:39" x14ac:dyDescent="0.2">
      <c r="R524" s="4"/>
      <c r="U524" s="4"/>
      <c r="V524" s="4"/>
      <c r="W524" s="4"/>
      <c r="X524" s="4"/>
      <c r="AJ524" s="4" t="s">
        <v>3078</v>
      </c>
      <c r="AK524" s="4" t="s">
        <v>3079</v>
      </c>
      <c r="AL524" s="4" t="s">
        <v>3080</v>
      </c>
      <c r="AM524" s="4" t="s">
        <v>3081</v>
      </c>
    </row>
    <row r="525" spans="18:39" x14ac:dyDescent="0.2">
      <c r="R525" s="4"/>
      <c r="U525" s="4"/>
      <c r="V525" s="4"/>
      <c r="W525" s="4"/>
      <c r="X525" s="4"/>
      <c r="AJ525" s="4" t="s">
        <v>3082</v>
      </c>
      <c r="AK525" s="4" t="s">
        <v>3083</v>
      </c>
      <c r="AL525" s="4" t="s">
        <v>452</v>
      </c>
      <c r="AM525" s="4" t="s">
        <v>452</v>
      </c>
    </row>
    <row r="526" spans="18:39" x14ac:dyDescent="0.2">
      <c r="R526" s="4"/>
      <c r="U526" s="4"/>
      <c r="V526" s="4"/>
      <c r="W526" s="4"/>
      <c r="X526" s="4"/>
      <c r="AJ526" s="4" t="s">
        <v>3084</v>
      </c>
      <c r="AK526" s="4" t="s">
        <v>3085</v>
      </c>
      <c r="AL526" s="4" t="s">
        <v>452</v>
      </c>
      <c r="AM526" s="4" t="s">
        <v>452</v>
      </c>
    </row>
    <row r="527" spans="18:39" x14ac:dyDescent="0.2">
      <c r="R527" s="4"/>
      <c r="U527" s="4"/>
      <c r="V527" s="4"/>
      <c r="W527" s="4"/>
      <c r="X527" s="4"/>
      <c r="AJ527" s="4" t="s">
        <v>3086</v>
      </c>
      <c r="AK527" s="4" t="s">
        <v>3087</v>
      </c>
      <c r="AL527" s="4" t="s">
        <v>452</v>
      </c>
      <c r="AM527" s="4" t="s">
        <v>452</v>
      </c>
    </row>
    <row r="528" spans="18:39" x14ac:dyDescent="0.2">
      <c r="R528" s="4"/>
      <c r="U528" s="4"/>
      <c r="V528" s="4"/>
      <c r="W528" s="4"/>
      <c r="X528" s="4"/>
      <c r="AJ528" s="4" t="s">
        <v>3088</v>
      </c>
      <c r="AK528" s="4" t="s">
        <v>3089</v>
      </c>
      <c r="AL528" s="4" t="s">
        <v>452</v>
      </c>
      <c r="AM528" s="4" t="s">
        <v>452</v>
      </c>
    </row>
    <row r="529" spans="18:39" x14ac:dyDescent="0.2">
      <c r="U529" s="4"/>
      <c r="V529" s="4"/>
      <c r="W529" s="4"/>
      <c r="X529" s="4"/>
      <c r="AJ529" s="4" t="s">
        <v>3090</v>
      </c>
      <c r="AK529" s="4" t="s">
        <v>3091</v>
      </c>
      <c r="AL529" s="4" t="s">
        <v>452</v>
      </c>
      <c r="AM529" s="4" t="s">
        <v>452</v>
      </c>
    </row>
    <row r="530" spans="18:39" x14ac:dyDescent="0.2">
      <c r="U530" s="4"/>
      <c r="V530" s="4"/>
      <c r="W530" s="4"/>
      <c r="X530" s="4"/>
      <c r="AJ530" s="4" t="s">
        <v>3092</v>
      </c>
      <c r="AK530" s="4" t="s">
        <v>3093</v>
      </c>
      <c r="AL530" s="4" t="s">
        <v>452</v>
      </c>
      <c r="AM530" s="4" t="s">
        <v>452</v>
      </c>
    </row>
    <row r="531" spans="18:39" x14ac:dyDescent="0.2">
      <c r="U531" s="4"/>
      <c r="V531" s="4"/>
      <c r="W531" s="4"/>
      <c r="X531" s="4"/>
      <c r="AJ531" s="4" t="s">
        <v>3094</v>
      </c>
      <c r="AK531" s="4" t="s">
        <v>3095</v>
      </c>
      <c r="AL531" s="4" t="s">
        <v>452</v>
      </c>
      <c r="AM531" s="4" t="s">
        <v>452</v>
      </c>
    </row>
    <row r="532" spans="18:39" x14ac:dyDescent="0.2">
      <c r="U532" s="4"/>
      <c r="V532" s="4"/>
      <c r="W532" s="4"/>
      <c r="X532" s="4"/>
      <c r="AJ532" s="4" t="s">
        <v>3096</v>
      </c>
      <c r="AK532" s="4" t="s">
        <v>3097</v>
      </c>
      <c r="AL532" s="4" t="s">
        <v>452</v>
      </c>
      <c r="AM532" s="4" t="s">
        <v>452</v>
      </c>
    </row>
    <row r="533" spans="18:39" x14ac:dyDescent="0.2">
      <c r="U533" s="4"/>
      <c r="V533" s="4"/>
      <c r="W533" s="4"/>
      <c r="X533" s="4"/>
      <c r="AJ533" s="4" t="s">
        <v>3098</v>
      </c>
      <c r="AK533" s="4" t="s">
        <v>3099</v>
      </c>
      <c r="AL533" s="4" t="s">
        <v>452</v>
      </c>
      <c r="AM533" s="4" t="s">
        <v>452</v>
      </c>
    </row>
    <row r="534" spans="18:39" x14ac:dyDescent="0.2">
      <c r="U534" s="4"/>
      <c r="V534" s="4"/>
      <c r="W534" s="4"/>
      <c r="X534" s="4"/>
      <c r="AJ534" s="4" t="s">
        <v>3100</v>
      </c>
      <c r="AK534" s="4" t="s">
        <v>3099</v>
      </c>
      <c r="AL534" s="4" t="s">
        <v>452</v>
      </c>
      <c r="AM534" s="4" t="s">
        <v>452</v>
      </c>
    </row>
    <row r="535" spans="18:39" x14ac:dyDescent="0.2">
      <c r="U535" s="4"/>
      <c r="V535" s="4"/>
      <c r="W535" s="4"/>
      <c r="X535" s="4"/>
      <c r="AJ535" s="4" t="s">
        <v>3101</v>
      </c>
      <c r="AK535" s="4" t="s">
        <v>3102</v>
      </c>
      <c r="AL535" s="4" t="s">
        <v>452</v>
      </c>
      <c r="AM535" s="4" t="s">
        <v>452</v>
      </c>
    </row>
    <row r="536" spans="18:39" x14ac:dyDescent="0.2">
      <c r="R536" s="4"/>
      <c r="U536" s="4"/>
      <c r="V536" s="4"/>
      <c r="W536" s="4"/>
      <c r="X536" s="4"/>
      <c r="AJ536" s="4" t="s">
        <v>3103</v>
      </c>
      <c r="AK536" s="4" t="s">
        <v>3104</v>
      </c>
      <c r="AL536" s="4" t="s">
        <v>452</v>
      </c>
      <c r="AM536" s="4" t="s">
        <v>452</v>
      </c>
    </row>
    <row r="537" spans="18:39" x14ac:dyDescent="0.2">
      <c r="U537" s="4"/>
      <c r="V537" s="4"/>
      <c r="W537" s="4"/>
      <c r="X537" s="4"/>
      <c r="AJ537" s="4" t="s">
        <v>3105</v>
      </c>
      <c r="AK537" s="4" t="s">
        <v>3106</v>
      </c>
      <c r="AL537" s="4" t="s">
        <v>452</v>
      </c>
      <c r="AM537" s="4" t="s">
        <v>452</v>
      </c>
    </row>
    <row r="538" spans="18:39" x14ac:dyDescent="0.2">
      <c r="U538" s="4"/>
      <c r="V538" s="4"/>
      <c r="W538" s="4"/>
      <c r="X538" s="4"/>
      <c r="AJ538" s="4" t="s">
        <v>3107</v>
      </c>
      <c r="AK538" s="4" t="s">
        <v>3104</v>
      </c>
      <c r="AL538" s="4" t="s">
        <v>452</v>
      </c>
      <c r="AM538" s="4" t="s">
        <v>452</v>
      </c>
    </row>
    <row r="539" spans="18:39" x14ac:dyDescent="0.2">
      <c r="U539" s="4"/>
      <c r="V539" s="4"/>
      <c r="W539" s="4"/>
      <c r="X539" s="4"/>
      <c r="AJ539" s="4" t="s">
        <v>3108</v>
      </c>
      <c r="AK539" s="4" t="s">
        <v>3109</v>
      </c>
      <c r="AL539" s="4" t="s">
        <v>452</v>
      </c>
      <c r="AM539" s="4" t="s">
        <v>452</v>
      </c>
    </row>
    <row r="540" spans="18:39" x14ac:dyDescent="0.2">
      <c r="U540" s="4"/>
      <c r="V540" s="4"/>
      <c r="W540" s="4"/>
      <c r="X540" s="4"/>
      <c r="AJ540" s="4" t="s">
        <v>3110</v>
      </c>
      <c r="AK540" s="4" t="s">
        <v>3111</v>
      </c>
      <c r="AL540" s="4" t="s">
        <v>452</v>
      </c>
      <c r="AM540" s="4" t="s">
        <v>452</v>
      </c>
    </row>
    <row r="541" spans="18:39" x14ac:dyDescent="0.2">
      <c r="U541" s="4"/>
      <c r="V541" s="4"/>
      <c r="W541" s="4"/>
      <c r="X541" s="4"/>
      <c r="AJ541" s="4" t="s">
        <v>3112</v>
      </c>
      <c r="AK541" s="4" t="s">
        <v>3113</v>
      </c>
      <c r="AL541" s="4" t="s">
        <v>452</v>
      </c>
      <c r="AM541" s="4" t="s">
        <v>452</v>
      </c>
    </row>
    <row r="542" spans="18:39" x14ac:dyDescent="0.2">
      <c r="R542" s="4"/>
      <c r="U542" s="4"/>
      <c r="V542" s="4"/>
      <c r="W542" s="4"/>
      <c r="X542" s="4"/>
      <c r="AJ542" s="4" t="s">
        <v>3114</v>
      </c>
      <c r="AK542" s="4" t="s">
        <v>3115</v>
      </c>
      <c r="AL542" s="4" t="s">
        <v>452</v>
      </c>
      <c r="AM542" s="4" t="s">
        <v>452</v>
      </c>
    </row>
    <row r="543" spans="18:39" x14ac:dyDescent="0.2">
      <c r="U543" s="4"/>
      <c r="V543" s="4"/>
      <c r="W543" s="4"/>
      <c r="X543" s="4"/>
      <c r="AJ543" s="4" t="s">
        <v>3116</v>
      </c>
      <c r="AK543" s="4" t="s">
        <v>3117</v>
      </c>
      <c r="AL543" s="4" t="s">
        <v>452</v>
      </c>
      <c r="AM543" s="4" t="s">
        <v>452</v>
      </c>
    </row>
    <row r="544" spans="18:39" x14ac:dyDescent="0.2">
      <c r="U544" s="4"/>
      <c r="V544" s="4"/>
      <c r="W544" s="4"/>
      <c r="X544" s="4"/>
      <c r="AJ544" s="4" t="s">
        <v>3118</v>
      </c>
      <c r="AK544" s="4" t="s">
        <v>3117</v>
      </c>
      <c r="AL544" s="4" t="s">
        <v>452</v>
      </c>
      <c r="AM544" s="4" t="s">
        <v>452</v>
      </c>
    </row>
    <row r="545" spans="18:39" x14ac:dyDescent="0.2">
      <c r="U545" s="4"/>
      <c r="V545" s="4"/>
      <c r="W545" s="4"/>
      <c r="X545" s="4"/>
      <c r="AJ545" s="4" t="s">
        <v>3119</v>
      </c>
      <c r="AK545" s="4" t="s">
        <v>3120</v>
      </c>
      <c r="AL545" s="4" t="s">
        <v>452</v>
      </c>
      <c r="AM545" s="4" t="s">
        <v>452</v>
      </c>
    </row>
    <row r="546" spans="18:39" x14ac:dyDescent="0.2">
      <c r="U546" s="4"/>
      <c r="V546" s="4"/>
      <c r="W546" s="4"/>
      <c r="X546" s="4"/>
      <c r="AJ546" s="4" t="s">
        <v>3121</v>
      </c>
      <c r="AK546" s="4" t="s">
        <v>3122</v>
      </c>
      <c r="AL546" s="4" t="s">
        <v>452</v>
      </c>
      <c r="AM546" s="4" t="s">
        <v>452</v>
      </c>
    </row>
    <row r="547" spans="18:39" x14ac:dyDescent="0.2">
      <c r="U547" s="4"/>
      <c r="V547" s="4"/>
      <c r="W547" s="4"/>
      <c r="X547" s="4"/>
      <c r="AJ547" s="4" t="s">
        <v>3123</v>
      </c>
      <c r="AK547" s="4" t="s">
        <v>3124</v>
      </c>
      <c r="AL547" s="4" t="s">
        <v>452</v>
      </c>
      <c r="AM547" s="4" t="s">
        <v>452</v>
      </c>
    </row>
    <row r="548" spans="18:39" x14ac:dyDescent="0.2">
      <c r="U548" s="4"/>
      <c r="V548" s="4"/>
      <c r="W548" s="4"/>
      <c r="X548" s="4"/>
      <c r="AJ548" s="4" t="s">
        <v>3125</v>
      </c>
      <c r="AK548" s="4" t="s">
        <v>3126</v>
      </c>
      <c r="AL548" s="4" t="s">
        <v>452</v>
      </c>
      <c r="AM548" s="4" t="s">
        <v>452</v>
      </c>
    </row>
    <row r="549" spans="18:39" x14ac:dyDescent="0.2">
      <c r="U549" s="4"/>
      <c r="V549" s="4"/>
      <c r="W549" s="4"/>
      <c r="X549" s="4"/>
      <c r="AJ549" s="4" t="s">
        <v>3127</v>
      </c>
      <c r="AK549" s="4" t="s">
        <v>3128</v>
      </c>
      <c r="AL549" s="4" t="s">
        <v>452</v>
      </c>
      <c r="AM549" s="4" t="s">
        <v>452</v>
      </c>
    </row>
    <row r="550" spans="18:39" x14ac:dyDescent="0.2">
      <c r="R550" s="4"/>
      <c r="U550" s="4"/>
      <c r="V550" s="4"/>
      <c r="W550" s="4"/>
      <c r="X550" s="4"/>
      <c r="AJ550" s="4" t="s">
        <v>3129</v>
      </c>
      <c r="AK550" s="4" t="s">
        <v>3130</v>
      </c>
      <c r="AL550" s="4" t="s">
        <v>452</v>
      </c>
      <c r="AM550" s="4" t="s">
        <v>452</v>
      </c>
    </row>
    <row r="551" spans="18:39" x14ac:dyDescent="0.2">
      <c r="R551" s="4"/>
      <c r="U551" s="4"/>
      <c r="V551" s="4"/>
      <c r="W551" s="4"/>
      <c r="X551" s="4"/>
      <c r="AJ551" s="4" t="s">
        <v>3131</v>
      </c>
      <c r="AK551" s="4" t="s">
        <v>3132</v>
      </c>
      <c r="AL551" s="4" t="s">
        <v>452</v>
      </c>
      <c r="AM551" s="4" t="s">
        <v>452</v>
      </c>
    </row>
    <row r="552" spans="18:39" x14ac:dyDescent="0.2">
      <c r="R552" s="4"/>
      <c r="U552" s="4"/>
      <c r="V552" s="4"/>
      <c r="W552" s="4"/>
      <c r="X552" s="4"/>
      <c r="AJ552" s="4" t="s">
        <v>3133</v>
      </c>
      <c r="AK552" s="4" t="s">
        <v>3134</v>
      </c>
      <c r="AL552" s="4" t="s">
        <v>452</v>
      </c>
      <c r="AM552" s="4" t="s">
        <v>452</v>
      </c>
    </row>
    <row r="553" spans="18:39" x14ac:dyDescent="0.2">
      <c r="R553" s="4"/>
      <c r="U553" s="4"/>
      <c r="V553" s="4"/>
      <c r="W553" s="4"/>
      <c r="X553" s="4"/>
      <c r="AJ553" s="4" t="s">
        <v>3135</v>
      </c>
      <c r="AK553" s="4" t="s">
        <v>3136</v>
      </c>
      <c r="AL553" s="4" t="s">
        <v>452</v>
      </c>
      <c r="AM553" s="4" t="s">
        <v>452</v>
      </c>
    </row>
    <row r="554" spans="18:39" x14ac:dyDescent="0.2">
      <c r="U554" s="4"/>
      <c r="V554" s="4"/>
      <c r="W554" s="4"/>
      <c r="X554" s="4"/>
      <c r="AJ554" s="4" t="s">
        <v>3137</v>
      </c>
      <c r="AK554" s="4" t="s">
        <v>3136</v>
      </c>
      <c r="AL554" s="4" t="s">
        <v>452</v>
      </c>
      <c r="AM554" s="4" t="s">
        <v>452</v>
      </c>
    </row>
    <row r="555" spans="18:39" x14ac:dyDescent="0.2">
      <c r="U555" s="4"/>
      <c r="V555" s="4"/>
      <c r="W555" s="4"/>
      <c r="X555" s="4"/>
      <c r="AJ555" s="4" t="s">
        <v>3138</v>
      </c>
      <c r="AK555" s="4" t="s">
        <v>3139</v>
      </c>
      <c r="AL555" s="4" t="s">
        <v>452</v>
      </c>
      <c r="AM555" s="4" t="s">
        <v>452</v>
      </c>
    </row>
    <row r="556" spans="18:39" x14ac:dyDescent="0.2">
      <c r="U556" s="4"/>
      <c r="V556" s="4"/>
      <c r="W556" s="4"/>
      <c r="X556" s="4"/>
      <c r="AJ556" s="4" t="s">
        <v>3140</v>
      </c>
      <c r="AK556" s="4" t="s">
        <v>3089</v>
      </c>
      <c r="AL556" s="4" t="s">
        <v>452</v>
      </c>
      <c r="AM556" s="4" t="s">
        <v>452</v>
      </c>
    </row>
    <row r="557" spans="18:39" x14ac:dyDescent="0.2">
      <c r="U557" s="4"/>
      <c r="V557" s="4"/>
      <c r="W557" s="4"/>
      <c r="X557" s="4"/>
      <c r="AJ557" s="4" t="s">
        <v>3141</v>
      </c>
      <c r="AK557" s="4" t="s">
        <v>3126</v>
      </c>
      <c r="AL557" s="4" t="s">
        <v>452</v>
      </c>
      <c r="AM557" s="4" t="s">
        <v>452</v>
      </c>
    </row>
    <row r="558" spans="18:39" x14ac:dyDescent="0.2">
      <c r="R558" s="4"/>
      <c r="U558" s="4"/>
      <c r="V558" s="4"/>
      <c r="W558" s="4"/>
      <c r="X558" s="4"/>
      <c r="AJ558" s="4" t="s">
        <v>3142</v>
      </c>
      <c r="AK558" s="4" t="s">
        <v>3143</v>
      </c>
      <c r="AL558" s="4" t="s">
        <v>452</v>
      </c>
      <c r="AM558" s="4" t="s">
        <v>452</v>
      </c>
    </row>
    <row r="559" spans="18:39" x14ac:dyDescent="0.2">
      <c r="R559" s="4"/>
      <c r="U559" s="4"/>
      <c r="V559" s="4"/>
      <c r="W559" s="4"/>
      <c r="X559" s="4"/>
      <c r="AJ559" s="4" t="s">
        <v>3144</v>
      </c>
      <c r="AK559" s="4" t="s">
        <v>3145</v>
      </c>
      <c r="AL559" s="4" t="s">
        <v>452</v>
      </c>
      <c r="AM559" s="4" t="s">
        <v>452</v>
      </c>
    </row>
    <row r="560" spans="18:39" x14ac:dyDescent="0.2">
      <c r="R560" s="4"/>
      <c r="U560" s="4"/>
      <c r="V560" s="4"/>
      <c r="W560" s="4"/>
      <c r="X560" s="4"/>
      <c r="AJ560" s="4" t="s">
        <v>3146</v>
      </c>
      <c r="AK560" s="4" t="s">
        <v>3147</v>
      </c>
      <c r="AL560" s="4" t="s">
        <v>452</v>
      </c>
      <c r="AM560" s="4" t="s">
        <v>452</v>
      </c>
    </row>
    <row r="561" spans="18:39" x14ac:dyDescent="0.2">
      <c r="R561" s="4"/>
      <c r="U561" s="4"/>
      <c r="V561" s="4"/>
      <c r="W561" s="4"/>
      <c r="X561" s="4"/>
      <c r="AJ561" s="4" t="s">
        <v>3148</v>
      </c>
      <c r="AK561" s="4" t="s">
        <v>3149</v>
      </c>
      <c r="AL561" s="4" t="s">
        <v>452</v>
      </c>
      <c r="AM561" s="4" t="s">
        <v>452</v>
      </c>
    </row>
    <row r="562" spans="18:39" x14ac:dyDescent="0.2">
      <c r="R562" s="4"/>
      <c r="U562" s="4"/>
      <c r="V562" s="4"/>
      <c r="W562" s="4"/>
      <c r="X562" s="4"/>
      <c r="AJ562" s="4" t="s">
        <v>3150</v>
      </c>
      <c r="AK562" s="4" t="s">
        <v>3151</v>
      </c>
      <c r="AL562" s="4" t="s">
        <v>452</v>
      </c>
      <c r="AM562" s="4" t="s">
        <v>452</v>
      </c>
    </row>
    <row r="563" spans="18:39" x14ac:dyDescent="0.2">
      <c r="R563" s="4"/>
      <c r="U563" s="4"/>
      <c r="V563" s="4"/>
      <c r="W563" s="4"/>
      <c r="X563" s="4"/>
      <c r="AJ563" s="4" t="s">
        <v>3152</v>
      </c>
      <c r="AK563" s="4" t="s">
        <v>3153</v>
      </c>
      <c r="AL563" s="4" t="s">
        <v>452</v>
      </c>
      <c r="AM563" s="4" t="s">
        <v>452</v>
      </c>
    </row>
    <row r="564" spans="18:39" x14ac:dyDescent="0.2">
      <c r="R564" s="4"/>
      <c r="U564" s="4"/>
      <c r="V564" s="4"/>
      <c r="W564" s="4"/>
      <c r="X564" s="4"/>
      <c r="AJ564" s="4" t="s">
        <v>3154</v>
      </c>
      <c r="AK564" s="4" t="s">
        <v>3153</v>
      </c>
      <c r="AL564" s="4" t="s">
        <v>452</v>
      </c>
      <c r="AM564" s="4" t="s">
        <v>452</v>
      </c>
    </row>
    <row r="565" spans="18:39" x14ac:dyDescent="0.2">
      <c r="R565" s="4"/>
      <c r="U565" s="4"/>
      <c r="V565" s="4"/>
      <c r="W565" s="4"/>
      <c r="X565" s="4"/>
      <c r="AJ565" s="4" t="s">
        <v>3155</v>
      </c>
      <c r="AK565" s="4" t="s">
        <v>3156</v>
      </c>
      <c r="AL565" s="4" t="s">
        <v>452</v>
      </c>
      <c r="AM565" s="4" t="s">
        <v>452</v>
      </c>
    </row>
    <row r="566" spans="18:39" x14ac:dyDescent="0.2">
      <c r="R566" s="4"/>
      <c r="U566" s="4"/>
      <c r="V566" s="4"/>
      <c r="W566" s="4"/>
      <c r="X566" s="4"/>
      <c r="AJ566" s="4" t="s">
        <v>3157</v>
      </c>
      <c r="AK566" s="4" t="s">
        <v>3158</v>
      </c>
      <c r="AL566" s="4" t="s">
        <v>452</v>
      </c>
      <c r="AM566" s="4" t="s">
        <v>452</v>
      </c>
    </row>
    <row r="567" spans="18:39" x14ac:dyDescent="0.2">
      <c r="R567" s="4"/>
      <c r="U567" s="4"/>
      <c r="V567" s="4"/>
      <c r="W567" s="4"/>
      <c r="X567" s="4"/>
      <c r="AJ567" s="4" t="s">
        <v>3159</v>
      </c>
      <c r="AK567" s="4" t="s">
        <v>3145</v>
      </c>
      <c r="AL567" s="4" t="s">
        <v>452</v>
      </c>
      <c r="AM567" s="4" t="s">
        <v>452</v>
      </c>
    </row>
    <row r="568" spans="18:39" x14ac:dyDescent="0.2">
      <c r="R568" s="4"/>
      <c r="U568" s="4"/>
      <c r="V568" s="4"/>
      <c r="W568" s="4"/>
      <c r="X568" s="4"/>
      <c r="AJ568" s="4" t="s">
        <v>3160</v>
      </c>
      <c r="AK568" s="4" t="s">
        <v>3161</v>
      </c>
      <c r="AL568" s="4" t="s">
        <v>452</v>
      </c>
      <c r="AM568" s="4" t="s">
        <v>452</v>
      </c>
    </row>
    <row r="569" spans="18:39" x14ac:dyDescent="0.2">
      <c r="R569" s="4"/>
      <c r="U569" s="4"/>
      <c r="V569" s="4"/>
      <c r="W569" s="4"/>
      <c r="X569" s="4"/>
      <c r="AJ569" s="4" t="s">
        <v>3162</v>
      </c>
      <c r="AK569" s="4" t="s">
        <v>3163</v>
      </c>
      <c r="AL569" s="4" t="s">
        <v>452</v>
      </c>
      <c r="AM569" s="4" t="s">
        <v>452</v>
      </c>
    </row>
    <row r="570" spans="18:39" x14ac:dyDescent="0.2">
      <c r="R570" s="4"/>
      <c r="U570" s="4"/>
      <c r="V570" s="4"/>
      <c r="W570" s="4"/>
      <c r="X570" s="4"/>
      <c r="AJ570" s="4" t="s">
        <v>3164</v>
      </c>
      <c r="AK570" s="4" t="s">
        <v>3165</v>
      </c>
      <c r="AL570" s="4" t="s">
        <v>452</v>
      </c>
      <c r="AM570" s="4" t="s">
        <v>452</v>
      </c>
    </row>
    <row r="571" spans="18:39" x14ac:dyDescent="0.2">
      <c r="R571" s="4"/>
      <c r="U571" s="4"/>
      <c r="V571" s="4"/>
      <c r="W571" s="4"/>
      <c r="X571" s="4"/>
      <c r="AJ571" s="4" t="s">
        <v>3166</v>
      </c>
      <c r="AK571" s="4" t="s">
        <v>3167</v>
      </c>
      <c r="AL571" s="4" t="s">
        <v>452</v>
      </c>
      <c r="AM571" s="4" t="s">
        <v>452</v>
      </c>
    </row>
    <row r="572" spans="18:39" x14ac:dyDescent="0.2">
      <c r="R572" s="4"/>
      <c r="U572" s="4"/>
      <c r="V572" s="4"/>
      <c r="W572" s="4"/>
      <c r="X572" s="4"/>
      <c r="AJ572" s="4" t="s">
        <v>3168</v>
      </c>
      <c r="AK572" s="4" t="s">
        <v>3169</v>
      </c>
      <c r="AL572" s="4" t="s">
        <v>452</v>
      </c>
      <c r="AM572" s="4" t="s">
        <v>452</v>
      </c>
    </row>
    <row r="573" spans="18:39" x14ac:dyDescent="0.2">
      <c r="R573" s="4"/>
      <c r="U573" s="4"/>
      <c r="V573" s="4"/>
      <c r="W573" s="4"/>
      <c r="X573" s="4"/>
      <c r="AJ573" s="4" t="s">
        <v>3170</v>
      </c>
      <c r="AK573" s="4" t="s">
        <v>3171</v>
      </c>
      <c r="AL573" s="4" t="s">
        <v>452</v>
      </c>
      <c r="AM573" s="4" t="s">
        <v>452</v>
      </c>
    </row>
    <row r="574" spans="18:39" x14ac:dyDescent="0.2">
      <c r="R574" s="4"/>
      <c r="U574" s="4"/>
      <c r="V574" s="4"/>
      <c r="W574" s="4"/>
      <c r="X574" s="4"/>
      <c r="AJ574" s="4" t="s">
        <v>3172</v>
      </c>
      <c r="AK574" s="4" t="s">
        <v>3173</v>
      </c>
      <c r="AL574" s="4" t="s">
        <v>452</v>
      </c>
      <c r="AM574" s="4" t="s">
        <v>452</v>
      </c>
    </row>
    <row r="575" spans="18:39" x14ac:dyDescent="0.2">
      <c r="R575" s="4"/>
      <c r="U575" s="4"/>
      <c r="V575" s="4"/>
      <c r="W575" s="4"/>
      <c r="X575" s="4"/>
      <c r="AJ575" s="4" t="s">
        <v>3174</v>
      </c>
      <c r="AK575" s="4" t="s">
        <v>3175</v>
      </c>
      <c r="AL575" s="4" t="s">
        <v>452</v>
      </c>
      <c r="AM575" s="4" t="s">
        <v>452</v>
      </c>
    </row>
    <row r="576" spans="18:39" x14ac:dyDescent="0.2">
      <c r="R576" s="4"/>
      <c r="U576" s="4"/>
      <c r="V576" s="4"/>
      <c r="W576" s="4"/>
      <c r="X576" s="4"/>
      <c r="AJ576" s="4" t="s">
        <v>3176</v>
      </c>
      <c r="AK576" s="4" t="s">
        <v>3177</v>
      </c>
      <c r="AL576" s="4" t="s">
        <v>452</v>
      </c>
      <c r="AM576" s="4" t="s">
        <v>452</v>
      </c>
    </row>
    <row r="577" spans="18:39" x14ac:dyDescent="0.2">
      <c r="R577" s="4"/>
      <c r="U577" s="4"/>
      <c r="V577" s="4"/>
      <c r="W577" s="4"/>
      <c r="X577" s="4"/>
      <c r="AJ577" s="4" t="s">
        <v>3178</v>
      </c>
      <c r="AK577" s="4" t="s">
        <v>3179</v>
      </c>
      <c r="AL577" s="4" t="s">
        <v>452</v>
      </c>
      <c r="AM577" s="4" t="s">
        <v>452</v>
      </c>
    </row>
    <row r="578" spans="18:39" x14ac:dyDescent="0.2">
      <c r="R578" s="4"/>
      <c r="U578" s="4"/>
      <c r="V578" s="4"/>
      <c r="W578" s="4"/>
      <c r="X578" s="4"/>
      <c r="AJ578" s="4" t="s">
        <v>3180</v>
      </c>
      <c r="AK578" s="4" t="s">
        <v>3181</v>
      </c>
      <c r="AL578" s="4" t="s">
        <v>452</v>
      </c>
      <c r="AM578" s="4" t="s">
        <v>452</v>
      </c>
    </row>
    <row r="579" spans="18:39" x14ac:dyDescent="0.2">
      <c r="R579" s="4"/>
      <c r="U579" s="4"/>
      <c r="V579" s="4"/>
      <c r="W579" s="4"/>
      <c r="X579" s="4"/>
      <c r="AJ579" s="4" t="s">
        <v>3182</v>
      </c>
      <c r="AK579" s="4" t="s">
        <v>3183</v>
      </c>
      <c r="AL579" s="4" t="s">
        <v>452</v>
      </c>
      <c r="AM579" s="4" t="s">
        <v>452</v>
      </c>
    </row>
    <row r="580" spans="18:39" x14ac:dyDescent="0.2">
      <c r="R580" s="4"/>
      <c r="U580" s="4"/>
      <c r="V580" s="4"/>
      <c r="W580" s="4"/>
      <c r="X580" s="4"/>
      <c r="AJ580" s="4" t="s">
        <v>3184</v>
      </c>
      <c r="AK580" s="4" t="s">
        <v>3185</v>
      </c>
      <c r="AL580" s="4" t="s">
        <v>452</v>
      </c>
      <c r="AM580" s="4" t="s">
        <v>452</v>
      </c>
    </row>
    <row r="581" spans="18:39" x14ac:dyDescent="0.2">
      <c r="R581" s="4"/>
      <c r="U581" s="4"/>
      <c r="V581" s="4"/>
      <c r="W581" s="4"/>
      <c r="X581" s="4"/>
      <c r="AJ581" s="4" t="s">
        <v>3186</v>
      </c>
      <c r="AK581" s="4" t="s">
        <v>3187</v>
      </c>
      <c r="AL581" s="4" t="s">
        <v>452</v>
      </c>
      <c r="AM581" s="4" t="s">
        <v>452</v>
      </c>
    </row>
    <row r="582" spans="18:39" x14ac:dyDescent="0.2">
      <c r="R582" s="4"/>
      <c r="U582" s="4"/>
      <c r="V582" s="4"/>
      <c r="W582" s="4"/>
      <c r="X582" s="4"/>
      <c r="AJ582" s="4" t="s">
        <v>3188</v>
      </c>
      <c r="AK582" s="4" t="s">
        <v>3189</v>
      </c>
      <c r="AL582" s="4" t="s">
        <v>3190</v>
      </c>
      <c r="AM582" s="4" t="s">
        <v>3191</v>
      </c>
    </row>
    <row r="583" spans="18:39" x14ac:dyDescent="0.2">
      <c r="R583" s="4"/>
      <c r="U583" s="4"/>
      <c r="V583" s="4"/>
      <c r="W583" s="4"/>
      <c r="X583" s="4"/>
      <c r="AJ583" s="4" t="s">
        <v>3192</v>
      </c>
      <c r="AK583" s="4" t="s">
        <v>3193</v>
      </c>
      <c r="AL583" s="4" t="s">
        <v>3194</v>
      </c>
      <c r="AM583" s="4" t="s">
        <v>2866</v>
      </c>
    </row>
    <row r="584" spans="18:39" x14ac:dyDescent="0.2">
      <c r="R584" s="4"/>
      <c r="U584" s="4"/>
      <c r="V584" s="4"/>
      <c r="W584" s="4"/>
      <c r="X584" s="4"/>
      <c r="AJ584" s="4" t="s">
        <v>3195</v>
      </c>
      <c r="AK584" s="4" t="s">
        <v>3196</v>
      </c>
      <c r="AL584" s="4" t="s">
        <v>3197</v>
      </c>
      <c r="AM584" s="4" t="s">
        <v>3198</v>
      </c>
    </row>
    <row r="585" spans="18:39" x14ac:dyDescent="0.2">
      <c r="R585" s="4"/>
      <c r="U585" s="4"/>
      <c r="V585" s="4"/>
      <c r="W585" s="4"/>
      <c r="X585" s="4"/>
      <c r="AJ585" s="4" t="s">
        <v>3199</v>
      </c>
      <c r="AK585" s="4" t="s">
        <v>3200</v>
      </c>
      <c r="AL585" s="4" t="s">
        <v>3201</v>
      </c>
      <c r="AM585" s="4" t="s">
        <v>3202</v>
      </c>
    </row>
    <row r="586" spans="18:39" x14ac:dyDescent="0.2">
      <c r="R586" s="4"/>
      <c r="U586" s="4"/>
      <c r="V586" s="4"/>
      <c r="W586" s="4"/>
      <c r="X586" s="4"/>
      <c r="AJ586" s="4" t="s">
        <v>3203</v>
      </c>
      <c r="AK586" s="4" t="s">
        <v>3204</v>
      </c>
      <c r="AL586" s="4" t="s">
        <v>2861</v>
      </c>
      <c r="AM586" s="4" t="s">
        <v>3205</v>
      </c>
    </row>
    <row r="587" spans="18:39" x14ac:dyDescent="0.2">
      <c r="R587" s="4"/>
      <c r="U587" s="4"/>
      <c r="V587" s="4"/>
      <c r="W587" s="4"/>
      <c r="X587" s="4"/>
      <c r="AJ587" s="4" t="s">
        <v>3206</v>
      </c>
      <c r="AK587" s="4" t="s">
        <v>3207</v>
      </c>
      <c r="AL587" s="4" t="s">
        <v>3208</v>
      </c>
      <c r="AM587" s="4" t="s">
        <v>3209</v>
      </c>
    </row>
    <row r="588" spans="18:39" x14ac:dyDescent="0.2">
      <c r="R588" s="4"/>
      <c r="U588" s="4"/>
      <c r="V588" s="4"/>
      <c r="W588" s="4"/>
      <c r="X588" s="4"/>
      <c r="AJ588" s="4" t="s">
        <v>3210</v>
      </c>
      <c r="AK588" s="4" t="s">
        <v>3211</v>
      </c>
      <c r="AL588" s="4" t="s">
        <v>3212</v>
      </c>
      <c r="AM588" s="4" t="s">
        <v>3213</v>
      </c>
    </row>
    <row r="589" spans="18:39" x14ac:dyDescent="0.2">
      <c r="R589" s="4"/>
      <c r="U589" s="4"/>
      <c r="V589" s="4"/>
      <c r="W589" s="4"/>
      <c r="X589" s="4"/>
      <c r="AJ589" s="4" t="s">
        <v>3214</v>
      </c>
      <c r="AK589" s="4" t="s">
        <v>3215</v>
      </c>
      <c r="AL589" s="4" t="s">
        <v>3216</v>
      </c>
      <c r="AM589" s="4" t="s">
        <v>3217</v>
      </c>
    </row>
    <row r="590" spans="18:39" x14ac:dyDescent="0.2">
      <c r="R590" s="4"/>
      <c r="U590" s="4"/>
      <c r="V590" s="4"/>
      <c r="W590" s="4"/>
      <c r="X590" s="4"/>
      <c r="AJ590" s="4" t="s">
        <v>3218</v>
      </c>
      <c r="AK590" s="4" t="s">
        <v>3219</v>
      </c>
      <c r="AL590" s="4" t="s">
        <v>3220</v>
      </c>
      <c r="AM590" s="4" t="s">
        <v>3221</v>
      </c>
    </row>
    <row r="591" spans="18:39" x14ac:dyDescent="0.2">
      <c r="R591" s="4"/>
      <c r="U591" s="4"/>
      <c r="V591" s="4"/>
      <c r="W591" s="4"/>
      <c r="X591" s="4"/>
      <c r="AJ591" s="4" t="s">
        <v>3222</v>
      </c>
      <c r="AK591" s="4" t="s">
        <v>3223</v>
      </c>
      <c r="AL591" s="4" t="s">
        <v>3224</v>
      </c>
      <c r="AM591" s="4" t="s">
        <v>3225</v>
      </c>
    </row>
    <row r="592" spans="18:39" x14ac:dyDescent="0.2">
      <c r="R592" s="4"/>
      <c r="U592" s="4"/>
      <c r="V592" s="4"/>
      <c r="W592" s="4"/>
      <c r="X592" s="4"/>
      <c r="AJ592" s="4" t="s">
        <v>3226</v>
      </c>
      <c r="AK592" s="4" t="s">
        <v>3227</v>
      </c>
      <c r="AL592" s="4" t="s">
        <v>3228</v>
      </c>
      <c r="AM592" s="4" t="s">
        <v>3229</v>
      </c>
    </row>
    <row r="593" spans="18:39" x14ac:dyDescent="0.2">
      <c r="R593" s="4"/>
      <c r="U593" s="4"/>
      <c r="V593" s="4"/>
      <c r="W593" s="4"/>
      <c r="X593" s="4"/>
      <c r="AJ593" s="4" t="s">
        <v>3230</v>
      </c>
      <c r="AK593" s="4" t="s">
        <v>3231</v>
      </c>
      <c r="AL593" s="4" t="s">
        <v>3232</v>
      </c>
      <c r="AM593" s="4" t="s">
        <v>3233</v>
      </c>
    </row>
    <row r="594" spans="18:39" x14ac:dyDescent="0.2">
      <c r="R594" s="4"/>
      <c r="U594" s="4"/>
      <c r="V594" s="4"/>
      <c r="W594" s="4"/>
      <c r="X594" s="4"/>
      <c r="AJ594" s="4" t="s">
        <v>3234</v>
      </c>
      <c r="AK594" s="4" t="s">
        <v>3235</v>
      </c>
      <c r="AL594" s="4" t="s">
        <v>3236</v>
      </c>
      <c r="AM594" s="4" t="s">
        <v>3237</v>
      </c>
    </row>
    <row r="595" spans="18:39" x14ac:dyDescent="0.2">
      <c r="R595" s="4"/>
      <c r="U595" s="4"/>
      <c r="V595" s="4"/>
      <c r="W595" s="4"/>
      <c r="X595" s="4"/>
      <c r="AJ595" s="4" t="s">
        <v>3238</v>
      </c>
      <c r="AK595" s="4" t="s">
        <v>3239</v>
      </c>
      <c r="AL595" s="4" t="s">
        <v>3240</v>
      </c>
      <c r="AM595" s="4" t="s">
        <v>3241</v>
      </c>
    </row>
    <row r="596" spans="18:39" x14ac:dyDescent="0.2">
      <c r="R596" s="4"/>
      <c r="U596" s="4"/>
      <c r="V596" s="4"/>
      <c r="W596" s="4"/>
      <c r="X596" s="4"/>
      <c r="AJ596" s="4" t="s">
        <v>3242</v>
      </c>
      <c r="AK596" s="4" t="s">
        <v>3243</v>
      </c>
      <c r="AL596" s="4" t="s">
        <v>3244</v>
      </c>
      <c r="AM596" s="4" t="s">
        <v>3245</v>
      </c>
    </row>
    <row r="597" spans="18:39" x14ac:dyDescent="0.2">
      <c r="R597" s="4"/>
      <c r="U597" s="4"/>
      <c r="V597" s="4"/>
      <c r="W597" s="4"/>
      <c r="X597" s="4"/>
      <c r="AJ597" s="4" t="s">
        <v>3246</v>
      </c>
      <c r="AK597" s="4" t="s">
        <v>3247</v>
      </c>
      <c r="AL597" s="4" t="s">
        <v>3248</v>
      </c>
      <c r="AM597" s="4" t="s">
        <v>3249</v>
      </c>
    </row>
    <row r="598" spans="18:39" x14ac:dyDescent="0.2">
      <c r="R598" s="4"/>
      <c r="U598" s="4"/>
      <c r="V598" s="4"/>
      <c r="W598" s="4"/>
      <c r="X598" s="4"/>
      <c r="AJ598" s="4" t="s">
        <v>3250</v>
      </c>
      <c r="AK598" s="4" t="s">
        <v>3251</v>
      </c>
      <c r="AL598" s="4" t="s">
        <v>3252</v>
      </c>
      <c r="AM598" s="4" t="s">
        <v>3253</v>
      </c>
    </row>
    <row r="599" spans="18:39" x14ac:dyDescent="0.2">
      <c r="R599" s="4"/>
      <c r="U599" s="4"/>
      <c r="V599" s="4"/>
      <c r="W599" s="4"/>
      <c r="X599" s="4"/>
      <c r="AJ599" s="4" t="s">
        <v>3254</v>
      </c>
      <c r="AK599" s="4" t="s">
        <v>3255</v>
      </c>
      <c r="AL599" s="4" t="s">
        <v>3256</v>
      </c>
      <c r="AM599" s="4" t="s">
        <v>3257</v>
      </c>
    </row>
    <row r="600" spans="18:39" x14ac:dyDescent="0.2">
      <c r="R600" s="4"/>
      <c r="U600" s="4"/>
      <c r="V600" s="4"/>
      <c r="W600" s="4"/>
      <c r="X600" s="4"/>
      <c r="AJ600" s="4" t="s">
        <v>3258</v>
      </c>
      <c r="AK600" s="4" t="s">
        <v>3259</v>
      </c>
      <c r="AL600" s="4" t="s">
        <v>3260</v>
      </c>
      <c r="AM600" s="4" t="s">
        <v>3261</v>
      </c>
    </row>
    <row r="601" spans="18:39" x14ac:dyDescent="0.2">
      <c r="R601" s="4"/>
      <c r="U601" s="4"/>
      <c r="V601" s="4"/>
      <c r="W601" s="4"/>
      <c r="X601" s="4"/>
      <c r="AJ601" s="4" t="s">
        <v>3262</v>
      </c>
      <c r="AK601" s="4" t="s">
        <v>3263</v>
      </c>
      <c r="AL601" s="4" t="s">
        <v>3264</v>
      </c>
      <c r="AM601" s="4" t="s">
        <v>3265</v>
      </c>
    </row>
    <row r="602" spans="18:39" x14ac:dyDescent="0.2">
      <c r="R602" s="4"/>
      <c r="U602" s="4"/>
      <c r="V602" s="4"/>
      <c r="W602" s="4"/>
      <c r="X602" s="4"/>
      <c r="AJ602" s="4" t="s">
        <v>3266</v>
      </c>
      <c r="AK602" s="4" t="s">
        <v>3267</v>
      </c>
      <c r="AL602" s="4" t="s">
        <v>3268</v>
      </c>
      <c r="AM602" s="4" t="s">
        <v>3269</v>
      </c>
    </row>
    <row r="603" spans="18:39" x14ac:dyDescent="0.2">
      <c r="R603" s="4"/>
      <c r="U603" s="4"/>
      <c r="V603" s="4"/>
      <c r="W603" s="4"/>
      <c r="X603" s="4"/>
      <c r="AJ603" s="4" t="s">
        <v>3270</v>
      </c>
      <c r="AK603" s="4" t="s">
        <v>3271</v>
      </c>
      <c r="AL603" s="4" t="s">
        <v>3272</v>
      </c>
      <c r="AM603" s="4" t="s">
        <v>3273</v>
      </c>
    </row>
    <row r="604" spans="18:39" x14ac:dyDescent="0.2">
      <c r="R604" s="4"/>
      <c r="U604" s="4"/>
      <c r="V604" s="4"/>
      <c r="W604" s="4"/>
      <c r="X604" s="4"/>
      <c r="AJ604" s="4" t="s">
        <v>3274</v>
      </c>
      <c r="AK604" s="4" t="s">
        <v>3275</v>
      </c>
      <c r="AL604" s="4" t="s">
        <v>3276</v>
      </c>
      <c r="AM604" s="4" t="s">
        <v>3277</v>
      </c>
    </row>
    <row r="605" spans="18:39" x14ac:dyDescent="0.2">
      <c r="R605" s="4"/>
      <c r="U605" s="4"/>
      <c r="V605" s="4"/>
      <c r="W605" s="4"/>
      <c r="X605" s="4"/>
      <c r="AJ605" s="4" t="s">
        <v>3278</v>
      </c>
      <c r="AK605" s="4" t="s">
        <v>3279</v>
      </c>
      <c r="AL605" s="4" t="s">
        <v>3280</v>
      </c>
      <c r="AM605" s="4" t="s">
        <v>3281</v>
      </c>
    </row>
    <row r="606" spans="18:39" x14ac:dyDescent="0.2">
      <c r="R606" s="4"/>
      <c r="U606" s="4"/>
      <c r="V606" s="4"/>
      <c r="W606" s="4"/>
      <c r="X606" s="4"/>
      <c r="AJ606" s="4" t="s">
        <v>3282</v>
      </c>
      <c r="AK606" s="4" t="s">
        <v>3283</v>
      </c>
      <c r="AL606" s="4" t="s">
        <v>3284</v>
      </c>
      <c r="AM606" s="4" t="s">
        <v>2339</v>
      </c>
    </row>
    <row r="607" spans="18:39" x14ac:dyDescent="0.2">
      <c r="R607" s="4"/>
      <c r="U607" s="4"/>
      <c r="V607" s="4"/>
      <c r="W607" s="4"/>
      <c r="X607" s="4"/>
      <c r="AJ607" s="4" t="s">
        <v>3285</v>
      </c>
      <c r="AK607" s="4" t="s">
        <v>3286</v>
      </c>
      <c r="AL607" s="4" t="s">
        <v>3287</v>
      </c>
      <c r="AM607" s="4" t="s">
        <v>3288</v>
      </c>
    </row>
    <row r="608" spans="18:39" x14ac:dyDescent="0.2">
      <c r="R608" s="4"/>
      <c r="U608" s="4"/>
      <c r="V608" s="4"/>
      <c r="W608" s="4"/>
      <c r="X608" s="4"/>
      <c r="AJ608" s="4" t="s">
        <v>3289</v>
      </c>
      <c r="AK608" s="4" t="s">
        <v>3290</v>
      </c>
      <c r="AL608" s="4" t="s">
        <v>3291</v>
      </c>
      <c r="AM608" s="4" t="s">
        <v>3292</v>
      </c>
    </row>
    <row r="609" spans="18:39" x14ac:dyDescent="0.2">
      <c r="R609" s="4"/>
      <c r="U609" s="4"/>
      <c r="V609" s="4"/>
      <c r="W609" s="4"/>
      <c r="X609" s="4"/>
      <c r="AJ609" s="4" t="s">
        <v>3293</v>
      </c>
      <c r="AK609" s="4" t="s">
        <v>3294</v>
      </c>
      <c r="AL609" s="4" t="s">
        <v>452</v>
      </c>
      <c r="AM609" s="4" t="s">
        <v>452</v>
      </c>
    </row>
    <row r="610" spans="18:39" x14ac:dyDescent="0.2">
      <c r="R610" s="4"/>
      <c r="U610" s="4"/>
      <c r="V610" s="4"/>
      <c r="W610" s="4"/>
      <c r="X610" s="4"/>
      <c r="AJ610" s="4" t="s">
        <v>3295</v>
      </c>
      <c r="AK610" s="4" t="s">
        <v>3296</v>
      </c>
      <c r="AL610" s="4" t="s">
        <v>452</v>
      </c>
      <c r="AM610" s="4" t="s">
        <v>452</v>
      </c>
    </row>
    <row r="611" spans="18:39" x14ac:dyDescent="0.2">
      <c r="R611" s="4"/>
      <c r="U611" s="4"/>
      <c r="V611" s="4"/>
      <c r="W611" s="4"/>
      <c r="X611" s="4"/>
      <c r="AJ611" s="4" t="s">
        <v>3297</v>
      </c>
      <c r="AK611" s="4" t="s">
        <v>3298</v>
      </c>
      <c r="AL611" s="4" t="s">
        <v>452</v>
      </c>
      <c r="AM611" s="4" t="s">
        <v>452</v>
      </c>
    </row>
    <row r="612" spans="18:39" x14ac:dyDescent="0.2">
      <c r="R612" s="4"/>
      <c r="U612" s="4"/>
      <c r="V612" s="4"/>
      <c r="W612" s="4"/>
      <c r="X612" s="4"/>
      <c r="AJ612" s="4" t="s">
        <v>3299</v>
      </c>
      <c r="AK612" s="4" t="s">
        <v>3300</v>
      </c>
      <c r="AL612" s="4" t="s">
        <v>452</v>
      </c>
      <c r="AM612" s="4" t="s">
        <v>452</v>
      </c>
    </row>
    <row r="613" spans="18:39" x14ac:dyDescent="0.2">
      <c r="R613" s="4"/>
      <c r="U613" s="4"/>
      <c r="V613" s="4"/>
      <c r="W613" s="4"/>
      <c r="X613" s="4"/>
      <c r="AJ613" s="4" t="s">
        <v>3301</v>
      </c>
      <c r="AK613" s="4" t="s">
        <v>3302</v>
      </c>
      <c r="AL613" s="4" t="s">
        <v>452</v>
      </c>
      <c r="AM613" s="4" t="s">
        <v>452</v>
      </c>
    </row>
    <row r="614" spans="18:39" x14ac:dyDescent="0.2">
      <c r="R614" s="4"/>
      <c r="U614" s="4"/>
      <c r="V614" s="4"/>
      <c r="W614" s="4"/>
      <c r="X614" s="4"/>
      <c r="AJ614" s="4" t="s">
        <v>3303</v>
      </c>
      <c r="AK614" s="4" t="s">
        <v>3304</v>
      </c>
      <c r="AL614" s="4" t="s">
        <v>452</v>
      </c>
      <c r="AM614" s="4" t="s">
        <v>452</v>
      </c>
    </row>
    <row r="615" spans="18:39" x14ac:dyDescent="0.2">
      <c r="R615" s="4"/>
      <c r="U615" s="4"/>
      <c r="V615" s="4"/>
      <c r="W615" s="4"/>
      <c r="X615" s="4"/>
      <c r="AJ615" s="4" t="s">
        <v>3305</v>
      </c>
      <c r="AK615" s="4" t="s">
        <v>3306</v>
      </c>
      <c r="AL615" s="4" t="s">
        <v>452</v>
      </c>
      <c r="AM615" s="4" t="s">
        <v>452</v>
      </c>
    </row>
    <row r="616" spans="18:39" x14ac:dyDescent="0.2">
      <c r="R616" s="4"/>
      <c r="U616" s="4"/>
      <c r="V616" s="4"/>
      <c r="W616" s="4"/>
      <c r="X616" s="4"/>
      <c r="AJ616" s="4" t="s">
        <v>3307</v>
      </c>
      <c r="AK616" s="4" t="s">
        <v>3308</v>
      </c>
      <c r="AL616" s="4" t="s">
        <v>452</v>
      </c>
      <c r="AM616" s="4" t="s">
        <v>452</v>
      </c>
    </row>
    <row r="617" spans="18:39" x14ac:dyDescent="0.2">
      <c r="R617" s="4"/>
      <c r="U617" s="4"/>
      <c r="V617" s="4"/>
      <c r="W617" s="4"/>
      <c r="X617" s="4"/>
      <c r="AJ617" s="4" t="s">
        <v>3309</v>
      </c>
      <c r="AK617" s="4" t="s">
        <v>3310</v>
      </c>
      <c r="AL617" s="4" t="s">
        <v>452</v>
      </c>
      <c r="AM617" s="4" t="s">
        <v>452</v>
      </c>
    </row>
    <row r="618" spans="18:39" x14ac:dyDescent="0.2">
      <c r="R618" s="4"/>
      <c r="U618" s="4"/>
      <c r="V618" s="4"/>
      <c r="W618" s="4"/>
      <c r="X618" s="4"/>
      <c r="AJ618" s="4" t="s">
        <v>3311</v>
      </c>
      <c r="AK618" s="4" t="s">
        <v>3312</v>
      </c>
      <c r="AL618" s="4" t="s">
        <v>452</v>
      </c>
      <c r="AM618" s="4" t="s">
        <v>452</v>
      </c>
    </row>
    <row r="619" spans="18:39" x14ac:dyDescent="0.2">
      <c r="R619" s="4"/>
      <c r="U619" s="4"/>
      <c r="V619" s="4"/>
      <c r="W619" s="4"/>
      <c r="X619" s="4"/>
      <c r="AJ619" s="4" t="s">
        <v>3313</v>
      </c>
      <c r="AK619" s="4" t="s">
        <v>3314</v>
      </c>
      <c r="AL619" s="4" t="s">
        <v>452</v>
      </c>
      <c r="AM619" s="4" t="s">
        <v>452</v>
      </c>
    </row>
    <row r="620" spans="18:39" x14ac:dyDescent="0.2">
      <c r="R620" s="4"/>
      <c r="U620" s="4"/>
      <c r="V620" s="4"/>
      <c r="W620" s="4"/>
      <c r="X620" s="4"/>
      <c r="AJ620" s="4" t="s">
        <v>3315</v>
      </c>
      <c r="AK620" s="4" t="s">
        <v>3316</v>
      </c>
      <c r="AL620" s="4" t="s">
        <v>452</v>
      </c>
      <c r="AM620" s="4" t="s">
        <v>452</v>
      </c>
    </row>
    <row r="621" spans="18:39" x14ac:dyDescent="0.2">
      <c r="R621" s="4"/>
      <c r="U621" s="4"/>
      <c r="V621" s="4"/>
      <c r="W621" s="4"/>
      <c r="X621" s="4"/>
      <c r="AJ621" s="4" t="s">
        <v>3317</v>
      </c>
      <c r="AK621" s="4" t="s">
        <v>3318</v>
      </c>
      <c r="AL621" s="4" t="s">
        <v>452</v>
      </c>
      <c r="AM621" s="4" t="s">
        <v>452</v>
      </c>
    </row>
    <row r="622" spans="18:39" x14ac:dyDescent="0.2">
      <c r="R622" s="4"/>
      <c r="U622" s="4"/>
      <c r="V622" s="4"/>
      <c r="W622" s="4"/>
      <c r="X622" s="4"/>
      <c r="AJ622" s="4" t="s">
        <v>3319</v>
      </c>
      <c r="AK622" s="4" t="s">
        <v>3320</v>
      </c>
      <c r="AL622" s="4" t="s">
        <v>452</v>
      </c>
      <c r="AM622" s="4" t="s">
        <v>452</v>
      </c>
    </row>
    <row r="623" spans="18:39" x14ac:dyDescent="0.2">
      <c r="R623" s="4"/>
      <c r="U623" s="4"/>
      <c r="V623" s="4"/>
      <c r="W623" s="4"/>
      <c r="X623" s="4"/>
      <c r="AJ623" s="4" t="s">
        <v>3321</v>
      </c>
      <c r="AK623" s="4" t="s">
        <v>3322</v>
      </c>
      <c r="AL623" s="4" t="s">
        <v>452</v>
      </c>
      <c r="AM623" s="4" t="s">
        <v>452</v>
      </c>
    </row>
    <row r="624" spans="18:39" x14ac:dyDescent="0.2">
      <c r="R624" s="4"/>
      <c r="U624" s="4"/>
      <c r="V624" s="4"/>
      <c r="W624" s="4"/>
      <c r="X624" s="4"/>
      <c r="AJ624" s="4" t="s">
        <v>3323</v>
      </c>
      <c r="AK624" s="4" t="s">
        <v>3324</v>
      </c>
      <c r="AL624" s="4" t="s">
        <v>452</v>
      </c>
      <c r="AM624" s="4" t="s">
        <v>452</v>
      </c>
    </row>
    <row r="625" spans="18:39" x14ac:dyDescent="0.2">
      <c r="R625" s="4"/>
      <c r="U625" s="4"/>
      <c r="V625" s="4"/>
      <c r="W625" s="4"/>
      <c r="X625" s="4"/>
      <c r="AJ625" s="4" t="s">
        <v>3325</v>
      </c>
      <c r="AK625" s="4" t="s">
        <v>3326</v>
      </c>
      <c r="AL625" s="4" t="s">
        <v>3327</v>
      </c>
      <c r="AM625" s="4" t="s">
        <v>3328</v>
      </c>
    </row>
    <row r="626" spans="18:39" x14ac:dyDescent="0.2">
      <c r="R626" s="4"/>
      <c r="U626" s="4"/>
      <c r="V626" s="4"/>
      <c r="W626" s="4"/>
      <c r="X626" s="4"/>
      <c r="AJ626" s="4" t="s">
        <v>3329</v>
      </c>
      <c r="AK626" s="4" t="s">
        <v>3330</v>
      </c>
      <c r="AL626" s="4" t="s">
        <v>452</v>
      </c>
      <c r="AM626" s="4" t="s">
        <v>452</v>
      </c>
    </row>
    <row r="627" spans="18:39" x14ac:dyDescent="0.2">
      <c r="R627" s="4"/>
      <c r="U627" s="4"/>
      <c r="V627" s="4"/>
      <c r="W627" s="4"/>
      <c r="X627" s="4"/>
      <c r="AJ627" s="4" t="s">
        <v>3331</v>
      </c>
      <c r="AK627" s="4" t="s">
        <v>3332</v>
      </c>
      <c r="AL627" s="4" t="s">
        <v>452</v>
      </c>
      <c r="AM627" s="4" t="s">
        <v>452</v>
      </c>
    </row>
    <row r="628" spans="18:39" x14ac:dyDescent="0.2">
      <c r="R628" s="4"/>
      <c r="U628" s="4"/>
      <c r="V628" s="4"/>
      <c r="W628" s="4"/>
      <c r="X628" s="4"/>
      <c r="AJ628" s="4" t="s">
        <v>3333</v>
      </c>
      <c r="AK628" s="4" t="s">
        <v>3334</v>
      </c>
      <c r="AL628" s="4" t="s">
        <v>452</v>
      </c>
      <c r="AM628" s="4" t="s">
        <v>452</v>
      </c>
    </row>
    <row r="629" spans="18:39" x14ac:dyDescent="0.2">
      <c r="R629" s="4"/>
      <c r="U629" s="4"/>
      <c r="V629" s="4"/>
      <c r="W629" s="4"/>
      <c r="X629" s="4"/>
      <c r="AJ629" s="4" t="s">
        <v>3335</v>
      </c>
      <c r="AK629" s="4" t="s">
        <v>3336</v>
      </c>
      <c r="AL629" s="4" t="s">
        <v>452</v>
      </c>
      <c r="AM629" s="4" t="s">
        <v>452</v>
      </c>
    </row>
    <row r="630" spans="18:39" x14ac:dyDescent="0.2">
      <c r="R630" s="4"/>
      <c r="U630" s="4"/>
      <c r="V630" s="4"/>
      <c r="W630" s="4"/>
      <c r="X630" s="4"/>
      <c r="AJ630" s="4" t="s">
        <v>3337</v>
      </c>
      <c r="AK630" s="4" t="s">
        <v>3338</v>
      </c>
      <c r="AL630" s="4" t="s">
        <v>452</v>
      </c>
      <c r="AM630" s="4" t="s">
        <v>452</v>
      </c>
    </row>
    <row r="631" spans="18:39" x14ac:dyDescent="0.2">
      <c r="R631" s="4"/>
      <c r="U631" s="4"/>
      <c r="V631" s="4"/>
      <c r="W631" s="4"/>
      <c r="X631" s="4"/>
      <c r="AJ631" s="4" t="s">
        <v>3339</v>
      </c>
      <c r="AK631" s="4" t="s">
        <v>3145</v>
      </c>
      <c r="AL631" s="4" t="s">
        <v>452</v>
      </c>
      <c r="AM631" s="4" t="s">
        <v>452</v>
      </c>
    </row>
    <row r="632" spans="18:39" x14ac:dyDescent="0.2">
      <c r="R632" s="4"/>
      <c r="U632" s="4"/>
      <c r="V632" s="4"/>
      <c r="W632" s="4"/>
      <c r="X632" s="4"/>
      <c r="AJ632" s="4" t="s">
        <v>3340</v>
      </c>
      <c r="AK632" s="4" t="s">
        <v>3341</v>
      </c>
      <c r="AL632" s="4" t="s">
        <v>452</v>
      </c>
      <c r="AM632" s="4" t="s">
        <v>452</v>
      </c>
    </row>
    <row r="633" spans="18:39" x14ac:dyDescent="0.2">
      <c r="R633" s="4"/>
      <c r="U633" s="4"/>
      <c r="V633" s="4"/>
      <c r="W633" s="4"/>
      <c r="X633" s="4"/>
      <c r="AJ633" s="4" t="s">
        <v>3342</v>
      </c>
      <c r="AK633" s="4" t="s">
        <v>3343</v>
      </c>
      <c r="AL633" s="4" t="s">
        <v>452</v>
      </c>
      <c r="AM633" s="4" t="s">
        <v>452</v>
      </c>
    </row>
    <row r="634" spans="18:39" x14ac:dyDescent="0.2">
      <c r="R634" s="4"/>
      <c r="U634" s="4"/>
      <c r="V634" s="4"/>
      <c r="W634" s="4"/>
      <c r="X634" s="4"/>
      <c r="AJ634" s="4" t="s">
        <v>3344</v>
      </c>
      <c r="AK634" s="4" t="s">
        <v>3145</v>
      </c>
      <c r="AL634" s="4" t="s">
        <v>452</v>
      </c>
      <c r="AM634" s="4" t="s">
        <v>452</v>
      </c>
    </row>
    <row r="635" spans="18:39" x14ac:dyDescent="0.2">
      <c r="R635" s="4"/>
      <c r="U635" s="4"/>
      <c r="V635" s="4"/>
      <c r="W635" s="4"/>
      <c r="X635" s="4"/>
      <c r="AJ635" s="4" t="s">
        <v>3345</v>
      </c>
      <c r="AK635" s="4" t="s">
        <v>3346</v>
      </c>
      <c r="AL635" s="4" t="s">
        <v>452</v>
      </c>
      <c r="AM635" s="4" t="s">
        <v>452</v>
      </c>
    </row>
    <row r="636" spans="18:39" x14ac:dyDescent="0.2">
      <c r="R636" s="4"/>
      <c r="U636" s="4"/>
      <c r="V636" s="4"/>
      <c r="W636" s="4"/>
      <c r="X636" s="4"/>
      <c r="AJ636" s="4" t="s">
        <v>3347</v>
      </c>
      <c r="AK636" s="4" t="s">
        <v>3348</v>
      </c>
      <c r="AL636" s="4" t="s">
        <v>452</v>
      </c>
      <c r="AM636" s="4" t="s">
        <v>452</v>
      </c>
    </row>
    <row r="637" spans="18:39" x14ac:dyDescent="0.2">
      <c r="R637" s="4"/>
      <c r="U637" s="4"/>
      <c r="V637" s="4"/>
      <c r="W637" s="4"/>
      <c r="X637" s="4"/>
      <c r="AJ637" s="4" t="s">
        <v>3349</v>
      </c>
      <c r="AK637" s="4" t="s">
        <v>3350</v>
      </c>
      <c r="AL637" s="4" t="s">
        <v>452</v>
      </c>
      <c r="AM637" s="4" t="s">
        <v>452</v>
      </c>
    </row>
    <row r="638" spans="18:39" x14ac:dyDescent="0.2">
      <c r="R638" s="4"/>
      <c r="U638" s="4"/>
      <c r="V638" s="4"/>
      <c r="W638" s="4"/>
      <c r="X638" s="4"/>
      <c r="AJ638" s="4" t="s">
        <v>3351</v>
      </c>
      <c r="AK638" s="4" t="s">
        <v>3352</v>
      </c>
      <c r="AL638" s="4" t="s">
        <v>452</v>
      </c>
      <c r="AM638" s="4" t="s">
        <v>452</v>
      </c>
    </row>
    <row r="639" spans="18:39" x14ac:dyDescent="0.2">
      <c r="R639" s="4"/>
      <c r="U639" s="4"/>
      <c r="V639" s="4"/>
      <c r="W639" s="4"/>
      <c r="X639" s="4"/>
      <c r="AJ639" s="4" t="s">
        <v>3353</v>
      </c>
      <c r="AK639" s="4" t="s">
        <v>3354</v>
      </c>
      <c r="AL639" s="4" t="s">
        <v>452</v>
      </c>
      <c r="AM639" s="4" t="s">
        <v>452</v>
      </c>
    </row>
    <row r="640" spans="18:39" x14ac:dyDescent="0.2">
      <c r="R640" s="4"/>
      <c r="U640" s="4"/>
      <c r="V640" s="4"/>
      <c r="W640" s="4"/>
      <c r="X640" s="4"/>
      <c r="AJ640" s="4" t="s">
        <v>3355</v>
      </c>
      <c r="AK640" s="4" t="s">
        <v>3356</v>
      </c>
      <c r="AL640" s="4" t="s">
        <v>452</v>
      </c>
      <c r="AM640" s="4" t="s">
        <v>452</v>
      </c>
    </row>
    <row r="641" spans="18:39" x14ac:dyDescent="0.2">
      <c r="R641" s="4"/>
      <c r="U641" s="4"/>
      <c r="V641" s="4"/>
      <c r="W641" s="4"/>
      <c r="X641" s="4"/>
      <c r="AJ641" s="4" t="s">
        <v>3357</v>
      </c>
      <c r="AK641" s="4" t="s">
        <v>3358</v>
      </c>
      <c r="AL641" s="4" t="s">
        <v>452</v>
      </c>
      <c r="AM641" s="4" t="s">
        <v>452</v>
      </c>
    </row>
    <row r="642" spans="18:39" x14ac:dyDescent="0.2">
      <c r="R642" s="4"/>
      <c r="U642" s="4"/>
      <c r="V642" s="4"/>
      <c r="W642" s="4"/>
      <c r="X642" s="4"/>
      <c r="AJ642" s="4" t="s">
        <v>3359</v>
      </c>
      <c r="AK642" s="4" t="s">
        <v>3360</v>
      </c>
      <c r="AL642" s="4" t="s">
        <v>452</v>
      </c>
      <c r="AM642" s="4" t="s">
        <v>452</v>
      </c>
    </row>
    <row r="643" spans="18:39" x14ac:dyDescent="0.2">
      <c r="R643" s="4"/>
      <c r="U643" s="4"/>
      <c r="V643" s="4"/>
      <c r="W643" s="4"/>
      <c r="X643" s="4"/>
      <c r="AJ643" s="4" t="s">
        <v>3361</v>
      </c>
      <c r="AK643" s="4" t="s">
        <v>3362</v>
      </c>
      <c r="AL643" s="4" t="s">
        <v>452</v>
      </c>
      <c r="AM643" s="4" t="s">
        <v>452</v>
      </c>
    </row>
    <row r="644" spans="18:39" x14ac:dyDescent="0.2">
      <c r="R644" s="4"/>
      <c r="U644" s="4"/>
      <c r="V644" s="4"/>
      <c r="W644" s="4"/>
      <c r="X644" s="4"/>
      <c r="AJ644" s="4" t="s">
        <v>3363</v>
      </c>
      <c r="AK644" s="4" t="s">
        <v>3364</v>
      </c>
      <c r="AL644" s="4" t="s">
        <v>452</v>
      </c>
      <c r="AM644" s="4" t="s">
        <v>452</v>
      </c>
    </row>
    <row r="645" spans="18:39" x14ac:dyDescent="0.2">
      <c r="R645" s="4"/>
      <c r="U645" s="4"/>
      <c r="V645" s="4"/>
      <c r="W645" s="4"/>
      <c r="X645" s="4"/>
      <c r="AJ645" s="4" t="s">
        <v>3365</v>
      </c>
      <c r="AK645" s="4" t="s">
        <v>3366</v>
      </c>
      <c r="AL645" s="4" t="s">
        <v>452</v>
      </c>
      <c r="AM645" s="4" t="s">
        <v>452</v>
      </c>
    </row>
    <row r="646" spans="18:39" x14ac:dyDescent="0.2">
      <c r="R646" s="4"/>
      <c r="U646" s="4"/>
      <c r="V646" s="4"/>
      <c r="W646" s="4"/>
      <c r="X646" s="4"/>
      <c r="AJ646" s="4" t="s">
        <v>3367</v>
      </c>
      <c r="AK646" s="4" t="s">
        <v>3368</v>
      </c>
      <c r="AL646" s="4" t="s">
        <v>452</v>
      </c>
      <c r="AM646" s="4" t="s">
        <v>452</v>
      </c>
    </row>
    <row r="647" spans="18:39" x14ac:dyDescent="0.2">
      <c r="R647" s="4"/>
      <c r="U647" s="4"/>
      <c r="V647" s="4"/>
      <c r="W647" s="4"/>
      <c r="X647" s="4"/>
      <c r="AJ647" s="4" t="s">
        <v>3369</v>
      </c>
      <c r="AK647" s="4" t="s">
        <v>3370</v>
      </c>
      <c r="AL647" s="4" t="s">
        <v>452</v>
      </c>
      <c r="AM647" s="4" t="s">
        <v>452</v>
      </c>
    </row>
    <row r="648" spans="18:39" x14ac:dyDescent="0.2">
      <c r="R648" s="4"/>
      <c r="U648" s="4"/>
      <c r="V648" s="4"/>
      <c r="W648" s="4"/>
      <c r="X648" s="4"/>
      <c r="AJ648" s="4" t="s">
        <v>3371</v>
      </c>
      <c r="AK648" s="4" t="s">
        <v>3089</v>
      </c>
      <c r="AL648" s="4" t="s">
        <v>452</v>
      </c>
      <c r="AM648" s="4" t="s">
        <v>452</v>
      </c>
    </row>
    <row r="649" spans="18:39" x14ac:dyDescent="0.2">
      <c r="R649" s="4"/>
      <c r="U649" s="4"/>
      <c r="V649" s="4"/>
      <c r="W649" s="4"/>
      <c r="X649" s="4"/>
      <c r="AJ649" s="4" t="s">
        <v>3372</v>
      </c>
      <c r="AK649" s="4" t="s">
        <v>3373</v>
      </c>
      <c r="AL649" s="4" t="s">
        <v>452</v>
      </c>
      <c r="AM649" s="4" t="s">
        <v>452</v>
      </c>
    </row>
    <row r="650" spans="18:39" x14ac:dyDescent="0.2">
      <c r="R650" s="4"/>
      <c r="U650" s="4"/>
      <c r="V650" s="4"/>
      <c r="W650" s="4"/>
      <c r="X650" s="4"/>
      <c r="AJ650" s="4" t="s">
        <v>3374</v>
      </c>
      <c r="AK650" s="4" t="s">
        <v>3375</v>
      </c>
      <c r="AL650" s="4" t="s">
        <v>452</v>
      </c>
      <c r="AM650" s="4" t="s">
        <v>452</v>
      </c>
    </row>
    <row r="651" spans="18:39" x14ac:dyDescent="0.2">
      <c r="R651" s="4"/>
      <c r="U651" s="4"/>
      <c r="V651" s="4"/>
      <c r="W651" s="4"/>
      <c r="X651" s="4"/>
      <c r="AJ651" s="4" t="s">
        <v>3376</v>
      </c>
      <c r="AK651" s="4" t="s">
        <v>3377</v>
      </c>
      <c r="AL651" s="4" t="s">
        <v>452</v>
      </c>
      <c r="AM651" s="4" t="s">
        <v>452</v>
      </c>
    </row>
    <row r="652" spans="18:39" x14ac:dyDescent="0.2">
      <c r="R652" s="4"/>
      <c r="U652" s="4"/>
      <c r="V652" s="4"/>
      <c r="W652" s="4"/>
      <c r="X652" s="4"/>
      <c r="AJ652" s="4" t="s">
        <v>3378</v>
      </c>
      <c r="AK652" s="4" t="s">
        <v>3126</v>
      </c>
      <c r="AL652" s="4" t="s">
        <v>452</v>
      </c>
      <c r="AM652" s="4" t="s">
        <v>452</v>
      </c>
    </row>
    <row r="653" spans="18:39" x14ac:dyDescent="0.2">
      <c r="R653" s="4"/>
      <c r="U653" s="4"/>
      <c r="V653" s="4"/>
      <c r="W653" s="4"/>
      <c r="X653" s="4"/>
      <c r="AJ653" s="4" t="s">
        <v>3379</v>
      </c>
      <c r="AK653" s="4" t="s">
        <v>3380</v>
      </c>
      <c r="AL653" s="4" t="s">
        <v>452</v>
      </c>
      <c r="AM653" s="4" t="s">
        <v>452</v>
      </c>
    </row>
    <row r="654" spans="18:39" x14ac:dyDescent="0.2">
      <c r="R654" s="4"/>
      <c r="U654" s="4"/>
      <c r="V654" s="4"/>
      <c r="W654" s="4"/>
      <c r="X654" s="4"/>
      <c r="AJ654" s="4" t="s">
        <v>3381</v>
      </c>
      <c r="AK654" s="4" t="s">
        <v>3382</v>
      </c>
      <c r="AL654" s="4" t="s">
        <v>452</v>
      </c>
      <c r="AM654" s="4" t="s">
        <v>452</v>
      </c>
    </row>
    <row r="655" spans="18:39" x14ac:dyDescent="0.2">
      <c r="R655" s="4"/>
      <c r="U655" s="4"/>
      <c r="V655" s="4"/>
      <c r="W655" s="4"/>
      <c r="X655" s="4"/>
      <c r="AJ655" s="4" t="s">
        <v>3383</v>
      </c>
      <c r="AK655" s="4" t="s">
        <v>3384</v>
      </c>
      <c r="AL655" s="4" t="s">
        <v>452</v>
      </c>
      <c r="AM655" s="4" t="s">
        <v>452</v>
      </c>
    </row>
    <row r="656" spans="18:39" x14ac:dyDescent="0.2">
      <c r="R656" s="4"/>
      <c r="U656" s="4"/>
      <c r="V656" s="4"/>
      <c r="W656" s="4"/>
      <c r="X656" s="4"/>
      <c r="AJ656" s="4" t="s">
        <v>3385</v>
      </c>
      <c r="AK656" s="4" t="s">
        <v>3386</v>
      </c>
      <c r="AL656" s="4" t="s">
        <v>452</v>
      </c>
      <c r="AM656" s="4" t="s">
        <v>452</v>
      </c>
    </row>
    <row r="657" spans="18:39" x14ac:dyDescent="0.2">
      <c r="R657" s="4"/>
      <c r="U657" s="4"/>
      <c r="V657" s="4"/>
      <c r="W657" s="4"/>
      <c r="X657" s="4"/>
      <c r="AJ657" s="4" t="s">
        <v>3387</v>
      </c>
      <c r="AK657" s="4" t="s">
        <v>3388</v>
      </c>
      <c r="AL657" s="4" t="s">
        <v>452</v>
      </c>
      <c r="AM657" s="4" t="s">
        <v>452</v>
      </c>
    </row>
    <row r="658" spans="18:39" x14ac:dyDescent="0.2">
      <c r="R658" s="4"/>
      <c r="U658" s="4"/>
      <c r="V658" s="4"/>
      <c r="W658" s="4"/>
      <c r="X658" s="4"/>
      <c r="AJ658" s="4" t="s">
        <v>3389</v>
      </c>
      <c r="AK658" s="4" t="s">
        <v>3390</v>
      </c>
      <c r="AL658" s="4" t="s">
        <v>452</v>
      </c>
      <c r="AM658" s="4" t="s">
        <v>452</v>
      </c>
    </row>
    <row r="659" spans="18:39" x14ac:dyDescent="0.2">
      <c r="R659" s="4"/>
      <c r="U659" s="4"/>
      <c r="V659" s="4"/>
      <c r="W659" s="4"/>
      <c r="X659" s="4"/>
      <c r="AJ659" s="4" t="s">
        <v>3391</v>
      </c>
      <c r="AK659" s="4" t="s">
        <v>3392</v>
      </c>
      <c r="AL659" s="4" t="s">
        <v>452</v>
      </c>
      <c r="AM659" s="4" t="s">
        <v>452</v>
      </c>
    </row>
    <row r="660" spans="18:39" x14ac:dyDescent="0.2">
      <c r="R660" s="4"/>
      <c r="U660" s="4"/>
      <c r="V660" s="4"/>
      <c r="W660" s="4"/>
      <c r="X660" s="4"/>
      <c r="AJ660" s="4" t="s">
        <v>3393</v>
      </c>
      <c r="AK660" s="4" t="s">
        <v>3394</v>
      </c>
      <c r="AL660" s="4" t="s">
        <v>452</v>
      </c>
      <c r="AM660" s="4" t="s">
        <v>452</v>
      </c>
    </row>
    <row r="661" spans="18:39" x14ac:dyDescent="0.2">
      <c r="R661" s="4"/>
      <c r="U661" s="4"/>
      <c r="V661" s="4"/>
      <c r="W661" s="4"/>
      <c r="X661" s="4"/>
      <c r="AJ661" s="4" t="s">
        <v>3395</v>
      </c>
      <c r="AK661" s="4" t="s">
        <v>3396</v>
      </c>
      <c r="AL661" s="4" t="s">
        <v>452</v>
      </c>
      <c r="AM661" s="4" t="s">
        <v>452</v>
      </c>
    </row>
    <row r="662" spans="18:39" x14ac:dyDescent="0.2">
      <c r="R662" s="4"/>
      <c r="U662" s="4"/>
      <c r="V662" s="4"/>
      <c r="W662" s="4"/>
      <c r="X662" s="4"/>
      <c r="AJ662" s="4" t="s">
        <v>3397</v>
      </c>
      <c r="AK662" s="4" t="s">
        <v>3398</v>
      </c>
      <c r="AL662" s="4" t="s">
        <v>452</v>
      </c>
      <c r="AM662" s="4" t="s">
        <v>452</v>
      </c>
    </row>
    <row r="663" spans="18:39" x14ac:dyDescent="0.2">
      <c r="R663" s="4"/>
      <c r="U663" s="4"/>
      <c r="V663" s="4"/>
      <c r="W663" s="4"/>
      <c r="X663" s="4"/>
      <c r="AJ663" s="4" t="s">
        <v>3399</v>
      </c>
      <c r="AK663" s="4" t="s">
        <v>3400</v>
      </c>
      <c r="AL663" s="4" t="s">
        <v>452</v>
      </c>
      <c r="AM663" s="4" t="s">
        <v>452</v>
      </c>
    </row>
    <row r="664" spans="18:39" x14ac:dyDescent="0.2">
      <c r="R664" s="4"/>
      <c r="U664" s="4"/>
      <c r="V664" s="4"/>
      <c r="W664" s="4"/>
      <c r="X664" s="4"/>
      <c r="AJ664" s="4" t="s">
        <v>3401</v>
      </c>
      <c r="AK664" s="4" t="s">
        <v>3402</v>
      </c>
      <c r="AL664" s="4" t="s">
        <v>452</v>
      </c>
      <c r="AM664" s="4" t="s">
        <v>452</v>
      </c>
    </row>
    <row r="665" spans="18:39" x14ac:dyDescent="0.2">
      <c r="R665" s="4"/>
      <c r="U665" s="4"/>
      <c r="V665" s="4"/>
      <c r="W665" s="4"/>
      <c r="X665" s="4"/>
      <c r="AJ665" s="4" t="s">
        <v>3403</v>
      </c>
      <c r="AK665" s="4" t="s">
        <v>3404</v>
      </c>
      <c r="AL665" s="4" t="s">
        <v>452</v>
      </c>
      <c r="AM665" s="4" t="s">
        <v>452</v>
      </c>
    </row>
    <row r="666" spans="18:39" x14ac:dyDescent="0.2">
      <c r="R666" s="4"/>
      <c r="U666" s="4"/>
      <c r="V666" s="4"/>
      <c r="W666" s="4"/>
      <c r="X666" s="4"/>
      <c r="AJ666" s="4" t="s">
        <v>3405</v>
      </c>
      <c r="AK666" s="4" t="s">
        <v>3406</v>
      </c>
      <c r="AL666" s="4" t="s">
        <v>452</v>
      </c>
      <c r="AM666" s="4" t="s">
        <v>452</v>
      </c>
    </row>
    <row r="667" spans="18:39" x14ac:dyDescent="0.2">
      <c r="R667" s="4"/>
      <c r="U667" s="4"/>
      <c r="V667" s="4"/>
      <c r="W667" s="4"/>
      <c r="X667" s="4"/>
      <c r="AJ667" s="4" t="s">
        <v>3407</v>
      </c>
      <c r="AK667" s="4" t="s">
        <v>3408</v>
      </c>
      <c r="AL667" s="4" t="s">
        <v>452</v>
      </c>
      <c r="AM667" s="4" t="s">
        <v>452</v>
      </c>
    </row>
    <row r="668" spans="18:39" x14ac:dyDescent="0.2">
      <c r="R668" s="4"/>
      <c r="U668" s="4"/>
      <c r="V668" s="4"/>
      <c r="W668" s="4"/>
      <c r="X668" s="4"/>
      <c r="AJ668" s="4" t="s">
        <v>3409</v>
      </c>
      <c r="AK668" s="4" t="s">
        <v>3410</v>
      </c>
      <c r="AL668" s="4" t="s">
        <v>452</v>
      </c>
      <c r="AM668" s="4" t="s">
        <v>452</v>
      </c>
    </row>
    <row r="669" spans="18:39" x14ac:dyDescent="0.2">
      <c r="R669" s="4"/>
      <c r="U669" s="4"/>
      <c r="V669" s="4"/>
      <c r="W669" s="4"/>
      <c r="X669" s="4"/>
      <c r="AJ669" s="4" t="s">
        <v>3411</v>
      </c>
      <c r="AK669" s="4" t="s">
        <v>3412</v>
      </c>
      <c r="AL669" s="4" t="s">
        <v>452</v>
      </c>
      <c r="AM669" s="4" t="s">
        <v>452</v>
      </c>
    </row>
    <row r="670" spans="18:39" x14ac:dyDescent="0.2">
      <c r="R670" s="4"/>
      <c r="U670" s="4"/>
      <c r="V670" s="4"/>
      <c r="W670" s="4"/>
      <c r="X670" s="4"/>
      <c r="AJ670" s="4" t="s">
        <v>3413</v>
      </c>
      <c r="AK670" s="4" t="s">
        <v>3414</v>
      </c>
      <c r="AL670" s="4" t="s">
        <v>2784</v>
      </c>
      <c r="AM670" s="4" t="s">
        <v>3415</v>
      </c>
    </row>
    <row r="671" spans="18:39" x14ac:dyDescent="0.2">
      <c r="R671" s="4"/>
      <c r="U671" s="4"/>
      <c r="V671" s="4"/>
      <c r="W671" s="4"/>
      <c r="X671" s="4"/>
      <c r="AJ671" s="4" t="s">
        <v>3416</v>
      </c>
      <c r="AK671" s="4" t="s">
        <v>3417</v>
      </c>
      <c r="AL671" s="4" t="s">
        <v>3418</v>
      </c>
      <c r="AM671" s="4" t="s">
        <v>3419</v>
      </c>
    </row>
    <row r="672" spans="18:39" x14ac:dyDescent="0.2">
      <c r="R672" s="4"/>
      <c r="U672" s="4"/>
      <c r="V672" s="4"/>
      <c r="W672" s="4"/>
      <c r="X672" s="4"/>
      <c r="AJ672" s="4" t="s">
        <v>3420</v>
      </c>
      <c r="AK672" s="4" t="s">
        <v>3421</v>
      </c>
      <c r="AL672" s="4" t="s">
        <v>3422</v>
      </c>
      <c r="AM672" s="4" t="s">
        <v>3423</v>
      </c>
    </row>
    <row r="673" spans="18:39" x14ac:dyDescent="0.2">
      <c r="R673" s="4"/>
      <c r="U673" s="4"/>
      <c r="V673" s="4"/>
      <c r="W673" s="4"/>
      <c r="X673" s="4"/>
      <c r="AJ673" s="4" t="s">
        <v>3424</v>
      </c>
      <c r="AK673" s="4" t="s">
        <v>3425</v>
      </c>
      <c r="AL673" s="4" t="s">
        <v>3426</v>
      </c>
      <c r="AM673" s="4" t="s">
        <v>3427</v>
      </c>
    </row>
    <row r="674" spans="18:39" x14ac:dyDescent="0.2">
      <c r="R674" s="4"/>
      <c r="U674" s="4"/>
      <c r="V674" s="4"/>
      <c r="W674" s="4"/>
      <c r="X674" s="4"/>
      <c r="AJ674" s="4" t="s">
        <v>3428</v>
      </c>
      <c r="AK674" s="4" t="s">
        <v>3429</v>
      </c>
      <c r="AL674" s="4" t="s">
        <v>452</v>
      </c>
      <c r="AM674" s="4" t="s">
        <v>452</v>
      </c>
    </row>
    <row r="675" spans="18:39" x14ac:dyDescent="0.2">
      <c r="R675" s="4"/>
      <c r="U675" s="4"/>
      <c r="V675" s="4"/>
      <c r="W675" s="4"/>
      <c r="X675" s="4"/>
      <c r="AJ675" s="4" t="s">
        <v>3430</v>
      </c>
      <c r="AK675" s="4" t="s">
        <v>3431</v>
      </c>
      <c r="AL675" s="4" t="s">
        <v>452</v>
      </c>
      <c r="AM675" s="4" t="s">
        <v>452</v>
      </c>
    </row>
    <row r="676" spans="18:39" x14ac:dyDescent="0.2">
      <c r="R676" s="4"/>
      <c r="U676" s="4"/>
      <c r="V676" s="4"/>
      <c r="W676" s="4"/>
      <c r="X676" s="4"/>
      <c r="AJ676" s="4" t="s">
        <v>3432</v>
      </c>
      <c r="AK676" s="4" t="s">
        <v>3433</v>
      </c>
      <c r="AL676" s="4" t="s">
        <v>452</v>
      </c>
      <c r="AM676" s="4" t="s">
        <v>452</v>
      </c>
    </row>
    <row r="677" spans="18:39" x14ac:dyDescent="0.2">
      <c r="R677" s="4"/>
      <c r="U677" s="4"/>
      <c r="V677" s="4"/>
      <c r="W677" s="4"/>
      <c r="X677" s="4"/>
      <c r="AJ677" s="4" t="s">
        <v>3434</v>
      </c>
      <c r="AK677" s="4" t="s">
        <v>3435</v>
      </c>
      <c r="AL677" s="4" t="s">
        <v>452</v>
      </c>
      <c r="AM677" s="4" t="s">
        <v>452</v>
      </c>
    </row>
    <row r="678" spans="18:39" x14ac:dyDescent="0.2">
      <c r="R678" s="4"/>
      <c r="U678" s="4"/>
      <c r="V678" s="4"/>
      <c r="W678" s="4"/>
      <c r="X678" s="4"/>
      <c r="AJ678" s="4" t="s">
        <v>3436</v>
      </c>
      <c r="AK678" s="4" t="s">
        <v>3437</v>
      </c>
      <c r="AL678" s="4" t="s">
        <v>452</v>
      </c>
      <c r="AM678" s="4" t="s">
        <v>452</v>
      </c>
    </row>
    <row r="679" spans="18:39" x14ac:dyDescent="0.2">
      <c r="R679" s="4"/>
      <c r="U679" s="4"/>
      <c r="V679" s="4"/>
      <c r="W679" s="4"/>
      <c r="X679" s="4"/>
      <c r="AJ679" s="4" t="s">
        <v>3438</v>
      </c>
      <c r="AK679" s="4" t="s">
        <v>1832</v>
      </c>
      <c r="AL679" s="4" t="s">
        <v>452</v>
      </c>
      <c r="AM679" s="4" t="s">
        <v>452</v>
      </c>
    </row>
    <row r="680" spans="18:39" x14ac:dyDescent="0.2">
      <c r="R680" s="4"/>
      <c r="U680" s="4"/>
      <c r="V680" s="4"/>
      <c r="W680" s="4"/>
      <c r="X680" s="4"/>
      <c r="AJ680" s="4" t="s">
        <v>3439</v>
      </c>
      <c r="AK680" s="4" t="s">
        <v>3440</v>
      </c>
      <c r="AL680" s="4" t="s">
        <v>452</v>
      </c>
      <c r="AM680" s="4" t="s">
        <v>452</v>
      </c>
    </row>
    <row r="681" spans="18:39" x14ac:dyDescent="0.2">
      <c r="R681" s="4"/>
      <c r="U681" s="4"/>
      <c r="V681" s="4"/>
      <c r="W681" s="4"/>
      <c r="X681" s="4"/>
      <c r="AJ681" s="4" t="s">
        <v>3441</v>
      </c>
      <c r="AK681" s="4" t="s">
        <v>1843</v>
      </c>
      <c r="AL681" s="4" t="s">
        <v>452</v>
      </c>
      <c r="AM681" s="4" t="s">
        <v>452</v>
      </c>
    </row>
    <row r="682" spans="18:39" x14ac:dyDescent="0.2">
      <c r="R682" s="4"/>
      <c r="U682" s="4"/>
      <c r="V682" s="4"/>
      <c r="W682" s="4"/>
      <c r="X682" s="4"/>
      <c r="AJ682" s="4" t="s">
        <v>3442</v>
      </c>
      <c r="AK682" s="4" t="s">
        <v>3443</v>
      </c>
      <c r="AL682" s="4" t="s">
        <v>452</v>
      </c>
      <c r="AM682" s="4" t="s">
        <v>452</v>
      </c>
    </row>
    <row r="683" spans="18:39" x14ac:dyDescent="0.2">
      <c r="R683" s="4"/>
      <c r="U683" s="4"/>
      <c r="V683" s="4"/>
      <c r="W683" s="4"/>
      <c r="X683" s="4"/>
      <c r="AJ683" s="4" t="s">
        <v>3444</v>
      </c>
      <c r="AK683" s="4" t="s">
        <v>3445</v>
      </c>
      <c r="AL683" s="4" t="s">
        <v>452</v>
      </c>
      <c r="AM683" s="4" t="s">
        <v>452</v>
      </c>
    </row>
    <row r="684" spans="18:39" x14ac:dyDescent="0.2">
      <c r="R684" s="4"/>
      <c r="U684" s="4"/>
      <c r="V684" s="4"/>
      <c r="W684" s="4"/>
      <c r="X684" s="4"/>
      <c r="AJ684" s="4" t="s">
        <v>3446</v>
      </c>
      <c r="AK684" s="4" t="s">
        <v>3447</v>
      </c>
      <c r="AL684" s="4" t="s">
        <v>452</v>
      </c>
      <c r="AM684" s="4" t="s">
        <v>452</v>
      </c>
    </row>
    <row r="685" spans="18:39" x14ac:dyDescent="0.2">
      <c r="R685" s="4"/>
      <c r="U685" s="4"/>
      <c r="V685" s="4"/>
      <c r="W685" s="4"/>
      <c r="X685" s="4"/>
      <c r="AJ685" s="4" t="s">
        <v>3448</v>
      </c>
      <c r="AK685" s="4" t="s">
        <v>1915</v>
      </c>
      <c r="AL685" s="4" t="s">
        <v>452</v>
      </c>
      <c r="AM685" s="4" t="s">
        <v>452</v>
      </c>
    </row>
    <row r="686" spans="18:39" x14ac:dyDescent="0.2">
      <c r="R686" s="4"/>
      <c r="U686" s="4"/>
      <c r="V686" s="4"/>
      <c r="W686" s="4"/>
      <c r="X686" s="4"/>
      <c r="AJ686" s="4" t="s">
        <v>3449</v>
      </c>
      <c r="AK686" s="4" t="s">
        <v>1919</v>
      </c>
      <c r="AL686" s="4" t="s">
        <v>452</v>
      </c>
      <c r="AM686" s="4" t="s">
        <v>452</v>
      </c>
    </row>
    <row r="687" spans="18:39" x14ac:dyDescent="0.2">
      <c r="R687" s="4"/>
      <c r="U687" s="4"/>
      <c r="V687" s="4"/>
      <c r="W687" s="4"/>
      <c r="X687" s="4"/>
      <c r="AJ687" s="4" t="s">
        <v>3450</v>
      </c>
      <c r="AK687" s="4" t="s">
        <v>1923</v>
      </c>
      <c r="AL687" s="4" t="s">
        <v>452</v>
      </c>
      <c r="AM687" s="4" t="s">
        <v>452</v>
      </c>
    </row>
    <row r="688" spans="18:39" x14ac:dyDescent="0.2">
      <c r="R688" s="4"/>
      <c r="U688" s="4"/>
      <c r="V688" s="4"/>
      <c r="W688" s="4"/>
      <c r="X688" s="4"/>
      <c r="AJ688" s="4" t="s">
        <v>3451</v>
      </c>
      <c r="AK688" s="4" t="s">
        <v>3452</v>
      </c>
      <c r="AL688" s="4" t="s">
        <v>452</v>
      </c>
      <c r="AM688" s="4" t="s">
        <v>452</v>
      </c>
    </row>
    <row r="689" spans="18:39" x14ac:dyDescent="0.2">
      <c r="R689" s="4"/>
      <c r="U689" s="4"/>
      <c r="V689" s="4"/>
      <c r="W689" s="4"/>
      <c r="X689" s="4"/>
      <c r="AJ689" s="4" t="s">
        <v>3453</v>
      </c>
      <c r="AK689" s="4" t="s">
        <v>3454</v>
      </c>
      <c r="AL689" s="4" t="s">
        <v>452</v>
      </c>
      <c r="AM689" s="4" t="s">
        <v>452</v>
      </c>
    </row>
    <row r="690" spans="18:39" x14ac:dyDescent="0.2">
      <c r="R690" s="4"/>
      <c r="U690" s="4"/>
      <c r="V690" s="4"/>
      <c r="W690" s="4"/>
      <c r="X690" s="4"/>
      <c r="AJ690" s="4" t="s">
        <v>3455</v>
      </c>
      <c r="AK690" s="4" t="s">
        <v>2063</v>
      </c>
      <c r="AL690" s="4" t="s">
        <v>452</v>
      </c>
      <c r="AM690" s="4" t="s">
        <v>452</v>
      </c>
    </row>
    <row r="691" spans="18:39" x14ac:dyDescent="0.2">
      <c r="R691" s="4"/>
      <c r="U691" s="4"/>
      <c r="V691" s="4"/>
      <c r="W691" s="4"/>
      <c r="X691" s="4"/>
      <c r="AJ691" s="4" t="s">
        <v>3456</v>
      </c>
      <c r="AK691" s="4" t="s">
        <v>3457</v>
      </c>
      <c r="AL691" s="4" t="s">
        <v>452</v>
      </c>
      <c r="AM691" s="4" t="s">
        <v>452</v>
      </c>
    </row>
    <row r="692" spans="18:39" x14ac:dyDescent="0.2">
      <c r="R692" s="4"/>
      <c r="U692" s="4"/>
      <c r="V692" s="4"/>
      <c r="W692" s="4"/>
      <c r="X692" s="4"/>
      <c r="AJ692" s="4" t="s">
        <v>3458</v>
      </c>
      <c r="AK692" s="4" t="s">
        <v>3459</v>
      </c>
      <c r="AL692" s="4" t="s">
        <v>452</v>
      </c>
      <c r="AM692" s="4" t="s">
        <v>452</v>
      </c>
    </row>
    <row r="693" spans="18:39" x14ac:dyDescent="0.2">
      <c r="R693" s="4"/>
      <c r="U693" s="4"/>
      <c r="V693" s="4"/>
      <c r="W693" s="4"/>
      <c r="X693" s="4"/>
      <c r="AJ693" s="4" t="s">
        <v>3460</v>
      </c>
      <c r="AK693" s="4" t="s">
        <v>3459</v>
      </c>
      <c r="AL693" s="4" t="s">
        <v>452</v>
      </c>
      <c r="AM693" s="4" t="s">
        <v>452</v>
      </c>
    </row>
    <row r="694" spans="18:39" x14ac:dyDescent="0.2">
      <c r="R694" s="4"/>
      <c r="U694" s="4"/>
      <c r="V694" s="4"/>
      <c r="W694" s="4"/>
      <c r="X694" s="4"/>
      <c r="AJ694" s="4" t="s">
        <v>3461</v>
      </c>
      <c r="AK694" s="4" t="s">
        <v>3462</v>
      </c>
      <c r="AL694" s="4" t="s">
        <v>452</v>
      </c>
      <c r="AM694" s="4" t="s">
        <v>452</v>
      </c>
    </row>
    <row r="695" spans="18:39" x14ac:dyDescent="0.2">
      <c r="R695" s="4"/>
      <c r="U695" s="4"/>
      <c r="V695" s="4"/>
      <c r="W695" s="4"/>
      <c r="X695" s="4"/>
      <c r="AJ695" s="4" t="s">
        <v>3463</v>
      </c>
      <c r="AK695" s="4" t="s">
        <v>3464</v>
      </c>
      <c r="AL695" s="4" t="s">
        <v>452</v>
      </c>
      <c r="AM695" s="4" t="s">
        <v>452</v>
      </c>
    </row>
    <row r="696" spans="18:39" x14ac:dyDescent="0.2">
      <c r="R696" s="4"/>
      <c r="U696" s="4"/>
      <c r="V696" s="4"/>
      <c r="W696" s="4"/>
      <c r="X696" s="4"/>
      <c r="AJ696" s="4" t="s">
        <v>3465</v>
      </c>
      <c r="AK696" s="4" t="s">
        <v>3466</v>
      </c>
      <c r="AL696" s="4" t="s">
        <v>452</v>
      </c>
      <c r="AM696" s="4" t="s">
        <v>452</v>
      </c>
    </row>
    <row r="697" spans="18:39" x14ac:dyDescent="0.2">
      <c r="R697" s="4"/>
      <c r="U697" s="4"/>
      <c r="V697" s="4"/>
      <c r="W697" s="4"/>
      <c r="X697" s="4"/>
      <c r="AJ697" s="4" t="s">
        <v>3467</v>
      </c>
      <c r="AK697" s="4" t="s">
        <v>2103</v>
      </c>
      <c r="AL697" s="4" t="s">
        <v>452</v>
      </c>
      <c r="AM697" s="4" t="s">
        <v>452</v>
      </c>
    </row>
    <row r="698" spans="18:39" x14ac:dyDescent="0.2">
      <c r="R698" s="4"/>
      <c r="U698" s="4"/>
      <c r="V698" s="4"/>
      <c r="W698" s="4"/>
      <c r="X698" s="4"/>
      <c r="AJ698" s="4" t="s">
        <v>3468</v>
      </c>
      <c r="AK698" s="4" t="s">
        <v>3469</v>
      </c>
      <c r="AL698" s="4" t="s">
        <v>452</v>
      </c>
      <c r="AM698" s="4" t="s">
        <v>452</v>
      </c>
    </row>
    <row r="699" spans="18:39" x14ac:dyDescent="0.2">
      <c r="R699" s="4"/>
      <c r="U699" s="4"/>
      <c r="V699" s="4"/>
      <c r="W699" s="4"/>
      <c r="X699" s="4"/>
      <c r="AJ699" s="4" t="s">
        <v>3470</v>
      </c>
      <c r="AK699" s="4" t="s">
        <v>3471</v>
      </c>
      <c r="AL699" s="4" t="s">
        <v>452</v>
      </c>
      <c r="AM699" s="4" t="s">
        <v>452</v>
      </c>
    </row>
    <row r="700" spans="18:39" x14ac:dyDescent="0.2">
      <c r="R700" s="4"/>
      <c r="U700" s="4"/>
      <c r="V700" s="4"/>
      <c r="W700" s="4"/>
      <c r="X700" s="4"/>
      <c r="AJ700" s="4" t="s">
        <v>3472</v>
      </c>
      <c r="AK700" s="4" t="s">
        <v>2123</v>
      </c>
      <c r="AL700" s="4" t="s">
        <v>452</v>
      </c>
      <c r="AM700" s="4" t="s">
        <v>452</v>
      </c>
    </row>
    <row r="701" spans="18:39" x14ac:dyDescent="0.2">
      <c r="R701" s="4"/>
      <c r="U701" s="4"/>
      <c r="V701" s="4"/>
      <c r="W701" s="4"/>
      <c r="X701" s="4"/>
      <c r="AJ701" s="4" t="s">
        <v>3473</v>
      </c>
      <c r="AK701" s="4" t="s">
        <v>3474</v>
      </c>
      <c r="AL701" s="4" t="s">
        <v>452</v>
      </c>
      <c r="AM701" s="4" t="s">
        <v>452</v>
      </c>
    </row>
    <row r="702" spans="18:39" x14ac:dyDescent="0.2">
      <c r="R702" s="4"/>
      <c r="U702" s="4"/>
      <c r="V702" s="4"/>
      <c r="W702" s="4"/>
      <c r="X702" s="4"/>
      <c r="AJ702" s="4" t="s">
        <v>3475</v>
      </c>
      <c r="AK702" s="4" t="s">
        <v>2175</v>
      </c>
      <c r="AL702" s="4" t="s">
        <v>452</v>
      </c>
      <c r="AM702" s="4" t="s">
        <v>452</v>
      </c>
    </row>
    <row r="703" spans="18:39" x14ac:dyDescent="0.2">
      <c r="R703" s="4"/>
      <c r="U703" s="4"/>
      <c r="V703" s="4"/>
      <c r="W703" s="4"/>
      <c r="X703" s="4"/>
      <c r="AJ703" s="4" t="s">
        <v>3476</v>
      </c>
      <c r="AK703" s="4" t="s">
        <v>2253</v>
      </c>
      <c r="AL703" s="4" t="s">
        <v>452</v>
      </c>
      <c r="AM703" s="4" t="s">
        <v>452</v>
      </c>
    </row>
    <row r="704" spans="18:39" x14ac:dyDescent="0.2">
      <c r="R704" s="4"/>
      <c r="U704" s="4"/>
      <c r="V704" s="4"/>
      <c r="W704" s="4"/>
      <c r="X704" s="4"/>
      <c r="AJ704" s="4" t="s">
        <v>3477</v>
      </c>
      <c r="AK704" s="4" t="s">
        <v>2257</v>
      </c>
      <c r="AL704" s="4" t="s">
        <v>452</v>
      </c>
      <c r="AM704" s="4" t="s">
        <v>452</v>
      </c>
    </row>
    <row r="705" spans="18:39" x14ac:dyDescent="0.2">
      <c r="R705" s="4"/>
      <c r="U705" s="4"/>
      <c r="V705" s="4"/>
      <c r="W705" s="4"/>
      <c r="X705" s="4"/>
      <c r="AJ705" s="4" t="s">
        <v>3478</v>
      </c>
      <c r="AK705" s="4" t="s">
        <v>2285</v>
      </c>
      <c r="AL705" s="4" t="s">
        <v>452</v>
      </c>
      <c r="AM705" s="4" t="s">
        <v>452</v>
      </c>
    </row>
    <row r="706" spans="18:39" x14ac:dyDescent="0.2">
      <c r="R706" s="4"/>
      <c r="U706" s="4"/>
      <c r="V706" s="4"/>
      <c r="W706" s="4"/>
      <c r="X706" s="4"/>
      <c r="AJ706" s="4" t="s">
        <v>3479</v>
      </c>
      <c r="AK706" s="4" t="s">
        <v>2313</v>
      </c>
      <c r="AL706" s="4" t="s">
        <v>452</v>
      </c>
      <c r="AM706" s="4" t="s">
        <v>452</v>
      </c>
    </row>
    <row r="707" spans="18:39" x14ac:dyDescent="0.2">
      <c r="R707" s="4"/>
      <c r="U707" s="4"/>
      <c r="V707" s="4"/>
      <c r="W707" s="4"/>
      <c r="X707" s="4"/>
      <c r="AJ707" s="4" t="s">
        <v>3480</v>
      </c>
      <c r="AK707" s="4" t="s">
        <v>2317</v>
      </c>
      <c r="AL707" s="4" t="s">
        <v>452</v>
      </c>
      <c r="AM707" s="4" t="s">
        <v>452</v>
      </c>
    </row>
    <row r="708" spans="18:39" x14ac:dyDescent="0.2">
      <c r="R708" s="4"/>
      <c r="U708" s="4"/>
      <c r="V708" s="4"/>
      <c r="W708" s="4"/>
      <c r="X708" s="4"/>
      <c r="AJ708" s="4" t="s">
        <v>3481</v>
      </c>
      <c r="AK708" s="4" t="s">
        <v>2345</v>
      </c>
      <c r="AL708" s="4" t="s">
        <v>452</v>
      </c>
      <c r="AM708" s="4" t="s">
        <v>452</v>
      </c>
    </row>
    <row r="709" spans="18:39" x14ac:dyDescent="0.2">
      <c r="R709" s="4"/>
      <c r="U709" s="4"/>
      <c r="V709" s="4"/>
      <c r="W709" s="4"/>
      <c r="X709" s="4"/>
      <c r="AJ709" s="4" t="s">
        <v>3482</v>
      </c>
      <c r="AK709" s="4" t="s">
        <v>2369</v>
      </c>
      <c r="AL709" s="4" t="s">
        <v>452</v>
      </c>
      <c r="AM709" s="4" t="s">
        <v>452</v>
      </c>
    </row>
    <row r="710" spans="18:39" x14ac:dyDescent="0.2">
      <c r="R710" s="4"/>
      <c r="U710" s="4"/>
      <c r="V710" s="4"/>
      <c r="W710" s="4"/>
      <c r="X710" s="4"/>
      <c r="AJ710" s="4" t="s">
        <v>3483</v>
      </c>
      <c r="AK710" s="4" t="s">
        <v>2384</v>
      </c>
      <c r="AL710" s="4" t="s">
        <v>452</v>
      </c>
      <c r="AM710" s="4" t="s">
        <v>452</v>
      </c>
    </row>
    <row r="711" spans="18:39" x14ac:dyDescent="0.2">
      <c r="R711" s="4"/>
      <c r="U711" s="4"/>
      <c r="V711" s="4"/>
      <c r="W711" s="4"/>
      <c r="X711" s="4"/>
      <c r="AJ711" s="4" t="s">
        <v>3484</v>
      </c>
      <c r="AK711" s="4" t="s">
        <v>2388</v>
      </c>
      <c r="AL711" s="4" t="s">
        <v>452</v>
      </c>
      <c r="AM711" s="4" t="s">
        <v>452</v>
      </c>
    </row>
    <row r="712" spans="18:39" x14ac:dyDescent="0.2">
      <c r="R712" s="4"/>
      <c r="U712" s="4"/>
      <c r="V712" s="4"/>
      <c r="W712" s="4"/>
      <c r="X712" s="4"/>
      <c r="AJ712" s="4" t="s">
        <v>3485</v>
      </c>
      <c r="AK712" s="4" t="s">
        <v>2392</v>
      </c>
      <c r="AL712" s="4" t="s">
        <v>452</v>
      </c>
      <c r="AM712" s="4" t="s">
        <v>452</v>
      </c>
    </row>
    <row r="713" spans="18:39" x14ac:dyDescent="0.2">
      <c r="R713" s="4"/>
      <c r="U713" s="4"/>
      <c r="V713" s="4"/>
      <c r="W713" s="4"/>
      <c r="X713" s="4"/>
      <c r="AJ713" s="4" t="s">
        <v>3486</v>
      </c>
      <c r="AK713" s="4" t="s">
        <v>2404</v>
      </c>
      <c r="AL713" s="4" t="s">
        <v>452</v>
      </c>
      <c r="AM713" s="4" t="s">
        <v>452</v>
      </c>
    </row>
    <row r="714" spans="18:39" x14ac:dyDescent="0.2">
      <c r="R714" s="4"/>
      <c r="U714" s="4"/>
      <c r="V714" s="4"/>
      <c r="W714" s="4"/>
      <c r="X714" s="4"/>
      <c r="AJ714" s="4" t="s">
        <v>3487</v>
      </c>
      <c r="AK714" s="4" t="s">
        <v>2423</v>
      </c>
      <c r="AL714" s="4" t="s">
        <v>452</v>
      </c>
      <c r="AM714" s="4" t="s">
        <v>452</v>
      </c>
    </row>
    <row r="715" spans="18:39" x14ac:dyDescent="0.2">
      <c r="R715" s="4"/>
      <c r="U715" s="4"/>
      <c r="V715" s="4"/>
      <c r="W715" s="4"/>
      <c r="X715" s="4"/>
      <c r="AJ715" s="4" t="s">
        <v>3488</v>
      </c>
      <c r="AK715" s="4" t="s">
        <v>2443</v>
      </c>
      <c r="AL715" s="4" t="s">
        <v>452</v>
      </c>
      <c r="AM715" s="4" t="s">
        <v>452</v>
      </c>
    </row>
    <row r="716" spans="18:39" x14ac:dyDescent="0.2">
      <c r="R716" s="4"/>
      <c r="U716" s="4"/>
      <c r="V716" s="4"/>
      <c r="W716" s="4"/>
      <c r="X716" s="4"/>
      <c r="AJ716" s="4" t="s">
        <v>3489</v>
      </c>
      <c r="AK716" s="4" t="s">
        <v>2507</v>
      </c>
      <c r="AL716" s="4" t="s">
        <v>452</v>
      </c>
      <c r="AM716" s="4" t="s">
        <v>452</v>
      </c>
    </row>
    <row r="717" spans="18:39" x14ac:dyDescent="0.2">
      <c r="R717" s="4"/>
      <c r="U717" s="4"/>
      <c r="V717" s="4"/>
      <c r="W717" s="4"/>
      <c r="X717" s="4"/>
      <c r="AJ717" s="4" t="s">
        <v>3490</v>
      </c>
      <c r="AK717" s="4" t="s">
        <v>2515</v>
      </c>
      <c r="AL717" s="4" t="s">
        <v>452</v>
      </c>
      <c r="AM717" s="4" t="s">
        <v>452</v>
      </c>
    </row>
    <row r="718" spans="18:39" x14ac:dyDescent="0.2">
      <c r="R718" s="4"/>
      <c r="U718" s="4"/>
      <c r="V718" s="4"/>
      <c r="W718" s="4"/>
      <c r="X718" s="4"/>
      <c r="AJ718" s="4" t="s">
        <v>3491</v>
      </c>
      <c r="AK718" s="4" t="s">
        <v>3492</v>
      </c>
      <c r="AL718" s="4" t="s">
        <v>452</v>
      </c>
      <c r="AM718" s="4" t="s">
        <v>452</v>
      </c>
    </row>
    <row r="719" spans="18:39" x14ac:dyDescent="0.2">
      <c r="R719" s="4"/>
      <c r="U719" s="4"/>
      <c r="V719" s="4"/>
      <c r="W719" s="4"/>
      <c r="X719" s="4"/>
      <c r="AJ719" s="4" t="s">
        <v>3493</v>
      </c>
      <c r="AK719" s="4" t="s">
        <v>2587</v>
      </c>
      <c r="AL719" s="4" t="s">
        <v>452</v>
      </c>
      <c r="AM719" s="4" t="s">
        <v>452</v>
      </c>
    </row>
    <row r="720" spans="18:39" x14ac:dyDescent="0.2">
      <c r="R720" s="4"/>
      <c r="U720" s="4"/>
      <c r="V720" s="4"/>
      <c r="W720" s="4"/>
      <c r="X720" s="4"/>
      <c r="AJ720" s="4" t="s">
        <v>3494</v>
      </c>
      <c r="AK720" s="4" t="s">
        <v>2607</v>
      </c>
      <c r="AL720" s="4" t="s">
        <v>452</v>
      </c>
      <c r="AM720" s="4" t="s">
        <v>452</v>
      </c>
    </row>
    <row r="721" spans="18:39" x14ac:dyDescent="0.2">
      <c r="R721" s="4"/>
      <c r="U721" s="4"/>
      <c r="V721" s="4"/>
      <c r="W721" s="4"/>
      <c r="X721" s="4"/>
      <c r="AJ721" s="4" t="s">
        <v>3495</v>
      </c>
      <c r="AK721" s="4" t="s">
        <v>2611</v>
      </c>
      <c r="AL721" s="4" t="s">
        <v>452</v>
      </c>
      <c r="AM721" s="4" t="s">
        <v>452</v>
      </c>
    </row>
    <row r="722" spans="18:39" x14ac:dyDescent="0.2">
      <c r="R722" s="4"/>
      <c r="U722" s="4"/>
      <c r="V722" s="4"/>
      <c r="W722" s="4"/>
      <c r="X722" s="4"/>
      <c r="AJ722" s="4" t="s">
        <v>3496</v>
      </c>
      <c r="AK722" s="4" t="s">
        <v>2615</v>
      </c>
      <c r="AL722" s="4" t="s">
        <v>452</v>
      </c>
      <c r="AM722" s="4" t="s">
        <v>452</v>
      </c>
    </row>
    <row r="723" spans="18:39" x14ac:dyDescent="0.2">
      <c r="R723" s="4"/>
      <c r="U723" s="4"/>
      <c r="V723" s="4"/>
      <c r="W723" s="4"/>
      <c r="X723" s="4"/>
      <c r="AJ723" s="4" t="s">
        <v>3497</v>
      </c>
      <c r="AK723" s="4" t="s">
        <v>3498</v>
      </c>
      <c r="AL723" s="4" t="s">
        <v>452</v>
      </c>
      <c r="AM723" s="4" t="s">
        <v>452</v>
      </c>
    </row>
    <row r="724" spans="18:39" x14ac:dyDescent="0.2">
      <c r="R724" s="4"/>
      <c r="U724" s="4"/>
      <c r="V724" s="4"/>
      <c r="W724" s="4"/>
      <c r="X724" s="4"/>
      <c r="AJ724" s="4" t="s">
        <v>3499</v>
      </c>
      <c r="AK724" s="4" t="s">
        <v>2639</v>
      </c>
      <c r="AL724" s="4" t="s">
        <v>452</v>
      </c>
      <c r="AM724" s="4" t="s">
        <v>452</v>
      </c>
    </row>
    <row r="725" spans="18:39" x14ac:dyDescent="0.2">
      <c r="R725" s="4"/>
      <c r="U725" s="4"/>
      <c r="V725" s="4"/>
      <c r="W725" s="4"/>
      <c r="X725" s="4"/>
      <c r="AJ725" s="4" t="s">
        <v>3500</v>
      </c>
      <c r="AK725" s="4" t="s">
        <v>3501</v>
      </c>
      <c r="AL725" s="4" t="s">
        <v>452</v>
      </c>
      <c r="AM725" s="4" t="s">
        <v>452</v>
      </c>
    </row>
    <row r="726" spans="18:39" x14ac:dyDescent="0.2">
      <c r="R726" s="4"/>
      <c r="U726" s="4"/>
      <c r="V726" s="4"/>
      <c r="W726" s="4"/>
      <c r="X726" s="4"/>
      <c r="AJ726" s="4" t="s">
        <v>3502</v>
      </c>
      <c r="AK726" s="4" t="s">
        <v>2663</v>
      </c>
      <c r="AL726" s="4" t="s">
        <v>452</v>
      </c>
      <c r="AM726" s="4" t="s">
        <v>452</v>
      </c>
    </row>
    <row r="727" spans="18:39" x14ac:dyDescent="0.2">
      <c r="R727" s="4"/>
      <c r="U727" s="4"/>
      <c r="V727" s="4"/>
      <c r="W727" s="4"/>
      <c r="X727" s="4"/>
      <c r="AJ727" s="4" t="s">
        <v>3503</v>
      </c>
      <c r="AK727" s="4" t="s">
        <v>2671</v>
      </c>
      <c r="AL727" s="4" t="s">
        <v>452</v>
      </c>
      <c r="AM727" s="4" t="s">
        <v>452</v>
      </c>
    </row>
    <row r="728" spans="18:39" x14ac:dyDescent="0.2">
      <c r="R728" s="4"/>
      <c r="U728" s="4"/>
      <c r="V728" s="4"/>
      <c r="W728" s="4"/>
      <c r="X728" s="4"/>
      <c r="AJ728" s="4" t="s">
        <v>3504</v>
      </c>
      <c r="AK728" s="4" t="s">
        <v>2675</v>
      </c>
      <c r="AL728" s="4" t="s">
        <v>452</v>
      </c>
      <c r="AM728" s="4" t="s">
        <v>452</v>
      </c>
    </row>
    <row r="729" spans="18:39" x14ac:dyDescent="0.2">
      <c r="R729" s="4"/>
      <c r="U729" s="4"/>
      <c r="V729" s="4"/>
      <c r="W729" s="4"/>
      <c r="X729" s="4"/>
      <c r="AJ729" s="4" t="s">
        <v>3505</v>
      </c>
      <c r="AK729" s="4" t="s">
        <v>3506</v>
      </c>
      <c r="AL729" s="4" t="s">
        <v>452</v>
      </c>
      <c r="AM729" s="4" t="s">
        <v>452</v>
      </c>
    </row>
    <row r="730" spans="18:39" x14ac:dyDescent="0.2">
      <c r="R730" s="4"/>
      <c r="U730" s="4"/>
      <c r="V730" s="4"/>
      <c r="W730" s="4"/>
      <c r="X730" s="4"/>
      <c r="AJ730" s="4" t="s">
        <v>3507</v>
      </c>
      <c r="AK730" s="4" t="s">
        <v>2687</v>
      </c>
      <c r="AL730" s="4" t="s">
        <v>452</v>
      </c>
      <c r="AM730" s="4" t="s">
        <v>452</v>
      </c>
    </row>
    <row r="731" spans="18:39" x14ac:dyDescent="0.2">
      <c r="R731" s="4"/>
      <c r="U731" s="4"/>
      <c r="V731" s="4"/>
      <c r="W731" s="4"/>
      <c r="X731" s="4"/>
      <c r="AJ731" s="4" t="s">
        <v>3508</v>
      </c>
      <c r="AK731" s="4" t="s">
        <v>3509</v>
      </c>
      <c r="AL731" s="4" t="s">
        <v>452</v>
      </c>
      <c r="AM731" s="4" t="s">
        <v>452</v>
      </c>
    </row>
    <row r="732" spans="18:39" x14ac:dyDescent="0.2">
      <c r="R732" s="4"/>
      <c r="U732" s="4"/>
      <c r="V732" s="4"/>
      <c r="W732" s="4"/>
      <c r="X732" s="4"/>
      <c r="AJ732" s="4" t="s">
        <v>3510</v>
      </c>
      <c r="AK732" s="4" t="s">
        <v>3511</v>
      </c>
      <c r="AL732" s="4" t="s">
        <v>452</v>
      </c>
      <c r="AM732" s="4" t="s">
        <v>452</v>
      </c>
    </row>
    <row r="733" spans="18:39" x14ac:dyDescent="0.2">
      <c r="R733" s="4"/>
      <c r="U733" s="4"/>
      <c r="V733" s="4"/>
      <c r="W733" s="4"/>
      <c r="X733" s="4"/>
      <c r="AJ733" s="4" t="s">
        <v>3512</v>
      </c>
      <c r="AK733" s="4" t="s">
        <v>2735</v>
      </c>
      <c r="AL733" s="4" t="s">
        <v>452</v>
      </c>
      <c r="AM733" s="4" t="s">
        <v>452</v>
      </c>
    </row>
    <row r="734" spans="18:39" x14ac:dyDescent="0.2">
      <c r="R734" s="4"/>
      <c r="U734" s="4"/>
      <c r="V734" s="4"/>
      <c r="W734" s="4"/>
      <c r="X734" s="4"/>
      <c r="AJ734" s="4" t="s">
        <v>3513</v>
      </c>
      <c r="AK734" s="4" t="s">
        <v>3514</v>
      </c>
      <c r="AL734" s="4" t="s">
        <v>452</v>
      </c>
      <c r="AM734" s="4" t="s">
        <v>452</v>
      </c>
    </row>
    <row r="735" spans="18:39" x14ac:dyDescent="0.2">
      <c r="R735" s="4"/>
      <c r="U735" s="4"/>
      <c r="V735" s="4"/>
      <c r="W735" s="4"/>
      <c r="X735" s="4"/>
      <c r="AJ735" s="4" t="s">
        <v>3515</v>
      </c>
      <c r="AK735" s="4" t="s">
        <v>3516</v>
      </c>
      <c r="AL735" s="4" t="s">
        <v>452</v>
      </c>
      <c r="AM735" s="4" t="s">
        <v>452</v>
      </c>
    </row>
    <row r="736" spans="18:39" x14ac:dyDescent="0.2">
      <c r="R736" s="4"/>
      <c r="U736" s="4"/>
      <c r="V736" s="4"/>
      <c r="W736" s="4"/>
      <c r="X736" s="4"/>
      <c r="AJ736" s="4" t="s">
        <v>3517</v>
      </c>
      <c r="AK736" s="4" t="s">
        <v>3518</v>
      </c>
      <c r="AL736" s="4" t="s">
        <v>452</v>
      </c>
      <c r="AM736" s="4" t="s">
        <v>452</v>
      </c>
    </row>
    <row r="737" spans="18:39" x14ac:dyDescent="0.2">
      <c r="R737" s="4"/>
      <c r="U737" s="4"/>
      <c r="V737" s="4"/>
      <c r="W737" s="4"/>
      <c r="X737" s="4"/>
      <c r="AJ737" s="4" t="s">
        <v>3519</v>
      </c>
      <c r="AK737" s="4" t="s">
        <v>3520</v>
      </c>
      <c r="AL737" s="4" t="s">
        <v>452</v>
      </c>
      <c r="AM737" s="4" t="s">
        <v>452</v>
      </c>
    </row>
    <row r="738" spans="18:39" x14ac:dyDescent="0.2">
      <c r="R738" s="4"/>
      <c r="U738" s="4"/>
      <c r="V738" s="4"/>
      <c r="W738" s="4"/>
      <c r="X738" s="4"/>
      <c r="AJ738" s="4" t="s">
        <v>3521</v>
      </c>
      <c r="AK738" s="4" t="s">
        <v>2771</v>
      </c>
      <c r="AL738" s="4" t="s">
        <v>452</v>
      </c>
      <c r="AM738" s="4" t="s">
        <v>452</v>
      </c>
    </row>
    <row r="739" spans="18:39" x14ac:dyDescent="0.2">
      <c r="R739" s="4"/>
      <c r="U739" s="4"/>
      <c r="V739" s="4"/>
      <c r="W739" s="4"/>
      <c r="X739" s="4"/>
      <c r="AJ739" s="4" t="s">
        <v>3522</v>
      </c>
      <c r="AK739" s="4" t="s">
        <v>2775</v>
      </c>
      <c r="AL739" s="4" t="s">
        <v>452</v>
      </c>
      <c r="AM739" s="4" t="s">
        <v>452</v>
      </c>
    </row>
    <row r="740" spans="18:39" x14ac:dyDescent="0.2">
      <c r="R740" s="4"/>
      <c r="U740" s="4"/>
      <c r="V740" s="4"/>
      <c r="W740" s="4"/>
      <c r="X740" s="4"/>
      <c r="AJ740" s="4" t="s">
        <v>3523</v>
      </c>
      <c r="AK740" s="4" t="s">
        <v>3524</v>
      </c>
      <c r="AL740" s="4" t="s">
        <v>452</v>
      </c>
      <c r="AM740" s="4" t="s">
        <v>452</v>
      </c>
    </row>
    <row r="741" spans="18:39" x14ac:dyDescent="0.2">
      <c r="R741" s="4"/>
      <c r="U741" s="4"/>
      <c r="V741" s="4"/>
      <c r="W741" s="4"/>
      <c r="X741" s="4"/>
      <c r="AJ741" s="4" t="s">
        <v>3525</v>
      </c>
      <c r="AK741" s="4" t="s">
        <v>2802</v>
      </c>
      <c r="AL741" s="4" t="s">
        <v>452</v>
      </c>
      <c r="AM741" s="4" t="s">
        <v>452</v>
      </c>
    </row>
    <row r="742" spans="18:39" x14ac:dyDescent="0.2">
      <c r="R742" s="4"/>
      <c r="U742" s="4"/>
      <c r="V742" s="4"/>
      <c r="W742" s="4"/>
      <c r="X742" s="4"/>
      <c r="AJ742" s="4" t="s">
        <v>3526</v>
      </c>
      <c r="AK742" s="4" t="s">
        <v>3527</v>
      </c>
      <c r="AL742" s="4" t="s">
        <v>452</v>
      </c>
      <c r="AM742" s="4" t="s">
        <v>452</v>
      </c>
    </row>
    <row r="743" spans="18:39" x14ac:dyDescent="0.2">
      <c r="R743" s="4"/>
      <c r="U743" s="4"/>
      <c r="V743" s="4"/>
      <c r="W743" s="4"/>
      <c r="X743" s="4"/>
      <c r="AJ743" s="4" t="s">
        <v>3528</v>
      </c>
      <c r="AK743" s="4" t="s">
        <v>2844</v>
      </c>
      <c r="AL743" s="4" t="s">
        <v>452</v>
      </c>
      <c r="AM743" s="4" t="s">
        <v>452</v>
      </c>
    </row>
    <row r="744" spans="18:39" x14ac:dyDescent="0.2">
      <c r="R744" s="4"/>
      <c r="U744" s="4"/>
      <c r="V744" s="4"/>
      <c r="W744" s="4"/>
      <c r="X744" s="4"/>
      <c r="AJ744" s="4" t="s">
        <v>3529</v>
      </c>
      <c r="AK744" s="4" t="s">
        <v>3530</v>
      </c>
      <c r="AL744" s="4" t="s">
        <v>452</v>
      </c>
      <c r="AM744" s="4" t="s">
        <v>452</v>
      </c>
    </row>
    <row r="745" spans="18:39" x14ac:dyDescent="0.2">
      <c r="R745" s="4"/>
      <c r="U745" s="4"/>
      <c r="V745" s="4"/>
      <c r="W745" s="4"/>
      <c r="X745" s="4"/>
      <c r="AJ745" s="4" t="s">
        <v>3531</v>
      </c>
      <c r="AK745" s="4" t="s">
        <v>3532</v>
      </c>
      <c r="AL745" s="4" t="s">
        <v>452</v>
      </c>
      <c r="AM745" s="4" t="s">
        <v>452</v>
      </c>
    </row>
    <row r="746" spans="18:39" x14ac:dyDescent="0.2">
      <c r="R746" s="4"/>
      <c r="U746" s="4"/>
      <c r="V746" s="4"/>
      <c r="W746" s="4"/>
      <c r="X746" s="4"/>
      <c r="AJ746" s="4" t="s">
        <v>3533</v>
      </c>
      <c r="AK746" s="4" t="s">
        <v>3534</v>
      </c>
      <c r="AL746" s="4" t="s">
        <v>452</v>
      </c>
      <c r="AM746" s="4" t="s">
        <v>452</v>
      </c>
    </row>
    <row r="747" spans="18:39" x14ac:dyDescent="0.2">
      <c r="R747" s="4"/>
      <c r="U747" s="4"/>
      <c r="V747" s="4"/>
      <c r="W747" s="4"/>
      <c r="X747" s="4"/>
      <c r="AJ747" s="4" t="s">
        <v>3535</v>
      </c>
      <c r="AK747" s="4" t="s">
        <v>3536</v>
      </c>
      <c r="AL747" s="4" t="s">
        <v>452</v>
      </c>
      <c r="AM747" s="4" t="s">
        <v>452</v>
      </c>
    </row>
    <row r="748" spans="18:39" x14ac:dyDescent="0.2">
      <c r="R748" s="4"/>
      <c r="U748" s="4"/>
      <c r="V748" s="4"/>
      <c r="W748" s="4"/>
      <c r="X748" s="4"/>
      <c r="AJ748" s="4" t="s">
        <v>3537</v>
      </c>
      <c r="AK748" s="4" t="s">
        <v>3538</v>
      </c>
      <c r="AL748" s="4" t="s">
        <v>452</v>
      </c>
      <c r="AM748" s="4" t="s">
        <v>452</v>
      </c>
    </row>
    <row r="749" spans="18:39" x14ac:dyDescent="0.2">
      <c r="R749" s="4"/>
      <c r="U749" s="4"/>
      <c r="V749" s="4"/>
      <c r="W749" s="4"/>
      <c r="X749" s="4"/>
      <c r="AJ749" s="4" t="s">
        <v>3539</v>
      </c>
      <c r="AK749" s="4" t="s">
        <v>3540</v>
      </c>
      <c r="AL749" s="4" t="s">
        <v>452</v>
      </c>
      <c r="AM749" s="4" t="s">
        <v>452</v>
      </c>
    </row>
    <row r="750" spans="18:39" x14ac:dyDescent="0.2">
      <c r="R750" s="4"/>
      <c r="U750" s="4"/>
      <c r="V750" s="4"/>
      <c r="W750" s="4"/>
      <c r="X750" s="4"/>
      <c r="AJ750" s="4" t="s">
        <v>3541</v>
      </c>
      <c r="AK750" s="4" t="s">
        <v>2909</v>
      </c>
      <c r="AL750" s="4" t="s">
        <v>452</v>
      </c>
      <c r="AM750" s="4" t="s">
        <v>452</v>
      </c>
    </row>
    <row r="751" spans="18:39" x14ac:dyDescent="0.2">
      <c r="R751" s="4"/>
      <c r="U751" s="4"/>
      <c r="V751" s="4"/>
      <c r="W751" s="4"/>
      <c r="X751" s="4"/>
      <c r="AJ751" s="4" t="s">
        <v>3542</v>
      </c>
      <c r="AK751" s="4" t="s">
        <v>3543</v>
      </c>
      <c r="AL751" s="4" t="s">
        <v>452</v>
      </c>
      <c r="AM751" s="4" t="s">
        <v>452</v>
      </c>
    </row>
    <row r="752" spans="18:39" x14ac:dyDescent="0.2">
      <c r="R752" s="4"/>
      <c r="U752" s="4"/>
      <c r="V752" s="4"/>
      <c r="W752" s="4"/>
      <c r="X752" s="4"/>
      <c r="AJ752" s="4" t="s">
        <v>3544</v>
      </c>
      <c r="AK752" s="4" t="s">
        <v>3545</v>
      </c>
      <c r="AL752" s="4" t="s">
        <v>452</v>
      </c>
      <c r="AM752" s="4" t="s">
        <v>452</v>
      </c>
    </row>
    <row r="753" spans="18:39" x14ac:dyDescent="0.2">
      <c r="R753" s="4"/>
      <c r="U753" s="4"/>
      <c r="V753" s="4"/>
      <c r="W753" s="4"/>
      <c r="X753" s="4"/>
      <c r="AJ753" s="4" t="s">
        <v>3546</v>
      </c>
      <c r="AK753" s="4" t="s">
        <v>3547</v>
      </c>
      <c r="AL753" s="4" t="s">
        <v>452</v>
      </c>
      <c r="AM753" s="4" t="s">
        <v>452</v>
      </c>
    </row>
    <row r="754" spans="18:39" x14ac:dyDescent="0.2">
      <c r="R754" s="4"/>
      <c r="U754" s="4"/>
      <c r="V754" s="4"/>
      <c r="W754" s="4"/>
      <c r="X754" s="4"/>
      <c r="AJ754" s="4" t="s">
        <v>3548</v>
      </c>
      <c r="AK754" s="4" t="s">
        <v>2953</v>
      </c>
      <c r="AL754" s="4" t="s">
        <v>452</v>
      </c>
      <c r="AM754" s="4" t="s">
        <v>452</v>
      </c>
    </row>
    <row r="755" spans="18:39" x14ac:dyDescent="0.2">
      <c r="R755" s="4"/>
      <c r="U755" s="4"/>
      <c r="V755" s="4"/>
      <c r="W755" s="4"/>
      <c r="X755" s="4"/>
      <c r="AJ755" s="4" t="s">
        <v>3549</v>
      </c>
      <c r="AK755" s="4" t="s">
        <v>3547</v>
      </c>
      <c r="AL755" s="4" t="s">
        <v>452</v>
      </c>
      <c r="AM755" s="4" t="s">
        <v>452</v>
      </c>
    </row>
    <row r="756" spans="18:39" x14ac:dyDescent="0.2">
      <c r="R756" s="4"/>
      <c r="U756" s="4"/>
      <c r="V756" s="4"/>
      <c r="W756" s="4"/>
      <c r="X756" s="4"/>
      <c r="AJ756" s="4" t="s">
        <v>3550</v>
      </c>
      <c r="AK756" s="4" t="s">
        <v>3551</v>
      </c>
      <c r="AL756" s="4" t="s">
        <v>452</v>
      </c>
      <c r="AM756" s="4" t="s">
        <v>452</v>
      </c>
    </row>
    <row r="757" spans="18:39" x14ac:dyDescent="0.2">
      <c r="R757" s="4"/>
      <c r="U757" s="4"/>
      <c r="V757" s="4"/>
      <c r="W757" s="4"/>
      <c r="X757" s="4"/>
      <c r="AJ757" s="4" t="s">
        <v>3552</v>
      </c>
      <c r="AK757" s="4" t="s">
        <v>2973</v>
      </c>
      <c r="AL757" s="4" t="s">
        <v>452</v>
      </c>
      <c r="AM757" s="4" t="s">
        <v>452</v>
      </c>
    </row>
    <row r="758" spans="18:39" x14ac:dyDescent="0.2">
      <c r="R758" s="4"/>
      <c r="U758" s="4"/>
      <c r="V758" s="4"/>
      <c r="W758" s="4"/>
      <c r="X758" s="4"/>
      <c r="AJ758" s="4" t="s">
        <v>3553</v>
      </c>
      <c r="AK758" s="4" t="s">
        <v>2977</v>
      </c>
      <c r="AL758" s="4" t="s">
        <v>452</v>
      </c>
      <c r="AM758" s="4" t="s">
        <v>452</v>
      </c>
    </row>
    <row r="759" spans="18:39" x14ac:dyDescent="0.2">
      <c r="R759" s="4"/>
      <c r="U759" s="4"/>
      <c r="V759" s="4"/>
      <c r="W759" s="4"/>
      <c r="X759" s="4"/>
      <c r="AJ759" s="4" t="s">
        <v>3554</v>
      </c>
      <c r="AK759" s="4" t="s">
        <v>3555</v>
      </c>
      <c r="AL759" s="4" t="s">
        <v>452</v>
      </c>
      <c r="AM759" s="4" t="s">
        <v>452</v>
      </c>
    </row>
    <row r="760" spans="18:39" x14ac:dyDescent="0.2">
      <c r="R760" s="4"/>
      <c r="U760" s="4"/>
      <c r="V760" s="4"/>
      <c r="W760" s="4"/>
      <c r="X760" s="4"/>
      <c r="AJ760" s="4" t="s">
        <v>3556</v>
      </c>
      <c r="AK760" s="4" t="s">
        <v>3557</v>
      </c>
      <c r="AL760" s="4" t="s">
        <v>452</v>
      </c>
      <c r="AM760" s="4" t="s">
        <v>452</v>
      </c>
    </row>
    <row r="761" spans="18:39" x14ac:dyDescent="0.2">
      <c r="R761" s="4"/>
      <c r="U761" s="4"/>
      <c r="V761" s="4"/>
      <c r="W761" s="4"/>
      <c r="X761" s="4"/>
      <c r="AJ761" s="4" t="s">
        <v>3558</v>
      </c>
      <c r="AK761" s="4" t="s">
        <v>3011</v>
      </c>
      <c r="AL761" s="4" t="s">
        <v>452</v>
      </c>
      <c r="AM761" s="4" t="s">
        <v>452</v>
      </c>
    </row>
    <row r="762" spans="18:39" x14ac:dyDescent="0.2">
      <c r="R762" s="4"/>
      <c r="U762" s="4"/>
      <c r="V762" s="4"/>
      <c r="W762" s="4"/>
      <c r="X762" s="4"/>
      <c r="AJ762" s="4" t="s">
        <v>3559</v>
      </c>
      <c r="AK762" s="4" t="s">
        <v>3560</v>
      </c>
      <c r="AL762" s="4" t="s">
        <v>452</v>
      </c>
      <c r="AM762" s="4" t="s">
        <v>452</v>
      </c>
    </row>
    <row r="763" spans="18:39" x14ac:dyDescent="0.2">
      <c r="R763" s="4"/>
      <c r="U763" s="4"/>
      <c r="V763" s="4"/>
      <c r="W763" s="4"/>
      <c r="X763" s="4"/>
      <c r="AJ763" s="4" t="s">
        <v>3561</v>
      </c>
      <c r="AK763" s="4" t="s">
        <v>3562</v>
      </c>
      <c r="AL763" s="4" t="s">
        <v>452</v>
      </c>
      <c r="AM763" s="4" t="s">
        <v>452</v>
      </c>
    </row>
    <row r="764" spans="18:39" x14ac:dyDescent="0.2">
      <c r="R764" s="4"/>
      <c r="U764" s="4"/>
      <c r="V764" s="4"/>
      <c r="W764" s="4"/>
      <c r="X764" s="4"/>
      <c r="AJ764" s="4" t="s">
        <v>3563</v>
      </c>
      <c r="AK764" s="4" t="s">
        <v>3051</v>
      </c>
      <c r="AL764" s="4" t="s">
        <v>452</v>
      </c>
      <c r="AM764" s="4" t="s">
        <v>452</v>
      </c>
    </row>
    <row r="765" spans="18:39" x14ac:dyDescent="0.2">
      <c r="R765" s="4"/>
      <c r="U765" s="4"/>
      <c r="V765" s="4"/>
      <c r="W765" s="4"/>
      <c r="X765" s="4"/>
      <c r="AJ765" s="4" t="s">
        <v>3564</v>
      </c>
      <c r="AK765" s="4" t="s">
        <v>3565</v>
      </c>
      <c r="AL765" s="4" t="s">
        <v>452</v>
      </c>
      <c r="AM765" s="4" t="s">
        <v>452</v>
      </c>
    </row>
    <row r="766" spans="18:39" x14ac:dyDescent="0.2">
      <c r="R766" s="4"/>
      <c r="U766" s="4"/>
      <c r="V766" s="4"/>
      <c r="W766" s="4"/>
      <c r="X766" s="4"/>
      <c r="AJ766" s="4" t="s">
        <v>3566</v>
      </c>
      <c r="AK766" s="4" t="s">
        <v>3071</v>
      </c>
      <c r="AL766" s="4" t="s">
        <v>452</v>
      </c>
      <c r="AM766" s="4" t="s">
        <v>452</v>
      </c>
    </row>
    <row r="767" spans="18:39" x14ac:dyDescent="0.2">
      <c r="R767" s="4"/>
      <c r="U767" s="4"/>
      <c r="V767" s="4"/>
      <c r="W767" s="4"/>
      <c r="X767" s="4"/>
      <c r="AJ767" s="4" t="s">
        <v>3567</v>
      </c>
      <c r="AK767" s="4" t="s">
        <v>3075</v>
      </c>
      <c r="AL767" s="4" t="s">
        <v>452</v>
      </c>
      <c r="AM767" s="4" t="s">
        <v>452</v>
      </c>
    </row>
    <row r="768" spans="18:39" x14ac:dyDescent="0.2">
      <c r="R768" s="4"/>
      <c r="U768" s="4"/>
      <c r="V768" s="4"/>
      <c r="W768" s="4"/>
      <c r="X768" s="4"/>
      <c r="AJ768" s="4" t="s">
        <v>3568</v>
      </c>
      <c r="AK768" s="4" t="s">
        <v>3211</v>
      </c>
      <c r="AL768" s="4" t="s">
        <v>452</v>
      </c>
      <c r="AM768" s="4" t="s">
        <v>452</v>
      </c>
    </row>
    <row r="769" spans="18:39" x14ac:dyDescent="0.2">
      <c r="R769" s="4"/>
      <c r="U769" s="4"/>
      <c r="V769" s="4"/>
      <c r="W769" s="4"/>
      <c r="X769" s="4"/>
      <c r="AJ769" s="4" t="s">
        <v>3569</v>
      </c>
      <c r="AK769" s="4" t="s">
        <v>3570</v>
      </c>
      <c r="AL769" s="4" t="s">
        <v>452</v>
      </c>
      <c r="AM769" s="4" t="s">
        <v>452</v>
      </c>
    </row>
    <row r="770" spans="18:39" x14ac:dyDescent="0.2">
      <c r="R770" s="4"/>
      <c r="U770" s="4"/>
      <c r="V770" s="4"/>
      <c r="W770" s="4"/>
      <c r="X770" s="4"/>
      <c r="AJ770" s="4" t="s">
        <v>3571</v>
      </c>
      <c r="AK770" s="4" t="s">
        <v>3572</v>
      </c>
      <c r="AL770" s="4" t="s">
        <v>452</v>
      </c>
      <c r="AM770" s="4" t="s">
        <v>452</v>
      </c>
    </row>
    <row r="771" spans="18:39" x14ac:dyDescent="0.2">
      <c r="R771" s="4"/>
      <c r="U771" s="4"/>
      <c r="V771" s="4"/>
      <c r="W771" s="4"/>
      <c r="X771" s="4"/>
      <c r="AJ771" s="4" t="s">
        <v>3573</v>
      </c>
      <c r="AK771" s="4" t="s">
        <v>3574</v>
      </c>
      <c r="AL771" s="4" t="s">
        <v>452</v>
      </c>
      <c r="AM771" s="4" t="s">
        <v>452</v>
      </c>
    </row>
    <row r="772" spans="18:39" x14ac:dyDescent="0.2">
      <c r="R772" s="4"/>
      <c r="U772" s="4"/>
      <c r="V772" s="4"/>
      <c r="W772" s="4"/>
      <c r="X772" s="4"/>
      <c r="AJ772" s="4" t="s">
        <v>3575</v>
      </c>
      <c r="AK772" s="4" t="s">
        <v>3576</v>
      </c>
      <c r="AL772" s="4" t="s">
        <v>452</v>
      </c>
      <c r="AM772" s="4" t="s">
        <v>452</v>
      </c>
    </row>
    <row r="773" spans="18:39" x14ac:dyDescent="0.2">
      <c r="R773" s="4"/>
      <c r="U773" s="4"/>
      <c r="V773" s="4"/>
      <c r="W773" s="4"/>
      <c r="X773" s="4"/>
      <c r="AJ773" s="4" t="s">
        <v>3577</v>
      </c>
      <c r="AK773" s="4" t="s">
        <v>3235</v>
      </c>
      <c r="AL773" s="4" t="s">
        <v>452</v>
      </c>
      <c r="AM773" s="4" t="s">
        <v>452</v>
      </c>
    </row>
    <row r="774" spans="18:39" x14ac:dyDescent="0.2">
      <c r="R774" s="4"/>
      <c r="U774" s="4"/>
      <c r="V774" s="4"/>
      <c r="W774" s="4"/>
      <c r="X774" s="4"/>
      <c r="AJ774" s="4" t="s">
        <v>3578</v>
      </c>
      <c r="AK774" s="4" t="s">
        <v>3579</v>
      </c>
      <c r="AL774" s="4" t="s">
        <v>452</v>
      </c>
      <c r="AM774" s="4" t="s">
        <v>452</v>
      </c>
    </row>
    <row r="775" spans="18:39" x14ac:dyDescent="0.2">
      <c r="R775" s="4"/>
      <c r="U775" s="4"/>
      <c r="V775" s="4"/>
      <c r="W775" s="4"/>
      <c r="X775" s="4"/>
      <c r="AJ775" s="4" t="s">
        <v>3580</v>
      </c>
      <c r="AK775" s="4" t="s">
        <v>3581</v>
      </c>
      <c r="AL775" s="4" t="s">
        <v>452</v>
      </c>
      <c r="AM775" s="4" t="s">
        <v>452</v>
      </c>
    </row>
    <row r="776" spans="18:39" x14ac:dyDescent="0.2">
      <c r="R776" s="4"/>
      <c r="U776" s="4"/>
      <c r="V776" s="4"/>
      <c r="W776" s="4"/>
      <c r="X776" s="4"/>
      <c r="AJ776" s="4" t="s">
        <v>3582</v>
      </c>
      <c r="AK776" s="4" t="s">
        <v>3279</v>
      </c>
      <c r="AL776" s="4" t="s">
        <v>452</v>
      </c>
      <c r="AM776" s="4" t="s">
        <v>452</v>
      </c>
    </row>
    <row r="777" spans="18:39" x14ac:dyDescent="0.2">
      <c r="R777" s="4"/>
      <c r="U777" s="4"/>
      <c r="V777" s="4"/>
      <c r="W777" s="4"/>
      <c r="X777" s="4"/>
      <c r="AJ777" s="4" t="s">
        <v>3583</v>
      </c>
      <c r="AK777" s="4" t="s">
        <v>3584</v>
      </c>
      <c r="AL777" s="4" t="s">
        <v>452</v>
      </c>
      <c r="AM777" s="4" t="s">
        <v>452</v>
      </c>
    </row>
    <row r="778" spans="18:39" x14ac:dyDescent="0.2">
      <c r="R778" s="4"/>
      <c r="U778" s="4"/>
      <c r="V778" s="4"/>
      <c r="W778" s="4"/>
      <c r="X778" s="4"/>
      <c r="AJ778" s="4" t="s">
        <v>3585</v>
      </c>
      <c r="AK778" s="4" t="s">
        <v>3586</v>
      </c>
      <c r="AL778" s="4" t="s">
        <v>452</v>
      </c>
      <c r="AM778" s="4" t="s">
        <v>452</v>
      </c>
    </row>
    <row r="779" spans="18:39" x14ac:dyDescent="0.2">
      <c r="R779" s="4"/>
      <c r="U779" s="4"/>
      <c r="V779" s="4"/>
      <c r="W779" s="4"/>
      <c r="X779" s="4"/>
      <c r="AJ779" s="4" t="s">
        <v>3587</v>
      </c>
      <c r="AK779" s="4" t="s">
        <v>3588</v>
      </c>
      <c r="AL779" s="4" t="s">
        <v>452</v>
      </c>
      <c r="AM779" s="4" t="s">
        <v>452</v>
      </c>
    </row>
    <row r="780" spans="18:39" x14ac:dyDescent="0.2">
      <c r="R780" s="4"/>
      <c r="U780" s="4"/>
      <c r="V780" s="4"/>
      <c r="W780" s="4"/>
      <c r="X780" s="4"/>
      <c r="AJ780" s="4" t="s">
        <v>3589</v>
      </c>
      <c r="AK780" s="4" t="s">
        <v>3590</v>
      </c>
      <c r="AL780" s="4" t="s">
        <v>452</v>
      </c>
      <c r="AM780" s="4" t="s">
        <v>452</v>
      </c>
    </row>
    <row r="781" spans="18:39" x14ac:dyDescent="0.2">
      <c r="R781" s="4"/>
      <c r="U781" s="4"/>
      <c r="V781" s="4"/>
      <c r="W781" s="4"/>
      <c r="X781" s="4"/>
      <c r="AJ781" s="4" t="s">
        <v>3591</v>
      </c>
      <c r="AK781" s="4" t="s">
        <v>3592</v>
      </c>
      <c r="AL781" s="4" t="s">
        <v>452</v>
      </c>
      <c r="AM781" s="4" t="s">
        <v>452</v>
      </c>
    </row>
    <row r="782" spans="18:39" x14ac:dyDescent="0.2">
      <c r="R782" s="4"/>
      <c r="U782" s="4"/>
      <c r="V782" s="4"/>
      <c r="W782" s="4"/>
      <c r="X782" s="4"/>
      <c r="AJ782" s="4" t="s">
        <v>3593</v>
      </c>
      <c r="AK782" s="4" t="s">
        <v>3594</v>
      </c>
      <c r="AL782" s="4" t="s">
        <v>452</v>
      </c>
      <c r="AM782" s="4" t="s">
        <v>452</v>
      </c>
    </row>
    <row r="783" spans="18:39" x14ac:dyDescent="0.2">
      <c r="R783" s="4"/>
      <c r="U783" s="4"/>
      <c r="V783" s="4"/>
      <c r="W783" s="4"/>
      <c r="X783" s="4"/>
      <c r="AJ783" s="4" t="s">
        <v>3595</v>
      </c>
      <c r="AK783" s="4" t="s">
        <v>3596</v>
      </c>
      <c r="AL783" s="4" t="s">
        <v>452</v>
      </c>
      <c r="AM783" s="4" t="s">
        <v>452</v>
      </c>
    </row>
    <row r="784" spans="18:39" x14ac:dyDescent="0.2">
      <c r="R784" s="4"/>
      <c r="U784" s="4"/>
      <c r="V784" s="4"/>
      <c r="W784" s="4"/>
      <c r="X784" s="4"/>
      <c r="AJ784" s="4" t="s">
        <v>3597</v>
      </c>
      <c r="AK784" s="4" t="s">
        <v>3598</v>
      </c>
      <c r="AL784" s="4" t="s">
        <v>452</v>
      </c>
      <c r="AM784" s="4" t="s">
        <v>452</v>
      </c>
    </row>
    <row r="785" spans="18:39" x14ac:dyDescent="0.2">
      <c r="R785" s="4"/>
      <c r="U785" s="4"/>
      <c r="V785" s="4"/>
      <c r="W785" s="4"/>
      <c r="X785" s="4"/>
      <c r="AJ785" s="4" t="s">
        <v>3599</v>
      </c>
      <c r="AK785" s="4" t="s">
        <v>3600</v>
      </c>
      <c r="AL785" s="4" t="s">
        <v>452</v>
      </c>
      <c r="AM785" s="4" t="s">
        <v>452</v>
      </c>
    </row>
    <row r="786" spans="18:39" x14ac:dyDescent="0.2">
      <c r="R786" s="4"/>
      <c r="U786" s="4"/>
      <c r="V786" s="4"/>
      <c r="W786" s="4"/>
      <c r="X786" s="4"/>
      <c r="AJ786" s="4" t="s">
        <v>3601</v>
      </c>
      <c r="AK786" s="4" t="s">
        <v>3602</v>
      </c>
      <c r="AL786" s="4" t="s">
        <v>452</v>
      </c>
      <c r="AM786" s="4" t="s">
        <v>452</v>
      </c>
    </row>
    <row r="787" spans="18:39" x14ac:dyDescent="0.2">
      <c r="R787" s="4"/>
      <c r="U787" s="4"/>
      <c r="V787" s="4"/>
      <c r="W787" s="4"/>
      <c r="X787" s="4"/>
      <c r="AJ787" s="4" t="s">
        <v>3603</v>
      </c>
      <c r="AK787" s="4" t="s">
        <v>3604</v>
      </c>
      <c r="AL787" s="4" t="s">
        <v>452</v>
      </c>
      <c r="AM787" s="4" t="s">
        <v>452</v>
      </c>
    </row>
    <row r="788" spans="18:39" x14ac:dyDescent="0.2">
      <c r="R788" s="4"/>
      <c r="U788" s="4"/>
      <c r="V788" s="4"/>
      <c r="W788" s="4"/>
      <c r="X788" s="4"/>
      <c r="AJ788" s="4" t="s">
        <v>3605</v>
      </c>
      <c r="AK788" s="4" t="s">
        <v>3606</v>
      </c>
      <c r="AL788" s="4" t="s">
        <v>452</v>
      </c>
      <c r="AM788" s="4" t="s">
        <v>452</v>
      </c>
    </row>
    <row r="789" spans="18:39" x14ac:dyDescent="0.2">
      <c r="R789" s="4"/>
      <c r="U789" s="4"/>
      <c r="V789" s="4"/>
      <c r="W789" s="4"/>
      <c r="X789" s="4"/>
      <c r="AJ789" s="4" t="s">
        <v>3607</v>
      </c>
      <c r="AK789" s="4" t="s">
        <v>3608</v>
      </c>
      <c r="AL789" s="4" t="s">
        <v>452</v>
      </c>
      <c r="AM789" s="4" t="s">
        <v>452</v>
      </c>
    </row>
    <row r="790" spans="18:39" x14ac:dyDescent="0.2">
      <c r="R790" s="4"/>
      <c r="U790" s="4"/>
      <c r="V790" s="4"/>
      <c r="W790" s="4"/>
      <c r="X790" s="4"/>
      <c r="AJ790" s="4" t="s">
        <v>3609</v>
      </c>
      <c r="AK790" s="4" t="s">
        <v>3610</v>
      </c>
      <c r="AL790" s="4" t="s">
        <v>452</v>
      </c>
      <c r="AM790" s="4" t="s">
        <v>452</v>
      </c>
    </row>
    <row r="791" spans="18:39" x14ac:dyDescent="0.2">
      <c r="R791" s="4"/>
      <c r="U791" s="4"/>
      <c r="V791" s="4"/>
      <c r="W791" s="4"/>
      <c r="X791" s="4"/>
      <c r="AJ791" s="4" t="s">
        <v>3611</v>
      </c>
      <c r="AK791" s="4" t="s">
        <v>3612</v>
      </c>
      <c r="AL791" s="4" t="s">
        <v>452</v>
      </c>
      <c r="AM791" s="4" t="s">
        <v>452</v>
      </c>
    </row>
    <row r="792" spans="18:39" x14ac:dyDescent="0.2">
      <c r="R792" s="4"/>
      <c r="U792" s="4"/>
      <c r="V792" s="4"/>
      <c r="W792" s="4"/>
      <c r="X792" s="4"/>
      <c r="AJ792" s="4" t="s">
        <v>3613</v>
      </c>
      <c r="AK792" s="4" t="s">
        <v>3614</v>
      </c>
      <c r="AL792" s="4" t="s">
        <v>452</v>
      </c>
      <c r="AM792" s="4" t="s">
        <v>452</v>
      </c>
    </row>
    <row r="793" spans="18:39" x14ac:dyDescent="0.2">
      <c r="R793" s="4"/>
      <c r="U793" s="4"/>
      <c r="V793" s="4"/>
      <c r="W793" s="4"/>
      <c r="X793" s="4"/>
      <c r="AJ793" s="4" t="s">
        <v>3615</v>
      </c>
      <c r="AK793" s="4" t="s">
        <v>3616</v>
      </c>
      <c r="AL793" s="4" t="s">
        <v>452</v>
      </c>
      <c r="AM793" s="4" t="s">
        <v>452</v>
      </c>
    </row>
    <row r="794" spans="18:39" x14ac:dyDescent="0.2">
      <c r="R794" s="4"/>
      <c r="U794" s="4"/>
      <c r="V794" s="4"/>
      <c r="W794" s="4"/>
      <c r="X794" s="4"/>
      <c r="AJ794" s="4" t="s">
        <v>3617</v>
      </c>
      <c r="AK794" s="4" t="s">
        <v>3618</v>
      </c>
      <c r="AL794" s="4" t="s">
        <v>452</v>
      </c>
      <c r="AM794" s="4" t="s">
        <v>452</v>
      </c>
    </row>
    <row r="795" spans="18:39" x14ac:dyDescent="0.2">
      <c r="R795" s="4"/>
      <c r="U795" s="4"/>
      <c r="V795" s="4"/>
      <c r="W795" s="4"/>
      <c r="X795" s="4"/>
      <c r="AJ795" s="4" t="s">
        <v>3619</v>
      </c>
      <c r="AK795" s="4" t="s">
        <v>3620</v>
      </c>
      <c r="AL795" s="4" t="s">
        <v>452</v>
      </c>
      <c r="AM795" s="4" t="s">
        <v>452</v>
      </c>
    </row>
    <row r="796" spans="18:39" x14ac:dyDescent="0.2">
      <c r="R796" s="4"/>
      <c r="U796" s="4"/>
      <c r="V796" s="4"/>
      <c r="W796" s="4"/>
      <c r="X796" s="4"/>
      <c r="AJ796" s="4" t="s">
        <v>3621</v>
      </c>
      <c r="AK796" s="4" t="s">
        <v>3622</v>
      </c>
      <c r="AL796" s="4" t="s">
        <v>452</v>
      </c>
      <c r="AM796" s="4" t="s">
        <v>452</v>
      </c>
    </row>
    <row r="797" spans="18:39" x14ac:dyDescent="0.2">
      <c r="R797" s="4"/>
      <c r="U797" s="4"/>
      <c r="V797" s="4"/>
      <c r="W797" s="4"/>
      <c r="X797" s="4"/>
      <c r="AJ797" s="4" t="s">
        <v>3623</v>
      </c>
      <c r="AK797" s="4" t="s">
        <v>3624</v>
      </c>
      <c r="AL797" s="4" t="s">
        <v>452</v>
      </c>
      <c r="AM797" s="4" t="s">
        <v>452</v>
      </c>
    </row>
    <row r="798" spans="18:39" x14ac:dyDescent="0.2">
      <c r="R798" s="4"/>
      <c r="U798" s="4"/>
      <c r="V798" s="4"/>
      <c r="W798" s="4"/>
      <c r="X798" s="4"/>
      <c r="AJ798" s="4" t="s">
        <v>3625</v>
      </c>
      <c r="AK798" s="4" t="s">
        <v>3626</v>
      </c>
      <c r="AL798" s="4" t="s">
        <v>452</v>
      </c>
      <c r="AM798" s="4" t="s">
        <v>452</v>
      </c>
    </row>
    <row r="799" spans="18:39" x14ac:dyDescent="0.2">
      <c r="R799" s="4"/>
      <c r="U799" s="4"/>
      <c r="V799" s="4"/>
      <c r="W799" s="4"/>
      <c r="X799" s="4"/>
      <c r="AJ799" s="4" t="s">
        <v>3627</v>
      </c>
      <c r="AK799" s="4" t="s">
        <v>3628</v>
      </c>
      <c r="AL799" s="4" t="s">
        <v>452</v>
      </c>
      <c r="AM799" s="4" t="s">
        <v>452</v>
      </c>
    </row>
    <row r="800" spans="18:39" x14ac:dyDescent="0.2">
      <c r="R800" s="4"/>
      <c r="U800" s="4"/>
      <c r="V800" s="4"/>
      <c r="W800" s="4"/>
      <c r="X800" s="4"/>
      <c r="AJ800" s="4" t="s">
        <v>3629</v>
      </c>
      <c r="AK800" s="4" t="s">
        <v>3630</v>
      </c>
      <c r="AL800" s="4" t="s">
        <v>452</v>
      </c>
      <c r="AM800" s="4" t="s">
        <v>452</v>
      </c>
    </row>
    <row r="801" spans="18:39" x14ac:dyDescent="0.2">
      <c r="R801" s="4"/>
      <c r="U801" s="4"/>
      <c r="V801" s="4"/>
      <c r="W801" s="4"/>
      <c r="X801" s="4"/>
      <c r="AJ801" s="4" t="s">
        <v>3631</v>
      </c>
      <c r="AK801" s="4" t="s">
        <v>3632</v>
      </c>
      <c r="AL801" s="4" t="s">
        <v>452</v>
      </c>
      <c r="AM801" s="4" t="s">
        <v>452</v>
      </c>
    </row>
    <row r="802" spans="18:39" x14ac:dyDescent="0.2">
      <c r="R802" s="4"/>
      <c r="U802" s="4"/>
      <c r="V802" s="4"/>
      <c r="W802" s="4"/>
      <c r="X802" s="4"/>
      <c r="AJ802" s="4" t="s">
        <v>3633</v>
      </c>
      <c r="AK802" s="4" t="s">
        <v>3634</v>
      </c>
      <c r="AL802" s="4" t="s">
        <v>452</v>
      </c>
      <c r="AM802" s="4" t="s">
        <v>452</v>
      </c>
    </row>
    <row r="803" spans="18:39" x14ac:dyDescent="0.2">
      <c r="R803" s="4"/>
      <c r="U803" s="4"/>
      <c r="V803" s="4"/>
      <c r="W803" s="4"/>
      <c r="X803" s="4"/>
      <c r="AJ803" s="4" t="s">
        <v>3635</v>
      </c>
      <c r="AK803" s="4" t="s">
        <v>3636</v>
      </c>
      <c r="AL803" s="4" t="s">
        <v>452</v>
      </c>
      <c r="AM803" s="4" t="s">
        <v>452</v>
      </c>
    </row>
    <row r="804" spans="18:39" x14ac:dyDescent="0.2">
      <c r="R804" s="4"/>
      <c r="U804" s="4"/>
      <c r="V804" s="4"/>
      <c r="W804" s="4"/>
      <c r="X804" s="4"/>
      <c r="AJ804" s="4" t="s">
        <v>3637</v>
      </c>
      <c r="AK804" s="4" t="s">
        <v>3638</v>
      </c>
      <c r="AL804" s="4" t="s">
        <v>452</v>
      </c>
      <c r="AM804" s="4" t="s">
        <v>452</v>
      </c>
    </row>
    <row r="805" spans="18:39" x14ac:dyDescent="0.2">
      <c r="R805" s="4"/>
      <c r="U805" s="4"/>
      <c r="V805" s="4"/>
      <c r="W805" s="4"/>
      <c r="X805" s="4"/>
      <c r="AJ805" s="4" t="s">
        <v>3639</v>
      </c>
      <c r="AK805" s="4" t="s">
        <v>3640</v>
      </c>
      <c r="AL805" s="4" t="s">
        <v>452</v>
      </c>
      <c r="AM805" s="4" t="s">
        <v>452</v>
      </c>
    </row>
    <row r="806" spans="18:39" x14ac:dyDescent="0.2">
      <c r="R806" s="4"/>
      <c r="U806" s="4"/>
      <c r="V806" s="4"/>
      <c r="W806" s="4"/>
      <c r="X806" s="4"/>
      <c r="AJ806" s="4" t="s">
        <v>3641</v>
      </c>
      <c r="AK806" s="4" t="s">
        <v>3642</v>
      </c>
      <c r="AL806" s="4" t="s">
        <v>452</v>
      </c>
      <c r="AM806" s="4" t="s">
        <v>452</v>
      </c>
    </row>
    <row r="807" spans="18:39" x14ac:dyDescent="0.2">
      <c r="R807" s="4"/>
      <c r="U807" s="4"/>
      <c r="V807" s="4"/>
      <c r="W807" s="4"/>
      <c r="X807" s="4"/>
      <c r="AJ807" s="4" t="s">
        <v>3643</v>
      </c>
      <c r="AK807" s="4" t="s">
        <v>3644</v>
      </c>
      <c r="AL807" s="4" t="s">
        <v>452</v>
      </c>
      <c r="AM807" s="4" t="s">
        <v>452</v>
      </c>
    </row>
    <row r="808" spans="18:39" x14ac:dyDescent="0.2">
      <c r="R808" s="4"/>
      <c r="U808" s="4"/>
      <c r="V808" s="4"/>
      <c r="W808" s="4"/>
      <c r="X808" s="4"/>
      <c r="AJ808" s="4" t="s">
        <v>3645</v>
      </c>
      <c r="AK808" s="4" t="s">
        <v>3646</v>
      </c>
      <c r="AL808" s="4" t="s">
        <v>452</v>
      </c>
      <c r="AM808" s="4" t="s">
        <v>452</v>
      </c>
    </row>
    <row r="809" spans="18:39" x14ac:dyDescent="0.2">
      <c r="R809" s="4"/>
      <c r="U809" s="4"/>
      <c r="V809" s="4"/>
      <c r="W809" s="4"/>
      <c r="X809" s="4"/>
      <c r="AJ809" s="4" t="s">
        <v>3647</v>
      </c>
      <c r="AK809" s="4" t="s">
        <v>3648</v>
      </c>
      <c r="AL809" s="4" t="s">
        <v>452</v>
      </c>
      <c r="AM809" s="4" t="s">
        <v>452</v>
      </c>
    </row>
    <row r="810" spans="18:39" x14ac:dyDescent="0.2">
      <c r="R810" s="4"/>
      <c r="U810" s="4"/>
      <c r="V810" s="4"/>
      <c r="W810" s="4"/>
      <c r="X810" s="4"/>
      <c r="AJ810" s="4" t="s">
        <v>3649</v>
      </c>
      <c r="AK810" s="4" t="s">
        <v>3650</v>
      </c>
      <c r="AL810" s="4" t="s">
        <v>452</v>
      </c>
      <c r="AM810" s="4" t="s">
        <v>452</v>
      </c>
    </row>
    <row r="811" spans="18:39" x14ac:dyDescent="0.2">
      <c r="R811" s="4"/>
      <c r="U811" s="4"/>
      <c r="V811" s="4"/>
      <c r="W811" s="4"/>
      <c r="X811" s="4"/>
      <c r="AJ811" s="4" t="s">
        <v>3651</v>
      </c>
      <c r="AK811" s="4" t="s">
        <v>3652</v>
      </c>
      <c r="AL811" s="4" t="s">
        <v>452</v>
      </c>
      <c r="AM811" s="4" t="s">
        <v>452</v>
      </c>
    </row>
    <row r="812" spans="18:39" x14ac:dyDescent="0.2">
      <c r="R812" s="4"/>
      <c r="U812" s="4"/>
      <c r="V812" s="4"/>
      <c r="W812" s="4"/>
      <c r="X812" s="4"/>
      <c r="AJ812" s="4" t="s">
        <v>3653</v>
      </c>
      <c r="AK812" s="4" t="s">
        <v>3654</v>
      </c>
      <c r="AL812" s="4" t="s">
        <v>452</v>
      </c>
      <c r="AM812" s="4" t="s">
        <v>452</v>
      </c>
    </row>
    <row r="813" spans="18:39" x14ac:dyDescent="0.2">
      <c r="R813" s="4"/>
      <c r="U813" s="4"/>
      <c r="V813" s="4"/>
      <c r="W813" s="4"/>
      <c r="X813" s="4"/>
      <c r="AJ813" s="4" t="s">
        <v>3655</v>
      </c>
      <c r="AK813" s="4" t="s">
        <v>3656</v>
      </c>
      <c r="AL813" s="4" t="s">
        <v>452</v>
      </c>
      <c r="AM813" s="4" t="s">
        <v>452</v>
      </c>
    </row>
    <row r="814" spans="18:39" x14ac:dyDescent="0.2">
      <c r="R814" s="4"/>
      <c r="U814" s="4"/>
      <c r="V814" s="4"/>
      <c r="W814" s="4"/>
      <c r="X814" s="4"/>
      <c r="AJ814" s="4" t="s">
        <v>3657</v>
      </c>
      <c r="AK814" s="4" t="s">
        <v>3658</v>
      </c>
      <c r="AL814" s="4" t="s">
        <v>452</v>
      </c>
      <c r="AM814" s="4" t="s">
        <v>452</v>
      </c>
    </row>
    <row r="815" spans="18:39" x14ac:dyDescent="0.2">
      <c r="R815" s="4"/>
      <c r="U815" s="4"/>
      <c r="V815" s="4"/>
      <c r="W815" s="4"/>
      <c r="X815" s="4"/>
      <c r="AJ815" s="4" t="s">
        <v>3659</v>
      </c>
      <c r="AK815" s="4" t="s">
        <v>3660</v>
      </c>
      <c r="AL815" s="4" t="s">
        <v>452</v>
      </c>
      <c r="AM815" s="4" t="s">
        <v>452</v>
      </c>
    </row>
    <row r="816" spans="18:39" x14ac:dyDescent="0.2">
      <c r="R816" s="4"/>
      <c r="U816" s="4"/>
      <c r="V816" s="4"/>
      <c r="W816" s="4"/>
      <c r="X816" s="4"/>
      <c r="AJ816" s="4" t="s">
        <v>3661</v>
      </c>
      <c r="AK816" s="4" t="s">
        <v>3662</v>
      </c>
      <c r="AL816" s="4" t="s">
        <v>452</v>
      </c>
      <c r="AM816" s="4" t="s">
        <v>452</v>
      </c>
    </row>
    <row r="817" spans="18:39" x14ac:dyDescent="0.2">
      <c r="R817" s="4"/>
      <c r="U817" s="4"/>
      <c r="V817" s="4"/>
      <c r="W817" s="4"/>
      <c r="X817" s="4"/>
      <c r="AJ817" s="4" t="s">
        <v>3663</v>
      </c>
      <c r="AK817" s="4" t="s">
        <v>3664</v>
      </c>
      <c r="AL817" s="4" t="s">
        <v>452</v>
      </c>
      <c r="AM817" s="4" t="s">
        <v>452</v>
      </c>
    </row>
    <row r="818" spans="18:39" x14ac:dyDescent="0.2">
      <c r="R818" s="4"/>
      <c r="U818" s="4"/>
      <c r="V818" s="4"/>
      <c r="W818" s="4"/>
      <c r="X818" s="4"/>
      <c r="AJ818" s="4" t="s">
        <v>3665</v>
      </c>
      <c r="AK818" s="4" t="s">
        <v>3666</v>
      </c>
      <c r="AL818" s="4" t="s">
        <v>452</v>
      </c>
      <c r="AM818" s="4" t="s">
        <v>452</v>
      </c>
    </row>
    <row r="819" spans="18:39" x14ac:dyDescent="0.2">
      <c r="R819" s="4"/>
      <c r="U819" s="4"/>
      <c r="V819" s="4"/>
      <c r="W819" s="4"/>
      <c r="X819" s="4"/>
      <c r="AJ819" s="4" t="s">
        <v>3667</v>
      </c>
      <c r="AK819" s="4" t="s">
        <v>3668</v>
      </c>
      <c r="AL819" s="4" t="s">
        <v>452</v>
      </c>
      <c r="AM819" s="4" t="s">
        <v>452</v>
      </c>
    </row>
    <row r="820" spans="18:39" x14ac:dyDescent="0.2">
      <c r="R820" s="4"/>
      <c r="U820" s="4"/>
      <c r="V820" s="4"/>
      <c r="W820" s="4"/>
      <c r="X820" s="4"/>
      <c r="AJ820" s="4" t="s">
        <v>3669</v>
      </c>
      <c r="AK820" s="4" t="s">
        <v>3670</v>
      </c>
      <c r="AL820" s="4" t="s">
        <v>452</v>
      </c>
      <c r="AM820" s="4" t="s">
        <v>452</v>
      </c>
    </row>
    <row r="821" spans="18:39" x14ac:dyDescent="0.2">
      <c r="R821" s="4"/>
      <c r="U821" s="4"/>
      <c r="V821" s="4"/>
      <c r="W821" s="4"/>
      <c r="X821" s="4"/>
      <c r="AJ821" s="4" t="s">
        <v>3671</v>
      </c>
      <c r="AK821" s="4" t="s">
        <v>3672</v>
      </c>
      <c r="AL821" s="4" t="s">
        <v>452</v>
      </c>
      <c r="AM821" s="4" t="s">
        <v>452</v>
      </c>
    </row>
    <row r="822" spans="18:39" x14ac:dyDescent="0.2">
      <c r="R822" s="4"/>
      <c r="U822" s="4"/>
      <c r="V822" s="4"/>
      <c r="W822" s="4"/>
      <c r="X822" s="4"/>
      <c r="AJ822" s="4" t="s">
        <v>3673</v>
      </c>
      <c r="AK822" s="4" t="s">
        <v>3674</v>
      </c>
      <c r="AL822" s="4" t="s">
        <v>452</v>
      </c>
      <c r="AM822" s="4" t="s">
        <v>452</v>
      </c>
    </row>
    <row r="823" spans="18:39" x14ac:dyDescent="0.2">
      <c r="R823" s="4"/>
      <c r="U823" s="4"/>
      <c r="V823" s="4"/>
      <c r="W823" s="4"/>
      <c r="X823" s="4"/>
      <c r="AJ823" s="4" t="s">
        <v>3675</v>
      </c>
      <c r="AK823" s="4" t="s">
        <v>3676</v>
      </c>
      <c r="AL823" s="4" t="s">
        <v>452</v>
      </c>
      <c r="AM823" s="4" t="s">
        <v>452</v>
      </c>
    </row>
    <row r="824" spans="18:39" x14ac:dyDescent="0.2">
      <c r="R824" s="4"/>
      <c r="U824" s="4"/>
      <c r="V824" s="4"/>
      <c r="W824" s="4"/>
      <c r="X824" s="4"/>
      <c r="AJ824" s="4" t="s">
        <v>3677</v>
      </c>
      <c r="AK824" s="4" t="s">
        <v>3678</v>
      </c>
      <c r="AL824" s="4" t="s">
        <v>452</v>
      </c>
      <c r="AM824" s="4" t="s">
        <v>452</v>
      </c>
    </row>
    <row r="825" spans="18:39" x14ac:dyDescent="0.2">
      <c r="R825" s="4"/>
      <c r="U825" s="4"/>
      <c r="V825" s="4"/>
      <c r="W825" s="4"/>
      <c r="X825" s="4"/>
      <c r="AJ825" s="4" t="s">
        <v>3679</v>
      </c>
      <c r="AK825" s="4" t="s">
        <v>3680</v>
      </c>
      <c r="AL825" s="4" t="s">
        <v>452</v>
      </c>
      <c r="AM825" s="4" t="s">
        <v>452</v>
      </c>
    </row>
    <row r="826" spans="18:39" x14ac:dyDescent="0.2">
      <c r="R826" s="4"/>
      <c r="U826" s="4"/>
      <c r="V826" s="4"/>
      <c r="W826" s="4"/>
      <c r="X826" s="4"/>
      <c r="AJ826" s="4" t="s">
        <v>3681</v>
      </c>
      <c r="AK826" s="4" t="s">
        <v>3682</v>
      </c>
      <c r="AL826" s="4" t="s">
        <v>452</v>
      </c>
      <c r="AM826" s="4" t="s">
        <v>452</v>
      </c>
    </row>
    <row r="827" spans="18:39" x14ac:dyDescent="0.2">
      <c r="R827" s="4"/>
      <c r="U827" s="4"/>
      <c r="V827" s="4"/>
      <c r="W827" s="4"/>
      <c r="X827" s="4"/>
      <c r="AJ827" s="4" t="s">
        <v>3683</v>
      </c>
      <c r="AK827" s="4" t="s">
        <v>3684</v>
      </c>
      <c r="AL827" s="4" t="s">
        <v>452</v>
      </c>
      <c r="AM827" s="4" t="s">
        <v>452</v>
      </c>
    </row>
    <row r="828" spans="18:39" x14ac:dyDescent="0.2">
      <c r="R828" s="4"/>
      <c r="U828" s="4"/>
      <c r="V828" s="4"/>
      <c r="W828" s="4"/>
      <c r="X828" s="4"/>
      <c r="AJ828" s="4" t="s">
        <v>3685</v>
      </c>
      <c r="AK828" s="4" t="s">
        <v>3686</v>
      </c>
      <c r="AL828" s="4" t="s">
        <v>452</v>
      </c>
      <c r="AM828" s="4" t="s">
        <v>452</v>
      </c>
    </row>
    <row r="829" spans="18:39" x14ac:dyDescent="0.2">
      <c r="R829" s="4"/>
      <c r="U829" s="4"/>
      <c r="V829" s="4"/>
      <c r="W829" s="4"/>
      <c r="X829" s="4"/>
      <c r="AJ829" s="4" t="s">
        <v>3687</v>
      </c>
      <c r="AK829" s="4" t="s">
        <v>3688</v>
      </c>
      <c r="AL829" s="4" t="s">
        <v>452</v>
      </c>
      <c r="AM829" s="4" t="s">
        <v>452</v>
      </c>
    </row>
    <row r="830" spans="18:39" x14ac:dyDescent="0.2">
      <c r="R830" s="4"/>
      <c r="U830" s="4"/>
      <c r="V830" s="4"/>
      <c r="W830" s="4"/>
      <c r="X830" s="4"/>
      <c r="AJ830" s="4" t="s">
        <v>3689</v>
      </c>
      <c r="AK830" s="4" t="s">
        <v>3690</v>
      </c>
      <c r="AL830" s="4" t="s">
        <v>452</v>
      </c>
      <c r="AM830" s="4" t="s">
        <v>452</v>
      </c>
    </row>
    <row r="831" spans="18:39" x14ac:dyDescent="0.2">
      <c r="R831" s="4"/>
      <c r="U831" s="4"/>
      <c r="V831" s="4"/>
      <c r="W831" s="4"/>
      <c r="X831" s="4"/>
      <c r="AJ831" s="4" t="s">
        <v>3691</v>
      </c>
      <c r="AK831" s="4" t="s">
        <v>3692</v>
      </c>
      <c r="AL831" s="4" t="s">
        <v>452</v>
      </c>
      <c r="AM831" s="4" t="s">
        <v>452</v>
      </c>
    </row>
    <row r="832" spans="18:39" x14ac:dyDescent="0.2">
      <c r="R832" s="4"/>
      <c r="U832" s="4"/>
      <c r="V832" s="4"/>
      <c r="W832" s="4"/>
      <c r="X832" s="4"/>
      <c r="AJ832" s="4" t="s">
        <v>3693</v>
      </c>
      <c r="AK832" s="4" t="s">
        <v>3694</v>
      </c>
      <c r="AL832" s="4" t="s">
        <v>452</v>
      </c>
      <c r="AM832" s="4" t="s">
        <v>452</v>
      </c>
    </row>
    <row r="833" spans="18:39" x14ac:dyDescent="0.2">
      <c r="R833" s="4"/>
      <c r="U833" s="4"/>
      <c r="V833" s="4"/>
      <c r="W833" s="4"/>
      <c r="X833" s="4"/>
      <c r="AJ833" s="4" t="s">
        <v>3695</v>
      </c>
      <c r="AK833" s="4" t="s">
        <v>3696</v>
      </c>
      <c r="AL833" s="4" t="s">
        <v>452</v>
      </c>
      <c r="AM833" s="4" t="s">
        <v>452</v>
      </c>
    </row>
    <row r="834" spans="18:39" x14ac:dyDescent="0.2">
      <c r="R834" s="4"/>
      <c r="U834" s="4"/>
      <c r="V834" s="4"/>
      <c r="W834" s="4"/>
      <c r="X834" s="4"/>
      <c r="AJ834" s="4" t="s">
        <v>3697</v>
      </c>
      <c r="AK834" s="4" t="s">
        <v>3698</v>
      </c>
      <c r="AL834" s="4" t="s">
        <v>452</v>
      </c>
      <c r="AM834" s="4" t="s">
        <v>452</v>
      </c>
    </row>
    <row r="835" spans="18:39" x14ac:dyDescent="0.2">
      <c r="R835" s="4"/>
      <c r="U835" s="4"/>
      <c r="V835" s="4"/>
      <c r="W835" s="4"/>
      <c r="X835" s="4"/>
      <c r="AJ835" s="4" t="s">
        <v>3699</v>
      </c>
      <c r="AK835" s="4" t="s">
        <v>3700</v>
      </c>
      <c r="AL835" s="4" t="s">
        <v>452</v>
      </c>
      <c r="AM835" s="4" t="s">
        <v>452</v>
      </c>
    </row>
    <row r="836" spans="18:39" x14ac:dyDescent="0.2">
      <c r="R836" s="4"/>
      <c r="U836" s="4"/>
      <c r="V836" s="4"/>
      <c r="W836" s="4"/>
      <c r="X836" s="4"/>
      <c r="AJ836" s="4" t="s">
        <v>3701</v>
      </c>
      <c r="AK836" s="4" t="s">
        <v>3702</v>
      </c>
      <c r="AL836" s="4" t="s">
        <v>452</v>
      </c>
      <c r="AM836" s="4" t="s">
        <v>452</v>
      </c>
    </row>
    <row r="837" spans="18:39" x14ac:dyDescent="0.2">
      <c r="R837" s="4"/>
      <c r="U837" s="4"/>
      <c r="V837" s="4"/>
      <c r="W837" s="4"/>
      <c r="X837" s="4"/>
      <c r="AJ837" s="4" t="s">
        <v>3703</v>
      </c>
      <c r="AK837" s="4" t="s">
        <v>3704</v>
      </c>
      <c r="AL837" s="4" t="s">
        <v>452</v>
      </c>
      <c r="AM837" s="4" t="s">
        <v>452</v>
      </c>
    </row>
    <row r="838" spans="18:39" x14ac:dyDescent="0.2">
      <c r="R838" s="4"/>
      <c r="U838" s="4"/>
      <c r="V838" s="4"/>
      <c r="W838" s="4"/>
      <c r="X838" s="4"/>
      <c r="AJ838" s="4" t="s">
        <v>3705</v>
      </c>
      <c r="AK838" s="4" t="s">
        <v>3706</v>
      </c>
      <c r="AL838" s="4" t="s">
        <v>452</v>
      </c>
      <c r="AM838" s="4" t="s">
        <v>452</v>
      </c>
    </row>
    <row r="839" spans="18:39" x14ac:dyDescent="0.2">
      <c r="R839" s="4"/>
      <c r="U839" s="4"/>
      <c r="V839" s="4"/>
      <c r="W839" s="4"/>
      <c r="X839" s="4"/>
      <c r="AJ839" s="4" t="s">
        <v>3707</v>
      </c>
      <c r="AK839" s="4" t="s">
        <v>3708</v>
      </c>
      <c r="AL839" s="4" t="s">
        <v>452</v>
      </c>
      <c r="AM839" s="4" t="s">
        <v>452</v>
      </c>
    </row>
    <row r="840" spans="18:39" x14ac:dyDescent="0.2">
      <c r="R840" s="4"/>
      <c r="U840" s="4"/>
      <c r="V840" s="4"/>
      <c r="W840" s="4"/>
      <c r="X840" s="4"/>
      <c r="AJ840" s="4" t="s">
        <v>3709</v>
      </c>
      <c r="AK840" s="4" t="s">
        <v>3710</v>
      </c>
      <c r="AL840" s="4" t="s">
        <v>452</v>
      </c>
      <c r="AM840" s="4" t="s">
        <v>452</v>
      </c>
    </row>
    <row r="841" spans="18:39" x14ac:dyDescent="0.2">
      <c r="R841" s="4"/>
      <c r="U841" s="4"/>
      <c r="V841" s="4"/>
      <c r="W841" s="4"/>
      <c r="X841" s="4"/>
      <c r="AJ841" s="4" t="s">
        <v>3711</v>
      </c>
      <c r="AK841" s="4" t="s">
        <v>3712</v>
      </c>
      <c r="AL841" s="4" t="s">
        <v>452</v>
      </c>
      <c r="AM841" s="4" t="s">
        <v>452</v>
      </c>
    </row>
    <row r="842" spans="18:39" x14ac:dyDescent="0.2">
      <c r="R842" s="4"/>
      <c r="U842" s="4"/>
      <c r="V842" s="4"/>
      <c r="W842" s="4"/>
      <c r="X842" s="4"/>
      <c r="AJ842" s="4" t="s">
        <v>3713</v>
      </c>
      <c r="AK842" s="4" t="s">
        <v>3714</v>
      </c>
      <c r="AL842" s="4" t="s">
        <v>452</v>
      </c>
      <c r="AM842" s="4" t="s">
        <v>452</v>
      </c>
    </row>
    <row r="843" spans="18:39" x14ac:dyDescent="0.2">
      <c r="R843" s="4"/>
      <c r="U843" s="4"/>
      <c r="V843" s="4"/>
      <c r="W843" s="4"/>
      <c r="X843" s="4"/>
      <c r="AJ843" s="4" t="s">
        <v>3715</v>
      </c>
      <c r="AK843" s="4" t="s">
        <v>3716</v>
      </c>
      <c r="AL843" s="4" t="s">
        <v>452</v>
      </c>
      <c r="AM843" s="4" t="s">
        <v>452</v>
      </c>
    </row>
    <row r="844" spans="18:39" x14ac:dyDescent="0.2">
      <c r="R844" s="4"/>
      <c r="U844" s="4"/>
      <c r="V844" s="4"/>
      <c r="W844" s="4"/>
      <c r="X844" s="4"/>
      <c r="AJ844" s="4" t="s">
        <v>3717</v>
      </c>
      <c r="AK844" s="4" t="s">
        <v>3718</v>
      </c>
      <c r="AL844" s="4" t="s">
        <v>452</v>
      </c>
      <c r="AM844" s="4" t="s">
        <v>452</v>
      </c>
    </row>
    <row r="845" spans="18:39" x14ac:dyDescent="0.2">
      <c r="R845" s="4"/>
      <c r="U845" s="4"/>
      <c r="V845" s="4"/>
      <c r="W845" s="4"/>
      <c r="X845" s="4"/>
      <c r="AJ845" s="4" t="s">
        <v>3719</v>
      </c>
      <c r="AK845" s="4" t="s">
        <v>3720</v>
      </c>
      <c r="AL845" s="4" t="s">
        <v>452</v>
      </c>
      <c r="AM845" s="4" t="s">
        <v>452</v>
      </c>
    </row>
    <row r="846" spans="18:39" x14ac:dyDescent="0.2">
      <c r="R846" s="4"/>
      <c r="U846" s="4"/>
      <c r="V846" s="4"/>
      <c r="W846" s="4"/>
      <c r="X846" s="4"/>
      <c r="AJ846" s="4" t="s">
        <v>3721</v>
      </c>
      <c r="AK846" s="4" t="s">
        <v>3722</v>
      </c>
      <c r="AL846" s="4" t="s">
        <v>452</v>
      </c>
      <c r="AM846" s="4" t="s">
        <v>452</v>
      </c>
    </row>
    <row r="847" spans="18:39" x14ac:dyDescent="0.2">
      <c r="R847" s="4"/>
      <c r="U847" s="4"/>
      <c r="V847" s="4"/>
      <c r="W847" s="4"/>
      <c r="X847" s="4"/>
      <c r="AJ847" s="4" t="s">
        <v>3723</v>
      </c>
      <c r="AK847" s="4" t="s">
        <v>3724</v>
      </c>
      <c r="AL847" s="4" t="s">
        <v>452</v>
      </c>
      <c r="AM847" s="4" t="s">
        <v>452</v>
      </c>
    </row>
    <row r="848" spans="18:39" x14ac:dyDescent="0.2">
      <c r="R848" s="4"/>
      <c r="U848" s="4"/>
      <c r="V848" s="4"/>
      <c r="W848" s="4"/>
      <c r="X848" s="4"/>
      <c r="AJ848" s="4" t="s">
        <v>3725</v>
      </c>
      <c r="AK848" s="4" t="s">
        <v>3726</v>
      </c>
      <c r="AL848" s="4" t="s">
        <v>452</v>
      </c>
      <c r="AM848" s="4" t="s">
        <v>452</v>
      </c>
    </row>
    <row r="849" spans="18:39" x14ac:dyDescent="0.2">
      <c r="R849" s="4"/>
      <c r="U849" s="4"/>
      <c r="V849" s="4"/>
      <c r="W849" s="4"/>
      <c r="X849" s="4"/>
      <c r="AJ849" s="4" t="s">
        <v>3727</v>
      </c>
      <c r="AK849" s="4" t="s">
        <v>3728</v>
      </c>
      <c r="AL849" s="4" t="s">
        <v>452</v>
      </c>
      <c r="AM849" s="4" t="s">
        <v>452</v>
      </c>
    </row>
    <row r="850" spans="18:39" x14ac:dyDescent="0.2">
      <c r="R850" s="4"/>
      <c r="U850" s="4"/>
      <c r="V850" s="4"/>
      <c r="W850" s="4"/>
      <c r="X850" s="4"/>
      <c r="AJ850" s="4" t="s">
        <v>3729</v>
      </c>
      <c r="AK850" s="4" t="s">
        <v>3730</v>
      </c>
      <c r="AL850" s="4" t="s">
        <v>452</v>
      </c>
      <c r="AM850" s="4" t="s">
        <v>452</v>
      </c>
    </row>
    <row r="851" spans="18:39" x14ac:dyDescent="0.2">
      <c r="R851" s="4"/>
      <c r="U851" s="4"/>
      <c r="V851" s="4"/>
      <c r="W851" s="4"/>
      <c r="X851" s="4"/>
      <c r="AJ851" s="4" t="s">
        <v>3731</v>
      </c>
      <c r="AK851" s="4" t="s">
        <v>3732</v>
      </c>
      <c r="AL851" s="4" t="s">
        <v>452</v>
      </c>
      <c r="AM851" s="4" t="s">
        <v>452</v>
      </c>
    </row>
    <row r="852" spans="18:39" x14ac:dyDescent="0.2">
      <c r="R852" s="4"/>
      <c r="U852" s="4"/>
      <c r="V852" s="4"/>
      <c r="W852" s="4"/>
      <c r="X852" s="4"/>
      <c r="AJ852" s="4" t="s">
        <v>3733</v>
      </c>
      <c r="AK852" s="4" t="s">
        <v>3734</v>
      </c>
      <c r="AL852" s="4" t="s">
        <v>452</v>
      </c>
      <c r="AM852" s="4" t="s">
        <v>452</v>
      </c>
    </row>
    <row r="853" spans="18:39" x14ac:dyDescent="0.2">
      <c r="R853" s="4"/>
      <c r="U853" s="4"/>
      <c r="V853" s="4"/>
      <c r="W853" s="4"/>
      <c r="X853" s="4"/>
      <c r="AJ853" s="4" t="s">
        <v>3735</v>
      </c>
      <c r="AK853" s="4" t="s">
        <v>3736</v>
      </c>
      <c r="AL853" s="4" t="s">
        <v>452</v>
      </c>
      <c r="AM853" s="4" t="s">
        <v>452</v>
      </c>
    </row>
    <row r="854" spans="18:39" x14ac:dyDescent="0.2">
      <c r="R854" s="4"/>
      <c r="U854" s="4"/>
      <c r="V854" s="4"/>
      <c r="W854" s="4"/>
      <c r="X854" s="4"/>
      <c r="AJ854" s="4" t="s">
        <v>3737</v>
      </c>
      <c r="AK854" s="4" t="s">
        <v>3738</v>
      </c>
      <c r="AL854" s="4" t="s">
        <v>452</v>
      </c>
      <c r="AM854" s="4" t="s">
        <v>452</v>
      </c>
    </row>
    <row r="855" spans="18:39" x14ac:dyDescent="0.2">
      <c r="R855" s="4"/>
      <c r="U855" s="4"/>
      <c r="V855" s="4"/>
      <c r="W855" s="4"/>
      <c r="X855" s="4"/>
      <c r="AJ855" s="4" t="s">
        <v>3739</v>
      </c>
      <c r="AK855" s="4" t="s">
        <v>3740</v>
      </c>
      <c r="AL855" s="4" t="s">
        <v>452</v>
      </c>
      <c r="AM855" s="4" t="s">
        <v>452</v>
      </c>
    </row>
    <row r="856" spans="18:39" x14ac:dyDescent="0.2">
      <c r="R856" s="4"/>
      <c r="U856" s="4"/>
      <c r="V856" s="4"/>
      <c r="W856" s="4"/>
      <c r="X856" s="4"/>
      <c r="AJ856" s="4" t="s">
        <v>3741</v>
      </c>
      <c r="AK856" s="4" t="s">
        <v>3742</v>
      </c>
      <c r="AL856" s="4" t="s">
        <v>452</v>
      </c>
      <c r="AM856" s="4" t="s">
        <v>452</v>
      </c>
    </row>
    <row r="857" spans="18:39" x14ac:dyDescent="0.2">
      <c r="R857" s="4"/>
      <c r="U857" s="4"/>
      <c r="V857" s="4"/>
      <c r="W857" s="4"/>
      <c r="X857" s="4"/>
      <c r="AJ857" s="4" t="s">
        <v>3743</v>
      </c>
      <c r="AK857" s="4" t="s">
        <v>3744</v>
      </c>
      <c r="AL857" s="4" t="s">
        <v>452</v>
      </c>
      <c r="AM857" s="4" t="s">
        <v>452</v>
      </c>
    </row>
    <row r="858" spans="18:39" x14ac:dyDescent="0.2">
      <c r="R858" s="4"/>
      <c r="U858" s="4"/>
      <c r="V858" s="4"/>
      <c r="W858" s="4"/>
      <c r="X858" s="4"/>
      <c r="AJ858" s="4" t="s">
        <v>3745</v>
      </c>
      <c r="AK858" s="4" t="s">
        <v>3746</v>
      </c>
      <c r="AL858" s="4" t="s">
        <v>452</v>
      </c>
      <c r="AM858" s="4" t="s">
        <v>452</v>
      </c>
    </row>
    <row r="859" spans="18:39" x14ac:dyDescent="0.2">
      <c r="R859" s="4"/>
      <c r="U859" s="4"/>
      <c r="V859" s="4"/>
      <c r="W859" s="4"/>
      <c r="X859" s="4"/>
      <c r="AJ859" s="4" t="s">
        <v>3747</v>
      </c>
      <c r="AK859" s="4" t="s">
        <v>3748</v>
      </c>
      <c r="AL859" s="4" t="s">
        <v>452</v>
      </c>
      <c r="AM859" s="4" t="s">
        <v>452</v>
      </c>
    </row>
    <row r="860" spans="18:39" x14ac:dyDescent="0.2">
      <c r="R860" s="4"/>
      <c r="U860" s="4"/>
      <c r="V860" s="4"/>
      <c r="W860" s="4"/>
      <c r="X860" s="4"/>
      <c r="AJ860" s="4" t="s">
        <v>3749</v>
      </c>
      <c r="AK860" s="4" t="s">
        <v>3750</v>
      </c>
      <c r="AL860" s="4" t="s">
        <v>452</v>
      </c>
      <c r="AM860" s="4" t="s">
        <v>452</v>
      </c>
    </row>
    <row r="861" spans="18:39" x14ac:dyDescent="0.2">
      <c r="R861" s="4"/>
      <c r="U861" s="4"/>
      <c r="V861" s="4"/>
      <c r="W861" s="4"/>
      <c r="X861" s="4"/>
      <c r="AJ861" s="4" t="s">
        <v>3751</v>
      </c>
      <c r="AK861" s="4" t="s">
        <v>3752</v>
      </c>
      <c r="AL861" s="4" t="s">
        <v>452</v>
      </c>
      <c r="AM861" s="4" t="s">
        <v>452</v>
      </c>
    </row>
    <row r="862" spans="18:39" x14ac:dyDescent="0.2">
      <c r="R862" s="4"/>
      <c r="U862" s="4"/>
      <c r="V862" s="4"/>
      <c r="W862" s="4"/>
      <c r="X862" s="4"/>
      <c r="AJ862" s="4" t="s">
        <v>3753</v>
      </c>
      <c r="AK862" s="4" t="s">
        <v>3754</v>
      </c>
      <c r="AL862" s="4" t="s">
        <v>452</v>
      </c>
      <c r="AM862" s="4" t="s">
        <v>452</v>
      </c>
    </row>
    <row r="863" spans="18:39" x14ac:dyDescent="0.2">
      <c r="R863" s="4"/>
      <c r="U863" s="4"/>
      <c r="V863" s="4"/>
      <c r="W863" s="4"/>
      <c r="X863" s="4"/>
      <c r="AJ863" s="4" t="s">
        <v>3755</v>
      </c>
      <c r="AK863" s="4" t="s">
        <v>3756</v>
      </c>
      <c r="AL863" s="4" t="s">
        <v>452</v>
      </c>
      <c r="AM863" s="4" t="s">
        <v>452</v>
      </c>
    </row>
    <row r="864" spans="18:39" x14ac:dyDescent="0.2">
      <c r="R864" s="4"/>
      <c r="U864" s="4"/>
      <c r="V864" s="4"/>
      <c r="W864" s="4"/>
      <c r="X864" s="4"/>
      <c r="AJ864" s="4" t="s">
        <v>3757</v>
      </c>
      <c r="AK864" s="4" t="s">
        <v>3758</v>
      </c>
      <c r="AL864" s="4" t="s">
        <v>452</v>
      </c>
      <c r="AM864" s="4" t="s">
        <v>452</v>
      </c>
    </row>
    <row r="865" spans="18:39" x14ac:dyDescent="0.2">
      <c r="R865" s="4"/>
      <c r="U865" s="4"/>
      <c r="V865" s="4"/>
      <c r="W865" s="4"/>
      <c r="X865" s="4"/>
      <c r="AJ865" s="4" t="s">
        <v>3759</v>
      </c>
      <c r="AK865" s="4" t="s">
        <v>3760</v>
      </c>
      <c r="AL865" s="4" t="s">
        <v>452</v>
      </c>
      <c r="AM865" s="4" t="s">
        <v>452</v>
      </c>
    </row>
    <row r="866" spans="18:39" x14ac:dyDescent="0.2">
      <c r="R866" s="4"/>
      <c r="U866" s="4"/>
      <c r="V866" s="4"/>
      <c r="W866" s="4"/>
      <c r="X866" s="4"/>
      <c r="AJ866" s="4" t="s">
        <v>3761</v>
      </c>
      <c r="AK866" s="4" t="s">
        <v>3762</v>
      </c>
      <c r="AL866" s="4" t="s">
        <v>452</v>
      </c>
      <c r="AM866" s="4" t="s">
        <v>452</v>
      </c>
    </row>
    <row r="867" spans="18:39" x14ac:dyDescent="0.2">
      <c r="R867" s="4"/>
      <c r="U867" s="4"/>
      <c r="V867" s="4"/>
      <c r="W867" s="4"/>
      <c r="X867" s="4"/>
      <c r="AJ867" s="4" t="s">
        <v>3763</v>
      </c>
      <c r="AK867" s="4" t="s">
        <v>3764</v>
      </c>
      <c r="AL867" s="4" t="s">
        <v>452</v>
      </c>
      <c r="AM867" s="4" t="s">
        <v>452</v>
      </c>
    </row>
    <row r="868" spans="18:39" x14ac:dyDescent="0.2">
      <c r="R868" s="4"/>
      <c r="U868" s="4"/>
      <c r="V868" s="4"/>
      <c r="W868" s="4"/>
      <c r="X868" s="4"/>
      <c r="AJ868" s="4" t="s">
        <v>3765</v>
      </c>
      <c r="AK868" s="4" t="s">
        <v>3766</v>
      </c>
      <c r="AL868" s="4" t="s">
        <v>452</v>
      </c>
      <c r="AM868" s="4" t="s">
        <v>452</v>
      </c>
    </row>
    <row r="869" spans="18:39" x14ac:dyDescent="0.2">
      <c r="R869" s="4"/>
      <c r="U869" s="4"/>
      <c r="V869" s="4"/>
      <c r="W869" s="4"/>
      <c r="X869" s="4"/>
      <c r="AJ869" s="4" t="s">
        <v>3767</v>
      </c>
      <c r="AK869" s="4" t="s">
        <v>3768</v>
      </c>
      <c r="AL869" s="4" t="s">
        <v>452</v>
      </c>
      <c r="AM869" s="4" t="s">
        <v>452</v>
      </c>
    </row>
    <row r="870" spans="18:39" x14ac:dyDescent="0.2">
      <c r="R870" s="4"/>
      <c r="U870" s="4"/>
      <c r="V870" s="4"/>
      <c r="W870" s="4"/>
      <c r="X870" s="4"/>
      <c r="AJ870" s="4" t="s">
        <v>3769</v>
      </c>
      <c r="AK870" s="4" t="s">
        <v>3770</v>
      </c>
      <c r="AL870" s="4" t="s">
        <v>452</v>
      </c>
      <c r="AM870" s="4" t="s">
        <v>452</v>
      </c>
    </row>
    <row r="871" spans="18:39" x14ac:dyDescent="0.2">
      <c r="R871" s="4"/>
      <c r="U871" s="4"/>
      <c r="V871" s="4"/>
      <c r="W871" s="4"/>
      <c r="X871" s="4"/>
      <c r="AJ871" s="4" t="s">
        <v>3771</v>
      </c>
      <c r="AK871" s="4" t="s">
        <v>3772</v>
      </c>
      <c r="AL871" s="4" t="s">
        <v>452</v>
      </c>
      <c r="AM871" s="4" t="s">
        <v>452</v>
      </c>
    </row>
    <row r="872" spans="18:39" x14ac:dyDescent="0.2">
      <c r="R872" s="4"/>
      <c r="U872" s="4"/>
      <c r="V872" s="4"/>
      <c r="W872" s="4"/>
      <c r="X872" s="4"/>
      <c r="AJ872" s="4" t="s">
        <v>3773</v>
      </c>
      <c r="AK872" s="4" t="s">
        <v>3774</v>
      </c>
      <c r="AL872" s="4" t="s">
        <v>452</v>
      </c>
      <c r="AM872" s="4" t="s">
        <v>452</v>
      </c>
    </row>
    <row r="873" spans="18:39" x14ac:dyDescent="0.2">
      <c r="R873" s="4"/>
      <c r="U873" s="4"/>
      <c r="V873" s="4"/>
      <c r="W873" s="4"/>
      <c r="X873" s="4"/>
      <c r="AJ873" s="4" t="s">
        <v>3775</v>
      </c>
      <c r="AK873" s="4" t="s">
        <v>3776</v>
      </c>
      <c r="AL873" s="4" t="s">
        <v>452</v>
      </c>
      <c r="AM873" s="4" t="s">
        <v>452</v>
      </c>
    </row>
    <row r="874" spans="18:39" x14ac:dyDescent="0.2">
      <c r="R874" s="4"/>
      <c r="U874" s="4"/>
      <c r="V874" s="4"/>
      <c r="W874" s="4"/>
      <c r="X874" s="4"/>
      <c r="AJ874" s="4" t="s">
        <v>3777</v>
      </c>
      <c r="AK874" s="4" t="s">
        <v>3778</v>
      </c>
      <c r="AL874" s="4" t="s">
        <v>452</v>
      </c>
      <c r="AM874" s="4" t="s">
        <v>452</v>
      </c>
    </row>
    <row r="875" spans="18:39" x14ac:dyDescent="0.2">
      <c r="R875" s="4"/>
      <c r="U875" s="4"/>
      <c r="V875" s="4"/>
      <c r="W875" s="4"/>
      <c r="X875" s="4"/>
      <c r="AJ875" s="4" t="s">
        <v>3779</v>
      </c>
      <c r="AK875" s="4" t="s">
        <v>3780</v>
      </c>
      <c r="AL875" s="4" t="s">
        <v>452</v>
      </c>
      <c r="AM875" s="4" t="s">
        <v>452</v>
      </c>
    </row>
    <row r="876" spans="18:39" x14ac:dyDescent="0.2">
      <c r="R876" s="4"/>
      <c r="U876" s="4"/>
      <c r="V876" s="4"/>
      <c r="W876" s="4"/>
      <c r="X876" s="4"/>
      <c r="AJ876" s="4" t="s">
        <v>3781</v>
      </c>
      <c r="AK876" s="4" t="s">
        <v>3782</v>
      </c>
      <c r="AL876" s="4" t="s">
        <v>452</v>
      </c>
      <c r="AM876" s="4" t="s">
        <v>452</v>
      </c>
    </row>
    <row r="877" spans="18:39" x14ac:dyDescent="0.2">
      <c r="R877" s="4"/>
      <c r="U877" s="4"/>
      <c r="V877" s="4"/>
      <c r="W877" s="4"/>
      <c r="X877" s="4"/>
      <c r="AJ877" s="4" t="s">
        <v>3783</v>
      </c>
      <c r="AK877" s="4" t="s">
        <v>3784</v>
      </c>
      <c r="AL877" s="4" t="s">
        <v>452</v>
      </c>
      <c r="AM877" s="4" t="s">
        <v>452</v>
      </c>
    </row>
    <row r="878" spans="18:39" x14ac:dyDescent="0.2">
      <c r="R878" s="4"/>
      <c r="U878" s="4"/>
      <c r="V878" s="4"/>
      <c r="W878" s="4"/>
      <c r="X878" s="4"/>
      <c r="AJ878" s="4" t="s">
        <v>3785</v>
      </c>
      <c r="AK878" s="4" t="s">
        <v>3786</v>
      </c>
      <c r="AL878" s="4" t="s">
        <v>452</v>
      </c>
      <c r="AM878" s="4" t="s">
        <v>452</v>
      </c>
    </row>
    <row r="879" spans="18:39" x14ac:dyDescent="0.2">
      <c r="R879" s="4"/>
      <c r="U879" s="4"/>
      <c r="V879" s="4"/>
      <c r="W879" s="4"/>
      <c r="X879" s="4"/>
      <c r="AJ879" s="4" t="s">
        <v>3787</v>
      </c>
      <c r="AK879" s="4" t="s">
        <v>3788</v>
      </c>
      <c r="AL879" s="4" t="s">
        <v>452</v>
      </c>
      <c r="AM879" s="4" t="s">
        <v>452</v>
      </c>
    </row>
    <row r="880" spans="18:39" x14ac:dyDescent="0.2">
      <c r="R880" s="4"/>
      <c r="U880" s="4"/>
      <c r="V880" s="4"/>
      <c r="W880" s="4"/>
      <c r="X880" s="4"/>
      <c r="AJ880" s="4" t="s">
        <v>3789</v>
      </c>
      <c r="AK880" s="4" t="s">
        <v>3790</v>
      </c>
      <c r="AL880" s="4" t="s">
        <v>452</v>
      </c>
      <c r="AM880" s="4" t="s">
        <v>452</v>
      </c>
    </row>
    <row r="881" spans="18:39" x14ac:dyDescent="0.2">
      <c r="R881" s="4"/>
      <c r="U881" s="4"/>
      <c r="V881" s="4"/>
      <c r="W881" s="4"/>
      <c r="X881" s="4"/>
      <c r="AJ881" s="4" t="s">
        <v>3791</v>
      </c>
      <c r="AK881" s="4" t="s">
        <v>3792</v>
      </c>
      <c r="AL881" s="4" t="s">
        <v>452</v>
      </c>
      <c r="AM881" s="4" t="s">
        <v>452</v>
      </c>
    </row>
    <row r="882" spans="18:39" x14ac:dyDescent="0.2">
      <c r="R882" s="4"/>
      <c r="U882" s="4"/>
      <c r="V882" s="4"/>
      <c r="W882" s="4"/>
      <c r="X882" s="4"/>
      <c r="AJ882" s="4" t="s">
        <v>3793</v>
      </c>
      <c r="AK882" s="4" t="s">
        <v>3794</v>
      </c>
      <c r="AL882" s="4" t="s">
        <v>452</v>
      </c>
      <c r="AM882" s="4" t="s">
        <v>452</v>
      </c>
    </row>
    <row r="883" spans="18:39" x14ac:dyDescent="0.2">
      <c r="R883" s="4"/>
      <c r="U883" s="4"/>
      <c r="V883" s="4"/>
      <c r="W883" s="4"/>
      <c r="X883" s="4"/>
      <c r="AJ883" s="4" t="s">
        <v>3795</v>
      </c>
      <c r="AK883" s="4" t="s">
        <v>3796</v>
      </c>
      <c r="AL883" s="4" t="s">
        <v>452</v>
      </c>
      <c r="AM883" s="4" t="s">
        <v>452</v>
      </c>
    </row>
    <row r="884" spans="18:39" x14ac:dyDescent="0.2">
      <c r="R884" s="4"/>
      <c r="U884" s="4"/>
      <c r="V884" s="4"/>
      <c r="W884" s="4"/>
      <c r="X884" s="4"/>
      <c r="AJ884" s="4" t="s">
        <v>3797</v>
      </c>
      <c r="AK884" s="4" t="s">
        <v>3798</v>
      </c>
      <c r="AL884" s="4" t="s">
        <v>452</v>
      </c>
      <c r="AM884" s="4" t="s">
        <v>452</v>
      </c>
    </row>
    <row r="885" spans="18:39" x14ac:dyDescent="0.2">
      <c r="R885" s="4"/>
      <c r="U885" s="4"/>
      <c r="V885" s="4"/>
      <c r="W885" s="4"/>
      <c r="X885" s="4"/>
      <c r="AJ885" s="4" t="s">
        <v>3799</v>
      </c>
      <c r="AK885" s="4" t="s">
        <v>3800</v>
      </c>
      <c r="AL885" s="4" t="s">
        <v>452</v>
      </c>
      <c r="AM885" s="4" t="s">
        <v>452</v>
      </c>
    </row>
    <row r="886" spans="18:39" x14ac:dyDescent="0.2">
      <c r="R886" s="4"/>
      <c r="U886" s="4"/>
      <c r="V886" s="4"/>
      <c r="W886" s="4"/>
      <c r="X886" s="4"/>
      <c r="AJ886" s="4" t="s">
        <v>3801</v>
      </c>
      <c r="AK886" s="4" t="s">
        <v>3802</v>
      </c>
      <c r="AL886" s="4" t="s">
        <v>452</v>
      </c>
      <c r="AM886" s="4" t="s">
        <v>452</v>
      </c>
    </row>
    <row r="887" spans="18:39" x14ac:dyDescent="0.2">
      <c r="R887" s="4"/>
      <c r="U887" s="4"/>
      <c r="V887" s="4"/>
      <c r="W887" s="4"/>
      <c r="X887" s="4"/>
      <c r="AJ887" s="4" t="s">
        <v>3803</v>
      </c>
      <c r="AK887" s="4" t="s">
        <v>3804</v>
      </c>
      <c r="AL887" s="4" t="s">
        <v>452</v>
      </c>
      <c r="AM887" s="4" t="s">
        <v>452</v>
      </c>
    </row>
    <row r="888" spans="18:39" x14ac:dyDescent="0.2">
      <c r="R888" s="4"/>
      <c r="U888" s="4"/>
      <c r="V888" s="4"/>
      <c r="W888" s="4"/>
      <c r="X888" s="4"/>
      <c r="AJ888" s="4" t="s">
        <v>3805</v>
      </c>
      <c r="AK888" s="4" t="s">
        <v>3806</v>
      </c>
      <c r="AL888" s="4" t="s">
        <v>452</v>
      </c>
      <c r="AM888" s="4" t="s">
        <v>452</v>
      </c>
    </row>
    <row r="889" spans="18:39" x14ac:dyDescent="0.2">
      <c r="R889" s="4"/>
      <c r="U889" s="4"/>
      <c r="V889" s="4"/>
      <c r="W889" s="4"/>
      <c r="X889" s="4"/>
      <c r="AJ889" s="4" t="s">
        <v>3807</v>
      </c>
      <c r="AK889" s="4" t="s">
        <v>3808</v>
      </c>
      <c r="AL889" s="4" t="s">
        <v>452</v>
      </c>
      <c r="AM889" s="4" t="s">
        <v>452</v>
      </c>
    </row>
    <row r="890" spans="18:39" x14ac:dyDescent="0.2">
      <c r="R890" s="4"/>
      <c r="U890" s="4"/>
      <c r="V890" s="4"/>
      <c r="W890" s="4"/>
      <c r="X890" s="4"/>
      <c r="AJ890" s="4" t="s">
        <v>3809</v>
      </c>
      <c r="AK890" s="4" t="s">
        <v>3810</v>
      </c>
      <c r="AL890" s="4" t="s">
        <v>452</v>
      </c>
      <c r="AM890" s="4" t="s">
        <v>452</v>
      </c>
    </row>
    <row r="891" spans="18:39" x14ac:dyDescent="0.2">
      <c r="R891" s="4"/>
      <c r="U891" s="4"/>
      <c r="V891" s="4"/>
      <c r="W891" s="4"/>
      <c r="X891" s="4"/>
      <c r="AJ891" s="4" t="s">
        <v>3811</v>
      </c>
      <c r="AK891" s="4" t="s">
        <v>3812</v>
      </c>
      <c r="AL891" s="4" t="s">
        <v>452</v>
      </c>
      <c r="AM891" s="4" t="s">
        <v>452</v>
      </c>
    </row>
    <row r="892" spans="18:39" x14ac:dyDescent="0.2">
      <c r="R892" s="4"/>
      <c r="U892" s="4"/>
      <c r="V892" s="4"/>
      <c r="W892" s="4"/>
      <c r="X892" s="4"/>
      <c r="AJ892" s="4" t="s">
        <v>3813</v>
      </c>
      <c r="AK892" s="4" t="s">
        <v>3814</v>
      </c>
      <c r="AL892" s="4" t="s">
        <v>452</v>
      </c>
      <c r="AM892" s="4" t="s">
        <v>452</v>
      </c>
    </row>
    <row r="893" spans="18:39" x14ac:dyDescent="0.2">
      <c r="R893" s="4"/>
      <c r="U893" s="4"/>
      <c r="V893" s="4"/>
      <c r="W893" s="4"/>
      <c r="X893" s="4"/>
      <c r="AJ893" s="4" t="s">
        <v>3815</v>
      </c>
      <c r="AK893" s="4" t="s">
        <v>3816</v>
      </c>
      <c r="AL893" s="4" t="s">
        <v>452</v>
      </c>
      <c r="AM893" s="4" t="s">
        <v>452</v>
      </c>
    </row>
    <row r="894" spans="18:39" x14ac:dyDescent="0.2">
      <c r="R894" s="4"/>
      <c r="U894" s="4"/>
      <c r="V894" s="4"/>
      <c r="W894" s="4"/>
      <c r="X894" s="4"/>
      <c r="AJ894" s="4" t="s">
        <v>3817</v>
      </c>
      <c r="AK894" s="4" t="s">
        <v>3818</v>
      </c>
      <c r="AL894" s="4" t="s">
        <v>452</v>
      </c>
      <c r="AM894" s="4" t="s">
        <v>452</v>
      </c>
    </row>
    <row r="895" spans="18:39" x14ac:dyDescent="0.2">
      <c r="R895" s="4"/>
      <c r="U895" s="4"/>
      <c r="V895" s="4"/>
      <c r="W895" s="4"/>
      <c r="X895" s="4"/>
      <c r="AJ895" s="4" t="s">
        <v>3819</v>
      </c>
      <c r="AK895" s="4" t="s">
        <v>3820</v>
      </c>
      <c r="AL895" s="4" t="s">
        <v>452</v>
      </c>
      <c r="AM895" s="4" t="s">
        <v>452</v>
      </c>
    </row>
    <row r="896" spans="18:39" x14ac:dyDescent="0.2">
      <c r="R896" s="4"/>
      <c r="U896" s="4"/>
      <c r="V896" s="4"/>
      <c r="W896" s="4"/>
      <c r="X896" s="4"/>
      <c r="AJ896" s="4" t="s">
        <v>3821</v>
      </c>
      <c r="AK896" s="4" t="s">
        <v>3822</v>
      </c>
      <c r="AL896" s="4" t="s">
        <v>452</v>
      </c>
      <c r="AM896" s="4" t="s">
        <v>452</v>
      </c>
    </row>
    <row r="897" spans="18:39" x14ac:dyDescent="0.2">
      <c r="R897" s="4"/>
      <c r="U897" s="4"/>
      <c r="V897" s="4"/>
      <c r="W897" s="4"/>
      <c r="X897" s="4"/>
      <c r="AJ897" s="4" t="s">
        <v>3823</v>
      </c>
      <c r="AK897" s="4" t="s">
        <v>3824</v>
      </c>
      <c r="AL897" s="4" t="s">
        <v>452</v>
      </c>
      <c r="AM897" s="4" t="s">
        <v>452</v>
      </c>
    </row>
    <row r="898" spans="18:39" x14ac:dyDescent="0.2">
      <c r="R898" s="4"/>
      <c r="U898" s="4"/>
      <c r="V898" s="4"/>
      <c r="W898" s="4"/>
      <c r="X898" s="4"/>
      <c r="AJ898" s="4" t="s">
        <v>3825</v>
      </c>
      <c r="AK898" s="4" t="s">
        <v>3826</v>
      </c>
      <c r="AL898" s="4" t="s">
        <v>452</v>
      </c>
      <c r="AM898" s="4" t="s">
        <v>452</v>
      </c>
    </row>
    <row r="899" spans="18:39" x14ac:dyDescent="0.2">
      <c r="R899" s="4"/>
      <c r="U899" s="4"/>
      <c r="V899" s="4"/>
      <c r="W899" s="4"/>
      <c r="X899" s="4"/>
      <c r="AJ899" s="4" t="s">
        <v>3827</v>
      </c>
      <c r="AK899" s="4" t="s">
        <v>3828</v>
      </c>
      <c r="AL899" s="4" t="s">
        <v>452</v>
      </c>
      <c r="AM899" s="4" t="s">
        <v>452</v>
      </c>
    </row>
    <row r="900" spans="18:39" x14ac:dyDescent="0.2">
      <c r="R900" s="4"/>
      <c r="U900" s="4"/>
      <c r="V900" s="4"/>
      <c r="W900" s="4"/>
      <c r="X900" s="4"/>
      <c r="AJ900" s="4" t="s">
        <v>3829</v>
      </c>
      <c r="AK900" s="4" t="s">
        <v>3830</v>
      </c>
      <c r="AL900" s="4" t="s">
        <v>452</v>
      </c>
      <c r="AM900" s="4" t="s">
        <v>452</v>
      </c>
    </row>
    <row r="901" spans="18:39" x14ac:dyDescent="0.2">
      <c r="R901" s="4"/>
      <c r="U901" s="4"/>
      <c r="V901" s="4"/>
      <c r="W901" s="4"/>
      <c r="X901" s="4"/>
      <c r="AJ901" s="4" t="s">
        <v>3831</v>
      </c>
      <c r="AK901" s="4" t="s">
        <v>3832</v>
      </c>
      <c r="AL901" s="4" t="s">
        <v>452</v>
      </c>
      <c r="AM901" s="4" t="s">
        <v>452</v>
      </c>
    </row>
    <row r="902" spans="18:39" x14ac:dyDescent="0.2">
      <c r="R902" s="4"/>
      <c r="U902" s="4"/>
      <c r="V902" s="4"/>
      <c r="W902" s="4"/>
      <c r="X902" s="4"/>
      <c r="AJ902" s="4" t="s">
        <v>3833</v>
      </c>
      <c r="AK902" s="4" t="s">
        <v>3834</v>
      </c>
      <c r="AL902" s="4" t="s">
        <v>452</v>
      </c>
      <c r="AM902" s="4" t="s">
        <v>452</v>
      </c>
    </row>
    <row r="903" spans="18:39" x14ac:dyDescent="0.2">
      <c r="R903" s="4"/>
      <c r="U903" s="4"/>
      <c r="V903" s="4"/>
      <c r="W903" s="4"/>
      <c r="X903" s="4"/>
      <c r="AJ903" s="4" t="s">
        <v>3835</v>
      </c>
      <c r="AK903" s="4" t="s">
        <v>3836</v>
      </c>
      <c r="AL903" s="4" t="s">
        <v>452</v>
      </c>
      <c r="AM903" s="4" t="s">
        <v>452</v>
      </c>
    </row>
    <row r="904" spans="18:39" x14ac:dyDescent="0.2">
      <c r="R904" s="4"/>
      <c r="U904" s="4"/>
      <c r="V904" s="4"/>
      <c r="W904" s="4"/>
      <c r="X904" s="4"/>
      <c r="AJ904" s="4" t="s">
        <v>3837</v>
      </c>
      <c r="AK904" s="4" t="s">
        <v>3838</v>
      </c>
      <c r="AL904" s="4" t="s">
        <v>452</v>
      </c>
      <c r="AM904" s="4" t="s">
        <v>452</v>
      </c>
    </row>
    <row r="905" spans="18:39" x14ac:dyDescent="0.2">
      <c r="R905" s="4"/>
      <c r="U905" s="4"/>
      <c r="V905" s="4"/>
      <c r="W905" s="4"/>
      <c r="X905" s="4"/>
      <c r="AJ905" s="4" t="s">
        <v>3839</v>
      </c>
      <c r="AK905" s="4" t="s">
        <v>3840</v>
      </c>
      <c r="AL905" s="4" t="s">
        <v>452</v>
      </c>
      <c r="AM905" s="4" t="s">
        <v>452</v>
      </c>
    </row>
    <row r="906" spans="18:39" x14ac:dyDescent="0.2">
      <c r="R906" s="4"/>
      <c r="U906" s="4"/>
      <c r="V906" s="4"/>
      <c r="W906" s="4"/>
      <c r="X906" s="4"/>
      <c r="AJ906" s="4" t="s">
        <v>3841</v>
      </c>
      <c r="AK906" s="4" t="s">
        <v>3842</v>
      </c>
      <c r="AL906" s="4" t="s">
        <v>452</v>
      </c>
      <c r="AM906" s="4" t="s">
        <v>452</v>
      </c>
    </row>
    <row r="907" spans="18:39" x14ac:dyDescent="0.2">
      <c r="R907" s="4"/>
      <c r="U907" s="4"/>
      <c r="V907" s="4"/>
      <c r="W907" s="4"/>
      <c r="X907" s="4"/>
      <c r="AJ907" s="4" t="s">
        <v>3843</v>
      </c>
      <c r="AK907" s="4" t="s">
        <v>3844</v>
      </c>
      <c r="AL907" s="4" t="s">
        <v>452</v>
      </c>
      <c r="AM907" s="4" t="s">
        <v>452</v>
      </c>
    </row>
    <row r="908" spans="18:39" x14ac:dyDescent="0.2">
      <c r="R908" s="4"/>
      <c r="U908" s="4"/>
      <c r="V908" s="4"/>
      <c r="W908" s="4"/>
      <c r="X908" s="4"/>
      <c r="AJ908" s="4" t="s">
        <v>3845</v>
      </c>
      <c r="AK908" s="4" t="s">
        <v>3846</v>
      </c>
      <c r="AL908" s="4" t="s">
        <v>452</v>
      </c>
      <c r="AM908" s="4" t="s">
        <v>452</v>
      </c>
    </row>
    <row r="909" spans="18:39" x14ac:dyDescent="0.2">
      <c r="R909" s="4"/>
      <c r="U909" s="4"/>
      <c r="V909" s="4"/>
      <c r="W909" s="4"/>
      <c r="X909" s="4"/>
      <c r="AJ909" s="4" t="s">
        <v>3847</v>
      </c>
      <c r="AK909" s="4" t="s">
        <v>3848</v>
      </c>
      <c r="AL909" s="4" t="s">
        <v>452</v>
      </c>
      <c r="AM909" s="4" t="s">
        <v>452</v>
      </c>
    </row>
    <row r="910" spans="18:39" x14ac:dyDescent="0.2">
      <c r="R910" s="4"/>
      <c r="U910" s="4"/>
      <c r="V910" s="4"/>
      <c r="W910" s="4"/>
      <c r="X910" s="4"/>
      <c r="AJ910" s="4" t="s">
        <v>3849</v>
      </c>
      <c r="AK910" s="4" t="s">
        <v>3850</v>
      </c>
      <c r="AL910" s="4" t="s">
        <v>452</v>
      </c>
      <c r="AM910" s="4" t="s">
        <v>452</v>
      </c>
    </row>
    <row r="911" spans="18:39" x14ac:dyDescent="0.2">
      <c r="R911" s="4"/>
      <c r="U911" s="4"/>
      <c r="V911" s="4"/>
      <c r="W911" s="4"/>
      <c r="X911" s="4"/>
      <c r="AJ911" s="4" t="s">
        <v>3851</v>
      </c>
      <c r="AK911" s="4" t="s">
        <v>3852</v>
      </c>
      <c r="AL911" s="4" t="s">
        <v>452</v>
      </c>
      <c r="AM911" s="4" t="s">
        <v>452</v>
      </c>
    </row>
    <row r="912" spans="18:39" x14ac:dyDescent="0.2">
      <c r="R912" s="4"/>
      <c r="U912" s="4"/>
      <c r="V912" s="4"/>
      <c r="W912" s="4"/>
      <c r="X912" s="4"/>
      <c r="AJ912" s="4" t="s">
        <v>3853</v>
      </c>
      <c r="AK912" s="4" t="s">
        <v>3854</v>
      </c>
      <c r="AL912" s="4" t="s">
        <v>452</v>
      </c>
      <c r="AM912" s="4" t="s">
        <v>452</v>
      </c>
    </row>
    <row r="913" spans="18:39" x14ac:dyDescent="0.2">
      <c r="R913" s="4"/>
      <c r="U913" s="4"/>
      <c r="V913" s="4"/>
      <c r="W913" s="4"/>
      <c r="X913" s="4"/>
      <c r="AJ913" s="4" t="s">
        <v>3855</v>
      </c>
      <c r="AK913" s="4" t="s">
        <v>3856</v>
      </c>
      <c r="AL913" s="4" t="s">
        <v>452</v>
      </c>
      <c r="AM913" s="4" t="s">
        <v>452</v>
      </c>
    </row>
    <row r="914" spans="18:39" x14ac:dyDescent="0.2">
      <c r="R914" s="4"/>
      <c r="U914" s="4"/>
      <c r="V914" s="4"/>
      <c r="W914" s="4"/>
      <c r="X914" s="4"/>
      <c r="AJ914" s="4" t="s">
        <v>3857</v>
      </c>
      <c r="AK914" s="4" t="s">
        <v>3858</v>
      </c>
      <c r="AL914" s="4" t="s">
        <v>452</v>
      </c>
      <c r="AM914" s="4" t="s">
        <v>452</v>
      </c>
    </row>
    <row r="915" spans="18:39" x14ac:dyDescent="0.2">
      <c r="R915" s="4"/>
      <c r="U915" s="4"/>
      <c r="V915" s="4"/>
      <c r="W915" s="4"/>
      <c r="X915" s="4"/>
      <c r="AJ915" s="4" t="s">
        <v>3859</v>
      </c>
      <c r="AK915" s="4" t="s">
        <v>3860</v>
      </c>
      <c r="AL915" s="4" t="s">
        <v>452</v>
      </c>
      <c r="AM915" s="4" t="s">
        <v>452</v>
      </c>
    </row>
    <row r="916" spans="18:39" x14ac:dyDescent="0.2">
      <c r="R916" s="4"/>
      <c r="U916" s="4"/>
      <c r="V916" s="4"/>
      <c r="W916" s="4"/>
      <c r="X916" s="4"/>
      <c r="AJ916" s="4" t="s">
        <v>3861</v>
      </c>
      <c r="AK916" s="4" t="s">
        <v>3862</v>
      </c>
      <c r="AL916" s="4" t="s">
        <v>452</v>
      </c>
      <c r="AM916" s="4" t="s">
        <v>452</v>
      </c>
    </row>
    <row r="917" spans="18:39" x14ac:dyDescent="0.2">
      <c r="R917" s="4"/>
      <c r="U917" s="4"/>
      <c r="V917" s="4"/>
      <c r="W917" s="4"/>
      <c r="X917" s="4"/>
      <c r="AJ917" s="4" t="s">
        <v>3863</v>
      </c>
      <c r="AK917" s="4" t="s">
        <v>3864</v>
      </c>
      <c r="AL917" s="4" t="s">
        <v>452</v>
      </c>
      <c r="AM917" s="4" t="s">
        <v>452</v>
      </c>
    </row>
    <row r="918" spans="18:39" x14ac:dyDescent="0.2">
      <c r="R918" s="4"/>
      <c r="U918" s="4"/>
      <c r="V918" s="4"/>
      <c r="W918" s="4"/>
      <c r="X918" s="4"/>
      <c r="AJ918" s="4" t="s">
        <v>3865</v>
      </c>
      <c r="AK918" s="4" t="s">
        <v>3866</v>
      </c>
      <c r="AL918" s="4" t="s">
        <v>452</v>
      </c>
      <c r="AM918" s="4" t="s">
        <v>452</v>
      </c>
    </row>
    <row r="919" spans="18:39" x14ac:dyDescent="0.2">
      <c r="R919" s="4"/>
      <c r="U919" s="4"/>
      <c r="V919" s="4"/>
      <c r="W919" s="4"/>
      <c r="X919" s="4"/>
      <c r="AJ919" s="4" t="s">
        <v>3867</v>
      </c>
      <c r="AK919" s="4" t="s">
        <v>3868</v>
      </c>
      <c r="AL919" s="4" t="s">
        <v>452</v>
      </c>
      <c r="AM919" s="4" t="s">
        <v>452</v>
      </c>
    </row>
    <row r="920" spans="18:39" x14ac:dyDescent="0.2">
      <c r="R920" s="4"/>
      <c r="U920" s="4"/>
      <c r="V920" s="4"/>
      <c r="W920" s="4"/>
      <c r="X920" s="4"/>
      <c r="AJ920" s="4" t="s">
        <v>3869</v>
      </c>
      <c r="AK920" s="4" t="s">
        <v>3870</v>
      </c>
      <c r="AL920" s="4" t="s">
        <v>452</v>
      </c>
      <c r="AM920" s="4" t="s">
        <v>452</v>
      </c>
    </row>
    <row r="921" spans="18:39" x14ac:dyDescent="0.2">
      <c r="R921" s="4"/>
      <c r="U921" s="4"/>
      <c r="V921" s="4"/>
      <c r="W921" s="4"/>
      <c r="X921" s="4"/>
      <c r="AJ921" s="4" t="s">
        <v>3871</v>
      </c>
      <c r="AK921" s="4" t="s">
        <v>3872</v>
      </c>
      <c r="AL921" s="4" t="s">
        <v>452</v>
      </c>
      <c r="AM921" s="4" t="s">
        <v>452</v>
      </c>
    </row>
    <row r="922" spans="18:39" x14ac:dyDescent="0.2">
      <c r="R922" s="4"/>
      <c r="U922" s="4"/>
      <c r="V922" s="4"/>
      <c r="W922" s="4"/>
      <c r="X922" s="4"/>
      <c r="AJ922" s="4" t="s">
        <v>3873</v>
      </c>
      <c r="AK922" s="4" t="s">
        <v>3874</v>
      </c>
      <c r="AL922" s="4" t="s">
        <v>452</v>
      </c>
      <c r="AM922" s="4" t="s">
        <v>452</v>
      </c>
    </row>
    <row r="923" spans="18:39" x14ac:dyDescent="0.2">
      <c r="R923" s="4"/>
      <c r="U923" s="4"/>
      <c r="V923" s="4"/>
      <c r="W923" s="4"/>
      <c r="X923" s="4"/>
      <c r="AJ923" s="4" t="s">
        <v>3875</v>
      </c>
      <c r="AK923" s="4" t="s">
        <v>3872</v>
      </c>
      <c r="AL923" s="4" t="s">
        <v>452</v>
      </c>
      <c r="AM923" s="4" t="s">
        <v>452</v>
      </c>
    </row>
    <row r="924" spans="18:39" x14ac:dyDescent="0.2">
      <c r="R924" s="4"/>
      <c r="U924" s="4"/>
      <c r="V924" s="4"/>
      <c r="W924" s="4"/>
      <c r="X924" s="4"/>
      <c r="AJ924" s="4" t="s">
        <v>3876</v>
      </c>
      <c r="AK924" s="4" t="s">
        <v>3874</v>
      </c>
      <c r="AL924" s="4" t="s">
        <v>452</v>
      </c>
      <c r="AM924" s="4" t="s">
        <v>452</v>
      </c>
    </row>
    <row r="925" spans="18:39" x14ac:dyDescent="0.2">
      <c r="R925" s="4"/>
      <c r="U925" s="4"/>
      <c r="V925" s="4"/>
      <c r="W925" s="4"/>
      <c r="X925" s="4"/>
      <c r="AJ925" s="4" t="s">
        <v>3877</v>
      </c>
      <c r="AK925" s="4" t="s">
        <v>3878</v>
      </c>
      <c r="AL925" s="4" t="s">
        <v>3879</v>
      </c>
      <c r="AM925" s="4" t="s">
        <v>3880</v>
      </c>
    </row>
    <row r="926" spans="18:39" x14ac:dyDescent="0.2">
      <c r="R926" s="4"/>
      <c r="U926" s="4"/>
      <c r="V926" s="4"/>
      <c r="W926" s="4"/>
      <c r="X926" s="4"/>
      <c r="AJ926" s="4" t="s">
        <v>3881</v>
      </c>
      <c r="AK926" s="4" t="s">
        <v>3882</v>
      </c>
      <c r="AL926" s="4" t="s">
        <v>3883</v>
      </c>
      <c r="AM926" s="4" t="s">
        <v>3884</v>
      </c>
    </row>
    <row r="927" spans="18:39" x14ac:dyDescent="0.2">
      <c r="R927" s="4"/>
      <c r="U927" s="4"/>
      <c r="V927" s="4"/>
      <c r="W927" s="4"/>
      <c r="X927" s="4"/>
      <c r="AJ927" s="4" t="s">
        <v>3885</v>
      </c>
      <c r="AK927" s="4" t="s">
        <v>3886</v>
      </c>
      <c r="AL927" s="4" t="s">
        <v>3887</v>
      </c>
      <c r="AM927" s="4" t="s">
        <v>3888</v>
      </c>
    </row>
    <row r="928" spans="18:39" x14ac:dyDescent="0.2">
      <c r="R928" s="4"/>
      <c r="U928" s="4"/>
      <c r="V928" s="4"/>
      <c r="W928" s="4"/>
      <c r="X928" s="4"/>
      <c r="AJ928" s="4" t="s">
        <v>3889</v>
      </c>
      <c r="AK928" s="4" t="s">
        <v>3890</v>
      </c>
      <c r="AL928" s="4" t="s">
        <v>3887</v>
      </c>
      <c r="AM928" s="4" t="s">
        <v>3888</v>
      </c>
    </row>
    <row r="929" spans="18:39" x14ac:dyDescent="0.2">
      <c r="R929" s="4"/>
      <c r="U929" s="4"/>
      <c r="V929" s="4"/>
      <c r="W929" s="4"/>
      <c r="X929" s="4"/>
      <c r="AJ929" s="4" t="s">
        <v>3891</v>
      </c>
      <c r="AK929" s="4" t="s">
        <v>3892</v>
      </c>
      <c r="AL929" s="4" t="s">
        <v>3887</v>
      </c>
      <c r="AM929" s="4" t="s">
        <v>3888</v>
      </c>
    </row>
    <row r="930" spans="18:39" x14ac:dyDescent="0.2">
      <c r="R930" s="4"/>
      <c r="U930" s="4"/>
      <c r="V930" s="4"/>
      <c r="W930" s="4"/>
      <c r="X930" s="4"/>
      <c r="AJ930" s="4" t="s">
        <v>3893</v>
      </c>
      <c r="AK930" s="4" t="s">
        <v>3894</v>
      </c>
      <c r="AL930" s="4" t="s">
        <v>452</v>
      </c>
      <c r="AM930" s="4" t="s">
        <v>452</v>
      </c>
    </row>
    <row r="931" spans="18:39" x14ac:dyDescent="0.2">
      <c r="R931" s="4"/>
      <c r="U931" s="4"/>
      <c r="V931" s="4"/>
      <c r="W931" s="4"/>
      <c r="X931" s="4"/>
      <c r="AJ931" s="4" t="s">
        <v>3895</v>
      </c>
      <c r="AK931" s="4" t="s">
        <v>3896</v>
      </c>
      <c r="AL931" s="4" t="s">
        <v>452</v>
      </c>
      <c r="AM931" s="4" t="s">
        <v>452</v>
      </c>
    </row>
    <row r="932" spans="18:39" x14ac:dyDescent="0.2">
      <c r="R932" s="4"/>
      <c r="U932" s="4"/>
      <c r="V932" s="4"/>
      <c r="W932" s="4"/>
      <c r="X932" s="4"/>
      <c r="AJ932" s="4" t="s">
        <v>3897</v>
      </c>
      <c r="AK932" s="4" t="s">
        <v>3898</v>
      </c>
      <c r="AL932" s="4" t="s">
        <v>3899</v>
      </c>
      <c r="AM932" s="4" t="s">
        <v>3900</v>
      </c>
    </row>
    <row r="933" spans="18:39" x14ac:dyDescent="0.2">
      <c r="R933" s="4"/>
      <c r="U933" s="4"/>
      <c r="V933" s="4"/>
      <c r="W933" s="4"/>
      <c r="X933" s="4"/>
      <c r="AJ933" s="4" t="s">
        <v>3901</v>
      </c>
      <c r="AK933" s="4" t="s">
        <v>3902</v>
      </c>
      <c r="AL933" s="4" t="s">
        <v>3903</v>
      </c>
      <c r="AM933" s="4" t="s">
        <v>3904</v>
      </c>
    </row>
    <row r="934" spans="18:39" x14ac:dyDescent="0.2">
      <c r="R934" s="4"/>
      <c r="U934" s="4"/>
      <c r="V934" s="4"/>
      <c r="W934" s="4"/>
      <c r="X934" s="4"/>
      <c r="AJ934" s="4" t="s">
        <v>3905</v>
      </c>
      <c r="AK934" s="4" t="s">
        <v>3906</v>
      </c>
      <c r="AL934" s="4" t="s">
        <v>452</v>
      </c>
      <c r="AM934" s="4" t="s">
        <v>452</v>
      </c>
    </row>
    <row r="935" spans="18:39" x14ac:dyDescent="0.2">
      <c r="R935" s="4"/>
      <c r="U935" s="4"/>
      <c r="V935" s="4"/>
      <c r="W935" s="4"/>
      <c r="X935" s="4"/>
      <c r="AJ935" s="4" t="s">
        <v>3907</v>
      </c>
      <c r="AK935" s="4" t="s">
        <v>3908</v>
      </c>
      <c r="AL935" s="4" t="s">
        <v>452</v>
      </c>
      <c r="AM935" s="4" t="s">
        <v>452</v>
      </c>
    </row>
    <row r="936" spans="18:39" x14ac:dyDescent="0.2">
      <c r="R936" s="4"/>
      <c r="U936" s="4"/>
      <c r="V936" s="4"/>
      <c r="W936" s="4"/>
      <c r="X936" s="4"/>
      <c r="AJ936" s="4" t="s">
        <v>3909</v>
      </c>
      <c r="AK936" s="4" t="s">
        <v>3910</v>
      </c>
      <c r="AL936" s="4" t="s">
        <v>452</v>
      </c>
      <c r="AM936" s="4" t="s">
        <v>452</v>
      </c>
    </row>
    <row r="937" spans="18:39" x14ac:dyDescent="0.2">
      <c r="R937" s="4"/>
      <c r="U937" s="4"/>
      <c r="V937" s="4"/>
      <c r="W937" s="4"/>
      <c r="X937" s="4"/>
      <c r="AJ937" s="4" t="s">
        <v>3911</v>
      </c>
      <c r="AK937" s="4" t="s">
        <v>3912</v>
      </c>
      <c r="AL937" s="4" t="s">
        <v>452</v>
      </c>
      <c r="AM937" s="4" t="s">
        <v>452</v>
      </c>
    </row>
    <row r="938" spans="18:39" x14ac:dyDescent="0.2">
      <c r="R938" s="4"/>
      <c r="U938" s="4"/>
      <c r="V938" s="4"/>
      <c r="W938" s="4"/>
      <c r="X938" s="4"/>
      <c r="AJ938" s="4" t="s">
        <v>3913</v>
      </c>
      <c r="AK938" s="4" t="s">
        <v>3914</v>
      </c>
      <c r="AL938" s="4" t="s">
        <v>452</v>
      </c>
      <c r="AM938" s="4" t="s">
        <v>452</v>
      </c>
    </row>
    <row r="939" spans="18:39" x14ac:dyDescent="0.2">
      <c r="R939" s="4"/>
      <c r="U939" s="4"/>
      <c r="V939" s="4"/>
      <c r="W939" s="4"/>
      <c r="X939" s="4"/>
      <c r="AJ939" s="4" t="s">
        <v>3915</v>
      </c>
      <c r="AK939" s="4" t="s">
        <v>3916</v>
      </c>
      <c r="AL939" s="4" t="s">
        <v>452</v>
      </c>
      <c r="AM939" s="4" t="s">
        <v>452</v>
      </c>
    </row>
    <row r="940" spans="18:39" x14ac:dyDescent="0.2">
      <c r="R940" s="4"/>
      <c r="U940" s="4"/>
      <c r="V940" s="4"/>
      <c r="W940" s="4"/>
      <c r="X940" s="4"/>
      <c r="AJ940" s="4" t="s">
        <v>3917</v>
      </c>
      <c r="AK940" s="4" t="s">
        <v>3918</v>
      </c>
      <c r="AL940" s="4" t="s">
        <v>452</v>
      </c>
      <c r="AM940" s="4" t="s">
        <v>452</v>
      </c>
    </row>
    <row r="941" spans="18:39" x14ac:dyDescent="0.2">
      <c r="R941" s="4"/>
      <c r="U941" s="4"/>
      <c r="V941" s="4"/>
      <c r="W941" s="4"/>
      <c r="X941" s="4"/>
      <c r="AJ941" s="4" t="s">
        <v>3919</v>
      </c>
      <c r="AK941" s="4" t="s">
        <v>3920</v>
      </c>
      <c r="AL941" s="4" t="s">
        <v>452</v>
      </c>
      <c r="AM941" s="4" t="s">
        <v>452</v>
      </c>
    </row>
    <row r="942" spans="18:39" x14ac:dyDescent="0.2">
      <c r="R942" s="4"/>
      <c r="U942" s="4"/>
      <c r="V942" s="4"/>
      <c r="W942" s="4"/>
      <c r="X942" s="4"/>
      <c r="AJ942" s="4" t="s">
        <v>3921</v>
      </c>
      <c r="AK942" s="4" t="s">
        <v>3922</v>
      </c>
      <c r="AL942" s="4" t="s">
        <v>452</v>
      </c>
      <c r="AM942" s="4" t="s">
        <v>452</v>
      </c>
    </row>
    <row r="943" spans="18:39" x14ac:dyDescent="0.2">
      <c r="R943" s="4"/>
      <c r="U943" s="4"/>
      <c r="V943" s="4"/>
      <c r="W943" s="4"/>
      <c r="X943" s="4"/>
      <c r="AJ943" s="4" t="s">
        <v>3923</v>
      </c>
      <c r="AK943" s="4" t="s">
        <v>3924</v>
      </c>
      <c r="AL943" s="4" t="s">
        <v>452</v>
      </c>
      <c r="AM943" s="4" t="s">
        <v>452</v>
      </c>
    </row>
    <row r="944" spans="18:39" x14ac:dyDescent="0.2">
      <c r="R944" s="4"/>
      <c r="U944" s="4"/>
      <c r="V944" s="4"/>
      <c r="W944" s="4"/>
      <c r="X944" s="4"/>
      <c r="AJ944" s="4" t="s">
        <v>3925</v>
      </c>
      <c r="AK944" s="4" t="s">
        <v>3926</v>
      </c>
      <c r="AL944" s="4" t="s">
        <v>452</v>
      </c>
      <c r="AM944" s="4" t="s">
        <v>452</v>
      </c>
    </row>
    <row r="945" spans="18:39" x14ac:dyDescent="0.2">
      <c r="R945" s="4"/>
      <c r="U945" s="4"/>
      <c r="V945" s="4"/>
      <c r="W945" s="4"/>
      <c r="X945" s="4"/>
      <c r="AJ945" s="4" t="s">
        <v>3927</v>
      </c>
      <c r="AK945" s="4" t="s">
        <v>3928</v>
      </c>
      <c r="AL945" s="4" t="s">
        <v>452</v>
      </c>
      <c r="AM945" s="4" t="s">
        <v>452</v>
      </c>
    </row>
    <row r="946" spans="18:39" x14ac:dyDescent="0.2">
      <c r="R946" s="4"/>
      <c r="U946" s="4"/>
      <c r="V946" s="4"/>
      <c r="W946" s="4"/>
      <c r="X946" s="4"/>
      <c r="AJ946" s="4" t="s">
        <v>3929</v>
      </c>
      <c r="AK946" s="4" t="s">
        <v>3930</v>
      </c>
      <c r="AL946" s="4" t="s">
        <v>452</v>
      </c>
      <c r="AM946" s="4" t="s">
        <v>452</v>
      </c>
    </row>
    <row r="947" spans="18:39" x14ac:dyDescent="0.2">
      <c r="R947" s="4"/>
      <c r="U947" s="4"/>
      <c r="V947" s="4"/>
      <c r="W947" s="4"/>
      <c r="X947" s="4"/>
      <c r="AJ947" s="4" t="s">
        <v>3931</v>
      </c>
      <c r="AK947" s="4" t="s">
        <v>3932</v>
      </c>
      <c r="AL947" s="4" t="s">
        <v>452</v>
      </c>
      <c r="AM947" s="4" t="s">
        <v>452</v>
      </c>
    </row>
    <row r="948" spans="18:39" x14ac:dyDescent="0.2">
      <c r="R948" s="4"/>
      <c r="U948" s="4"/>
      <c r="V948" s="4"/>
      <c r="W948" s="4"/>
      <c r="X948" s="4"/>
      <c r="AJ948" s="4" t="s">
        <v>3933</v>
      </c>
      <c r="AK948" s="4" t="s">
        <v>3934</v>
      </c>
      <c r="AL948" s="4" t="s">
        <v>452</v>
      </c>
      <c r="AM948" s="4" t="s">
        <v>452</v>
      </c>
    </row>
    <row r="949" spans="18:39" x14ac:dyDescent="0.2">
      <c r="R949" s="4"/>
      <c r="U949" s="4"/>
      <c r="V949" s="4"/>
      <c r="W949" s="4"/>
      <c r="X949" s="4"/>
      <c r="AJ949" s="4" t="s">
        <v>3935</v>
      </c>
      <c r="AK949" s="4" t="s">
        <v>3936</v>
      </c>
      <c r="AL949" s="4" t="s">
        <v>452</v>
      </c>
      <c r="AM949" s="4" t="s">
        <v>452</v>
      </c>
    </row>
    <row r="950" spans="18:39" x14ac:dyDescent="0.2">
      <c r="R950" s="4"/>
      <c r="U950" s="4"/>
      <c r="V950" s="4"/>
      <c r="W950" s="4"/>
      <c r="X950" s="4"/>
      <c r="AJ950" s="4" t="s">
        <v>3937</v>
      </c>
      <c r="AK950" s="4" t="s">
        <v>3938</v>
      </c>
      <c r="AL950" s="4" t="s">
        <v>452</v>
      </c>
      <c r="AM950" s="4" t="s">
        <v>452</v>
      </c>
    </row>
    <row r="951" spans="18:39" x14ac:dyDescent="0.2">
      <c r="R951" s="4"/>
      <c r="U951" s="4"/>
      <c r="V951" s="4"/>
      <c r="W951" s="4"/>
      <c r="X951" s="4"/>
      <c r="AJ951" s="4" t="s">
        <v>3939</v>
      </c>
      <c r="AK951" s="4" t="s">
        <v>3940</v>
      </c>
      <c r="AL951" s="4" t="s">
        <v>452</v>
      </c>
      <c r="AM951" s="4" t="s">
        <v>452</v>
      </c>
    </row>
    <row r="952" spans="18:39" x14ac:dyDescent="0.2">
      <c r="R952" s="4"/>
      <c r="U952" s="4"/>
      <c r="V952" s="4"/>
      <c r="W952" s="4"/>
      <c r="X952" s="4"/>
      <c r="AJ952" s="4" t="s">
        <v>3941</v>
      </c>
      <c r="AK952" s="4" t="s">
        <v>3942</v>
      </c>
      <c r="AL952" s="4" t="s">
        <v>452</v>
      </c>
      <c r="AM952" s="4" t="s">
        <v>452</v>
      </c>
    </row>
    <row r="953" spans="18:39" x14ac:dyDescent="0.2">
      <c r="R953" s="4"/>
      <c r="U953" s="4"/>
      <c r="V953" s="4"/>
      <c r="W953" s="4"/>
      <c r="X953" s="4"/>
      <c r="AJ953" s="4" t="s">
        <v>3943</v>
      </c>
      <c r="AK953" s="4" t="s">
        <v>3944</v>
      </c>
      <c r="AL953" s="4" t="s">
        <v>452</v>
      </c>
      <c r="AM953" s="4" t="s">
        <v>452</v>
      </c>
    </row>
    <row r="954" spans="18:39" x14ac:dyDescent="0.2">
      <c r="R954" s="4"/>
      <c r="U954" s="4"/>
      <c r="V954" s="4"/>
      <c r="W954" s="4"/>
      <c r="X954" s="4"/>
      <c r="AJ954" s="4" t="s">
        <v>3945</v>
      </c>
      <c r="AK954" s="4" t="s">
        <v>3946</v>
      </c>
      <c r="AL954" s="4" t="s">
        <v>452</v>
      </c>
      <c r="AM954" s="4" t="s">
        <v>452</v>
      </c>
    </row>
    <row r="955" spans="18:39" x14ac:dyDescent="0.2">
      <c r="R955" s="4"/>
      <c r="U955" s="4"/>
      <c r="V955" s="4"/>
      <c r="W955" s="4"/>
      <c r="X955" s="4"/>
      <c r="AJ955" s="4" t="s">
        <v>3947</v>
      </c>
      <c r="AK955" s="4" t="s">
        <v>3948</v>
      </c>
      <c r="AL955" s="4" t="s">
        <v>452</v>
      </c>
      <c r="AM955" s="4" t="s">
        <v>452</v>
      </c>
    </row>
    <row r="956" spans="18:39" x14ac:dyDescent="0.2">
      <c r="R956" s="4"/>
      <c r="U956" s="4"/>
      <c r="V956" s="4"/>
      <c r="W956" s="4"/>
      <c r="X956" s="4"/>
      <c r="AJ956" s="4" t="s">
        <v>3949</v>
      </c>
      <c r="AK956" s="4" t="s">
        <v>3950</v>
      </c>
      <c r="AL956" s="4" t="s">
        <v>452</v>
      </c>
      <c r="AM956" s="4" t="s">
        <v>452</v>
      </c>
    </row>
    <row r="957" spans="18:39" x14ac:dyDescent="0.2">
      <c r="R957" s="4"/>
      <c r="U957" s="4"/>
      <c r="V957" s="4"/>
      <c r="W957" s="4"/>
      <c r="X957" s="4"/>
      <c r="AJ957" s="4" t="s">
        <v>3951</v>
      </c>
      <c r="AK957" s="4" t="s">
        <v>3952</v>
      </c>
      <c r="AL957" s="4" t="s">
        <v>452</v>
      </c>
      <c r="AM957" s="4" t="s">
        <v>452</v>
      </c>
    </row>
    <row r="958" spans="18:39" x14ac:dyDescent="0.2">
      <c r="R958" s="4"/>
      <c r="U958" s="4"/>
      <c r="V958" s="4"/>
      <c r="W958" s="4"/>
      <c r="X958" s="4"/>
      <c r="AJ958" s="4" t="s">
        <v>3953</v>
      </c>
      <c r="AK958" s="4" t="s">
        <v>3954</v>
      </c>
      <c r="AL958" s="4" t="s">
        <v>452</v>
      </c>
      <c r="AM958" s="4" t="s">
        <v>452</v>
      </c>
    </row>
    <row r="959" spans="18:39" x14ac:dyDescent="0.2">
      <c r="R959" s="4"/>
      <c r="U959" s="4"/>
      <c r="V959" s="4"/>
      <c r="W959" s="4"/>
      <c r="X959" s="4"/>
      <c r="AJ959" s="4" t="s">
        <v>3955</v>
      </c>
      <c r="AK959" s="4" t="s">
        <v>3956</v>
      </c>
      <c r="AL959" s="4" t="s">
        <v>3957</v>
      </c>
      <c r="AM959" s="4" t="s">
        <v>3958</v>
      </c>
    </row>
    <row r="960" spans="18:39" x14ac:dyDescent="0.2">
      <c r="R960" s="4"/>
      <c r="U960" s="4"/>
      <c r="V960" s="4"/>
      <c r="W960" s="4"/>
      <c r="X960" s="4"/>
      <c r="AJ960" s="4" t="s">
        <v>3959</v>
      </c>
      <c r="AK960" s="4" t="s">
        <v>3960</v>
      </c>
      <c r="AL960" s="4" t="s">
        <v>3957</v>
      </c>
      <c r="AM960" s="4" t="s">
        <v>3958</v>
      </c>
    </row>
    <row r="961" spans="18:39" x14ac:dyDescent="0.2">
      <c r="R961" s="4"/>
      <c r="U961" s="4"/>
      <c r="V961" s="4"/>
      <c r="W961" s="4"/>
      <c r="X961" s="4"/>
      <c r="AJ961" s="4" t="s">
        <v>3961</v>
      </c>
      <c r="AK961" s="4" t="s">
        <v>3962</v>
      </c>
      <c r="AL961" s="4" t="s">
        <v>3963</v>
      </c>
      <c r="AM961" s="4" t="s">
        <v>3964</v>
      </c>
    </row>
    <row r="962" spans="18:39" x14ac:dyDescent="0.2">
      <c r="R962" s="4"/>
      <c r="U962" s="4"/>
      <c r="V962" s="4"/>
      <c r="W962" s="4"/>
      <c r="X962" s="4"/>
      <c r="AJ962" s="4" t="s">
        <v>3965</v>
      </c>
      <c r="AK962" s="4" t="s">
        <v>3966</v>
      </c>
      <c r="AL962" s="4" t="s">
        <v>452</v>
      </c>
      <c r="AM962" s="4" t="s">
        <v>452</v>
      </c>
    </row>
    <row r="963" spans="18:39" x14ac:dyDescent="0.2">
      <c r="R963" s="4"/>
      <c r="U963" s="4"/>
      <c r="V963" s="4"/>
      <c r="W963" s="4"/>
      <c r="X963" s="4"/>
      <c r="AJ963" s="4" t="s">
        <v>3967</v>
      </c>
      <c r="AK963" s="4" t="s">
        <v>3968</v>
      </c>
      <c r="AL963" s="4" t="s">
        <v>452</v>
      </c>
      <c r="AM963" s="4" t="s">
        <v>452</v>
      </c>
    </row>
    <row r="964" spans="18:39" x14ac:dyDescent="0.2">
      <c r="R964" s="4"/>
      <c r="U964" s="4"/>
      <c r="V964" s="4"/>
      <c r="W964" s="4"/>
      <c r="X964" s="4"/>
      <c r="AJ964" s="4" t="s">
        <v>3969</v>
      </c>
      <c r="AK964" s="4" t="s">
        <v>3970</v>
      </c>
      <c r="AL964" s="4" t="s">
        <v>452</v>
      </c>
      <c r="AM964" s="4" t="s">
        <v>452</v>
      </c>
    </row>
    <row r="965" spans="18:39" x14ac:dyDescent="0.2">
      <c r="R965" s="4"/>
      <c r="U965" s="4"/>
      <c r="V965" s="4"/>
      <c r="W965" s="4"/>
      <c r="X965" s="4"/>
      <c r="AJ965" s="4" t="s">
        <v>3971</v>
      </c>
      <c r="AK965" s="4" t="s">
        <v>3972</v>
      </c>
      <c r="AL965" s="4" t="s">
        <v>452</v>
      </c>
      <c r="AM965" s="4" t="s">
        <v>452</v>
      </c>
    </row>
    <row r="966" spans="18:39" x14ac:dyDescent="0.2">
      <c r="R966" s="4"/>
      <c r="U966" s="4"/>
      <c r="V966" s="4"/>
      <c r="W966" s="4"/>
      <c r="X966" s="4"/>
      <c r="AJ966" s="4" t="s">
        <v>3973</v>
      </c>
      <c r="AK966" s="4" t="s">
        <v>3974</v>
      </c>
      <c r="AL966" s="4" t="s">
        <v>452</v>
      </c>
      <c r="AM966" s="4" t="s">
        <v>452</v>
      </c>
    </row>
    <row r="967" spans="18:39" x14ac:dyDescent="0.2">
      <c r="U967" s="4"/>
      <c r="V967" s="4"/>
      <c r="W967" s="4"/>
      <c r="X967" s="4"/>
      <c r="AJ967" s="4" t="s">
        <v>3975</v>
      </c>
      <c r="AK967" s="4" t="s">
        <v>3972</v>
      </c>
      <c r="AL967" s="4" t="s">
        <v>452</v>
      </c>
      <c r="AM967" s="4" t="s">
        <v>452</v>
      </c>
    </row>
    <row r="968" spans="18:39" x14ac:dyDescent="0.2">
      <c r="U968" s="4"/>
      <c r="V968" s="4"/>
      <c r="W968" s="4"/>
      <c r="X968" s="4"/>
      <c r="AJ968" s="4" t="s">
        <v>3976</v>
      </c>
      <c r="AK968" s="4" t="s">
        <v>3977</v>
      </c>
      <c r="AL968" s="4" t="s">
        <v>3978</v>
      </c>
      <c r="AM968" s="4" t="s">
        <v>3979</v>
      </c>
    </row>
    <row r="969" spans="18:39" x14ac:dyDescent="0.2">
      <c r="U969" s="4"/>
      <c r="V969" s="4"/>
      <c r="W969" s="4"/>
      <c r="X969" s="4"/>
      <c r="AJ969" s="4" t="s">
        <v>3980</v>
      </c>
      <c r="AK969" s="4" t="s">
        <v>3981</v>
      </c>
      <c r="AL969" s="4" t="s">
        <v>452</v>
      </c>
      <c r="AM969" s="4" t="s">
        <v>452</v>
      </c>
    </row>
    <row r="970" spans="18:39" x14ac:dyDescent="0.2">
      <c r="U970" s="4"/>
      <c r="V970" s="4"/>
      <c r="W970" s="4"/>
      <c r="X970" s="4"/>
      <c r="AJ970" s="4" t="s">
        <v>3982</v>
      </c>
      <c r="AK970" s="4" t="s">
        <v>3983</v>
      </c>
      <c r="AL970" s="4" t="s">
        <v>3984</v>
      </c>
      <c r="AM970" s="4" t="s">
        <v>3985</v>
      </c>
    </row>
    <row r="971" spans="18:39" x14ac:dyDescent="0.2">
      <c r="U971" s="4"/>
      <c r="V971" s="4"/>
      <c r="W971" s="4"/>
      <c r="X971" s="4"/>
      <c r="AJ971" s="4" t="s">
        <v>3986</v>
      </c>
      <c r="AK971" s="4" t="s">
        <v>3987</v>
      </c>
      <c r="AL971" s="4" t="s">
        <v>452</v>
      </c>
      <c r="AM971" s="4" t="s">
        <v>452</v>
      </c>
    </row>
    <row r="972" spans="18:39" x14ac:dyDescent="0.2">
      <c r="U972" s="4"/>
      <c r="V972" s="4"/>
      <c r="W972" s="4"/>
      <c r="X972" s="4"/>
      <c r="AJ972" s="4" t="s">
        <v>3988</v>
      </c>
      <c r="AK972" s="4" t="s">
        <v>3989</v>
      </c>
      <c r="AL972" s="4" t="s">
        <v>3990</v>
      </c>
      <c r="AM972" s="4" t="s">
        <v>3991</v>
      </c>
    </row>
    <row r="973" spans="18:39" x14ac:dyDescent="0.2">
      <c r="U973" s="4"/>
      <c r="V973" s="4"/>
      <c r="W973" s="4"/>
      <c r="X973" s="4"/>
      <c r="AJ973" s="4" t="s">
        <v>3992</v>
      </c>
      <c r="AK973" s="4" t="s">
        <v>3993</v>
      </c>
      <c r="AL973" s="4" t="s">
        <v>452</v>
      </c>
      <c r="AM973" s="4" t="s">
        <v>452</v>
      </c>
    </row>
    <row r="974" spans="18:39" x14ac:dyDescent="0.2">
      <c r="U974" s="4"/>
      <c r="V974" s="4"/>
      <c r="W974" s="4"/>
      <c r="X974" s="4"/>
      <c r="AJ974" s="4" t="s">
        <v>3994</v>
      </c>
      <c r="AK974" s="4" t="s">
        <v>3995</v>
      </c>
      <c r="AL974" s="4" t="s">
        <v>3996</v>
      </c>
      <c r="AM974" s="4" t="s">
        <v>3997</v>
      </c>
    </row>
    <row r="975" spans="18:39" x14ac:dyDescent="0.2">
      <c r="U975" s="4"/>
      <c r="V975" s="4"/>
      <c r="W975" s="4"/>
      <c r="X975" s="4"/>
      <c r="AJ975" s="4" t="s">
        <v>3998</v>
      </c>
      <c r="AK975" s="4" t="s">
        <v>3999</v>
      </c>
      <c r="AL975" s="4" t="s">
        <v>452</v>
      </c>
      <c r="AM975" s="4" t="s">
        <v>452</v>
      </c>
    </row>
    <row r="976" spans="18:39" x14ac:dyDescent="0.2">
      <c r="U976" s="4"/>
      <c r="V976" s="4"/>
      <c r="W976" s="4"/>
      <c r="X976" s="4"/>
      <c r="AJ976" s="4" t="s">
        <v>4000</v>
      </c>
      <c r="AK976" s="4" t="s">
        <v>4001</v>
      </c>
      <c r="AL976" s="4" t="s">
        <v>452</v>
      </c>
      <c r="AM976" s="4" t="s">
        <v>452</v>
      </c>
    </row>
    <row r="977" spans="21:39" x14ac:dyDescent="0.2">
      <c r="U977" s="4"/>
      <c r="V977" s="4"/>
      <c r="W977" s="4"/>
      <c r="X977" s="4"/>
      <c r="AJ977" s="4" t="s">
        <v>4002</v>
      </c>
      <c r="AK977" s="4" t="s">
        <v>4003</v>
      </c>
      <c r="AL977" s="4" t="s">
        <v>452</v>
      </c>
      <c r="AM977" s="4" t="s">
        <v>452</v>
      </c>
    </row>
    <row r="978" spans="21:39" x14ac:dyDescent="0.2">
      <c r="U978" s="4"/>
      <c r="V978" s="4"/>
      <c r="W978" s="4"/>
      <c r="X978" s="4"/>
      <c r="AJ978" s="4" t="s">
        <v>4004</v>
      </c>
      <c r="AK978" s="4" t="s">
        <v>4005</v>
      </c>
      <c r="AL978" s="4" t="s">
        <v>452</v>
      </c>
      <c r="AM978" s="4" t="s">
        <v>452</v>
      </c>
    </row>
    <row r="979" spans="21:39" x14ac:dyDescent="0.2">
      <c r="U979" s="4"/>
      <c r="V979" s="4"/>
      <c r="W979" s="4"/>
      <c r="X979" s="4"/>
      <c r="AJ979" s="4" t="s">
        <v>4006</v>
      </c>
      <c r="AK979" s="4" t="s">
        <v>4007</v>
      </c>
      <c r="AL979" s="4" t="s">
        <v>452</v>
      </c>
      <c r="AM979" s="4" t="s">
        <v>452</v>
      </c>
    </row>
    <row r="980" spans="21:39" x14ac:dyDescent="0.2">
      <c r="U980" s="4"/>
      <c r="V980" s="4"/>
      <c r="W980" s="4"/>
      <c r="X980" s="4"/>
      <c r="AJ980" s="4" t="s">
        <v>4008</v>
      </c>
      <c r="AK980" s="4" t="s">
        <v>4009</v>
      </c>
      <c r="AL980" s="4" t="s">
        <v>452</v>
      </c>
      <c r="AM980" s="4" t="s">
        <v>452</v>
      </c>
    </row>
    <row r="981" spans="21:39" x14ac:dyDescent="0.2">
      <c r="U981" s="4"/>
      <c r="V981" s="4"/>
      <c r="W981" s="4"/>
      <c r="X981" s="4"/>
      <c r="AJ981" s="4" t="s">
        <v>946</v>
      </c>
      <c r="AK981" s="4" t="s">
        <v>4010</v>
      </c>
      <c r="AL981" s="4" t="s">
        <v>452</v>
      </c>
      <c r="AM981" s="4" t="s">
        <v>452</v>
      </c>
    </row>
    <row r="982" spans="21:39" x14ac:dyDescent="0.2">
      <c r="U982" s="4"/>
      <c r="V982" s="4"/>
      <c r="W982" s="4"/>
      <c r="X982" s="4"/>
      <c r="AJ982" s="4" t="s">
        <v>4011</v>
      </c>
      <c r="AK982" s="4" t="s">
        <v>4012</v>
      </c>
      <c r="AL982" s="4" t="s">
        <v>452</v>
      </c>
      <c r="AM982" s="4" t="s">
        <v>452</v>
      </c>
    </row>
    <row r="983" spans="21:39" x14ac:dyDescent="0.2">
      <c r="U983" s="4"/>
      <c r="V983" s="4"/>
      <c r="W983" s="4"/>
      <c r="X983" s="4"/>
      <c r="AJ983" s="4" t="s">
        <v>949</v>
      </c>
      <c r="AK983" s="4" t="s">
        <v>4013</v>
      </c>
      <c r="AL983" s="4" t="s">
        <v>452</v>
      </c>
      <c r="AM983" s="4" t="s">
        <v>452</v>
      </c>
    </row>
    <row r="984" spans="21:39" x14ac:dyDescent="0.2">
      <c r="U984" s="4"/>
      <c r="V984" s="4"/>
      <c r="W984" s="4"/>
      <c r="X984" s="4"/>
      <c r="AJ984" s="4" t="s">
        <v>4014</v>
      </c>
      <c r="AK984" s="4" t="s">
        <v>4015</v>
      </c>
      <c r="AL984" s="4" t="s">
        <v>452</v>
      </c>
      <c r="AM984" s="4" t="s">
        <v>452</v>
      </c>
    </row>
    <row r="985" spans="21:39" x14ac:dyDescent="0.2">
      <c r="U985" s="4"/>
      <c r="V985" s="4"/>
      <c r="W985" s="4"/>
      <c r="X985" s="4"/>
      <c r="AJ985" s="4" t="s">
        <v>4016</v>
      </c>
      <c r="AK985" s="4" t="s">
        <v>4017</v>
      </c>
      <c r="AL985" s="4" t="s">
        <v>4018</v>
      </c>
      <c r="AM985" s="4" t="s">
        <v>4019</v>
      </c>
    </row>
    <row r="986" spans="21:39" x14ac:dyDescent="0.2">
      <c r="U986" s="4"/>
      <c r="V986" s="4"/>
      <c r="W986" s="4"/>
      <c r="X986" s="4"/>
      <c r="AJ986" s="4" t="s">
        <v>4020</v>
      </c>
      <c r="AK986" s="4" t="s">
        <v>4021</v>
      </c>
      <c r="AL986" s="4" t="s">
        <v>4022</v>
      </c>
      <c r="AM986" s="4" t="s">
        <v>4023</v>
      </c>
    </row>
    <row r="987" spans="21:39" x14ac:dyDescent="0.2">
      <c r="U987" s="4"/>
      <c r="V987" s="4"/>
      <c r="W987" s="4"/>
      <c r="X987" s="4"/>
      <c r="AJ987" s="4" t="s">
        <v>958</v>
      </c>
      <c r="AK987" s="4" t="s">
        <v>4024</v>
      </c>
      <c r="AL987" s="4" t="s">
        <v>4025</v>
      </c>
      <c r="AM987" s="4" t="s">
        <v>4026</v>
      </c>
    </row>
    <row r="988" spans="21:39" x14ac:dyDescent="0.2">
      <c r="U988" s="4"/>
      <c r="V988" s="4"/>
      <c r="W988" s="4"/>
      <c r="X988" s="4"/>
      <c r="AJ988" s="4" t="s">
        <v>959</v>
      </c>
      <c r="AK988" s="4" t="s">
        <v>4027</v>
      </c>
      <c r="AL988" s="4" t="s">
        <v>4028</v>
      </c>
      <c r="AM988" s="4" t="s">
        <v>4029</v>
      </c>
    </row>
    <row r="989" spans="21:39" x14ac:dyDescent="0.2">
      <c r="U989" s="4"/>
      <c r="V989" s="4"/>
      <c r="W989" s="4"/>
      <c r="X989" s="4"/>
      <c r="AJ989" s="4" t="s">
        <v>4030</v>
      </c>
      <c r="AK989" s="4" t="s">
        <v>4031</v>
      </c>
      <c r="AL989" s="4" t="s">
        <v>452</v>
      </c>
      <c r="AM989" s="4" t="s">
        <v>452</v>
      </c>
    </row>
    <row r="990" spans="21:39" x14ac:dyDescent="0.2">
      <c r="U990" s="4"/>
      <c r="V990" s="4"/>
      <c r="W990" s="4"/>
      <c r="X990" s="4"/>
      <c r="AJ990" s="4" t="s">
        <v>4032</v>
      </c>
      <c r="AK990" s="4" t="s">
        <v>4033</v>
      </c>
      <c r="AL990" s="4" t="s">
        <v>452</v>
      </c>
      <c r="AM990" s="4" t="s">
        <v>452</v>
      </c>
    </row>
    <row r="991" spans="21:39" x14ac:dyDescent="0.2">
      <c r="U991" s="4"/>
      <c r="V991" s="4"/>
      <c r="W991" s="4"/>
      <c r="X991" s="4"/>
      <c r="AJ991" s="4" t="s">
        <v>4034</v>
      </c>
      <c r="AK991" s="4" t="s">
        <v>4035</v>
      </c>
      <c r="AL991" s="4" t="s">
        <v>452</v>
      </c>
      <c r="AM991" s="4" t="s">
        <v>452</v>
      </c>
    </row>
    <row r="992" spans="21:39" x14ac:dyDescent="0.2">
      <c r="U992" s="4"/>
      <c r="V992" s="4"/>
      <c r="W992" s="4"/>
      <c r="X992" s="4"/>
      <c r="AJ992" s="4" t="s">
        <v>4036</v>
      </c>
      <c r="AK992" s="4" t="s">
        <v>4037</v>
      </c>
      <c r="AL992" s="4" t="s">
        <v>452</v>
      </c>
      <c r="AM992" s="4" t="s">
        <v>452</v>
      </c>
    </row>
    <row r="993" spans="21:39" x14ac:dyDescent="0.2">
      <c r="U993" s="4"/>
      <c r="V993" s="4"/>
      <c r="W993" s="4"/>
      <c r="X993" s="4"/>
      <c r="AJ993" s="4" t="s">
        <v>4038</v>
      </c>
      <c r="AK993" s="4" t="s">
        <v>4039</v>
      </c>
      <c r="AL993" s="4" t="s">
        <v>452</v>
      </c>
      <c r="AM993" s="4" t="s">
        <v>452</v>
      </c>
    </row>
    <row r="994" spans="21:39" x14ac:dyDescent="0.2">
      <c r="U994" s="4"/>
      <c r="V994" s="4"/>
      <c r="W994" s="4"/>
      <c r="X994" s="4"/>
      <c r="AJ994" s="4" t="s">
        <v>4040</v>
      </c>
      <c r="AK994" s="4" t="s">
        <v>4041</v>
      </c>
      <c r="AL994" s="4" t="s">
        <v>452</v>
      </c>
      <c r="AM994" s="4" t="s">
        <v>452</v>
      </c>
    </row>
    <row r="995" spans="21:39" x14ac:dyDescent="0.2">
      <c r="U995" s="4"/>
      <c r="V995" s="4"/>
      <c r="W995" s="4"/>
      <c r="X995" s="4"/>
      <c r="AJ995" s="4" t="s">
        <v>4042</v>
      </c>
      <c r="AK995" s="4" t="s">
        <v>4043</v>
      </c>
      <c r="AL995" s="4" t="s">
        <v>4044</v>
      </c>
      <c r="AM995" s="4" t="s">
        <v>4045</v>
      </c>
    </row>
    <row r="996" spans="21:39" x14ac:dyDescent="0.2">
      <c r="U996" s="4"/>
      <c r="V996" s="4"/>
      <c r="W996" s="4"/>
      <c r="X996" s="4"/>
      <c r="AJ996" s="4" t="s">
        <v>4046</v>
      </c>
      <c r="AK996" s="4" t="s">
        <v>4047</v>
      </c>
      <c r="AL996" s="4" t="s">
        <v>452</v>
      </c>
      <c r="AM996" s="4" t="s">
        <v>452</v>
      </c>
    </row>
    <row r="997" spans="21:39" x14ac:dyDescent="0.2">
      <c r="U997" s="4"/>
      <c r="V997" s="4"/>
      <c r="W997" s="4"/>
      <c r="X997" s="4"/>
      <c r="AJ997" s="4" t="s">
        <v>4048</v>
      </c>
      <c r="AK997" s="4" t="s">
        <v>4049</v>
      </c>
      <c r="AL997" s="4" t="s">
        <v>4050</v>
      </c>
      <c r="AM997" s="4" t="s">
        <v>4051</v>
      </c>
    </row>
    <row r="998" spans="21:39" x14ac:dyDescent="0.2">
      <c r="U998" s="4"/>
      <c r="V998" s="4"/>
      <c r="W998" s="4"/>
      <c r="X998" s="4"/>
      <c r="AJ998" s="4" t="s">
        <v>4052</v>
      </c>
      <c r="AK998" s="4" t="s">
        <v>4053</v>
      </c>
      <c r="AL998" s="4" t="s">
        <v>452</v>
      </c>
      <c r="AM998" s="4" t="s">
        <v>452</v>
      </c>
    </row>
    <row r="999" spans="21:39" x14ac:dyDescent="0.2">
      <c r="U999" s="4"/>
      <c r="V999" s="4"/>
      <c r="W999" s="4"/>
      <c r="X999" s="4"/>
      <c r="AJ999" s="4" t="s">
        <v>4054</v>
      </c>
      <c r="AK999" s="4" t="s">
        <v>4055</v>
      </c>
      <c r="AL999" s="4" t="s">
        <v>452</v>
      </c>
      <c r="AM999" s="4" t="s">
        <v>452</v>
      </c>
    </row>
    <row r="1000" spans="21:39" x14ac:dyDescent="0.2">
      <c r="U1000" s="4"/>
      <c r="V1000" s="4"/>
      <c r="W1000" s="4"/>
      <c r="X1000" s="4"/>
      <c r="AJ1000" s="4" t="s">
        <v>4056</v>
      </c>
      <c r="AK1000" s="4" t="s">
        <v>4057</v>
      </c>
      <c r="AL1000" s="4" t="s">
        <v>452</v>
      </c>
      <c r="AM1000" s="4" t="s">
        <v>452</v>
      </c>
    </row>
    <row r="1001" spans="21:39" x14ac:dyDescent="0.2">
      <c r="U1001" s="4"/>
      <c r="V1001" s="4"/>
      <c r="W1001" s="4"/>
      <c r="X1001" s="4"/>
      <c r="AJ1001" s="4" t="s">
        <v>4058</v>
      </c>
      <c r="AK1001" s="4" t="s">
        <v>4059</v>
      </c>
      <c r="AL1001" s="4" t="s">
        <v>4060</v>
      </c>
      <c r="AM1001" s="4" t="s">
        <v>4061</v>
      </c>
    </row>
    <row r="1002" spans="21:39" x14ac:dyDescent="0.2">
      <c r="U1002" s="4"/>
      <c r="V1002" s="4"/>
      <c r="W1002" s="4"/>
      <c r="X1002" s="4"/>
      <c r="AJ1002" s="4" t="s">
        <v>4062</v>
      </c>
      <c r="AK1002" s="4" t="s">
        <v>4063</v>
      </c>
      <c r="AL1002" s="4" t="s">
        <v>452</v>
      </c>
      <c r="AM1002" s="4" t="s">
        <v>452</v>
      </c>
    </row>
    <row r="1003" spans="21:39" x14ac:dyDescent="0.2">
      <c r="U1003" s="4"/>
      <c r="V1003" s="4"/>
      <c r="W1003" s="4"/>
      <c r="X1003" s="4"/>
      <c r="AJ1003" s="4" t="s">
        <v>4064</v>
      </c>
      <c r="AK1003" s="4" t="s">
        <v>4065</v>
      </c>
      <c r="AL1003" s="4" t="s">
        <v>452</v>
      </c>
      <c r="AM1003" s="4" t="s">
        <v>452</v>
      </c>
    </row>
    <row r="1004" spans="21:39" x14ac:dyDescent="0.2">
      <c r="U1004" s="4"/>
      <c r="V1004" s="4"/>
      <c r="W1004" s="4"/>
      <c r="X1004" s="4"/>
      <c r="AJ1004" s="4" t="s">
        <v>4066</v>
      </c>
      <c r="AK1004" s="4" t="s">
        <v>4067</v>
      </c>
      <c r="AL1004" s="4" t="s">
        <v>452</v>
      </c>
      <c r="AM1004" s="4" t="s">
        <v>452</v>
      </c>
    </row>
    <row r="1005" spans="21:39" x14ac:dyDescent="0.2">
      <c r="U1005" s="4"/>
      <c r="V1005" s="4"/>
      <c r="W1005" s="4"/>
      <c r="X1005" s="4"/>
      <c r="AJ1005" s="4" t="s">
        <v>4068</v>
      </c>
      <c r="AK1005" s="4" t="s">
        <v>4069</v>
      </c>
      <c r="AL1005" s="4" t="s">
        <v>452</v>
      </c>
      <c r="AM1005" s="4" t="s">
        <v>452</v>
      </c>
    </row>
    <row r="1006" spans="21:39" x14ac:dyDescent="0.2">
      <c r="U1006" s="4"/>
      <c r="V1006" s="4"/>
      <c r="W1006" s="4"/>
      <c r="X1006" s="4"/>
      <c r="AJ1006" s="4" t="s">
        <v>4070</v>
      </c>
      <c r="AK1006" s="4" t="s">
        <v>4071</v>
      </c>
      <c r="AL1006" s="4" t="s">
        <v>452</v>
      </c>
      <c r="AM1006" s="4" t="s">
        <v>452</v>
      </c>
    </row>
    <row r="1007" spans="21:39" x14ac:dyDescent="0.2">
      <c r="U1007" s="4"/>
      <c r="V1007" s="4"/>
      <c r="W1007" s="4"/>
      <c r="X1007" s="4"/>
      <c r="AJ1007" s="4" t="s">
        <v>4072</v>
      </c>
      <c r="AK1007" s="4" t="s">
        <v>4073</v>
      </c>
      <c r="AL1007" s="4" t="s">
        <v>452</v>
      </c>
      <c r="AM1007" s="4" t="s">
        <v>452</v>
      </c>
    </row>
    <row r="1008" spans="21:39" x14ac:dyDescent="0.2">
      <c r="U1008" s="4"/>
      <c r="V1008" s="4"/>
      <c r="W1008" s="4"/>
      <c r="X1008" s="4"/>
      <c r="AJ1008" s="4" t="s">
        <v>975</v>
      </c>
      <c r="AK1008" s="4" t="s">
        <v>4074</v>
      </c>
      <c r="AL1008" s="4" t="s">
        <v>452</v>
      </c>
      <c r="AM1008" s="4" t="s">
        <v>452</v>
      </c>
    </row>
    <row r="1009" spans="21:39" x14ac:dyDescent="0.2">
      <c r="U1009" s="4"/>
      <c r="V1009" s="4"/>
      <c r="W1009" s="4"/>
      <c r="X1009" s="4"/>
      <c r="AJ1009" s="4" t="s">
        <v>4075</v>
      </c>
      <c r="AK1009" s="4" t="s">
        <v>4076</v>
      </c>
      <c r="AL1009" s="4" t="s">
        <v>452</v>
      </c>
      <c r="AM1009" s="4" t="s">
        <v>452</v>
      </c>
    </row>
    <row r="1010" spans="21:39" x14ac:dyDescent="0.2">
      <c r="U1010" s="4"/>
      <c r="V1010" s="4"/>
      <c r="W1010" s="4"/>
      <c r="X1010" s="4"/>
      <c r="AJ1010" s="4" t="s">
        <v>4077</v>
      </c>
      <c r="AK1010" s="4" t="s">
        <v>4078</v>
      </c>
      <c r="AL1010" s="4" t="s">
        <v>4079</v>
      </c>
      <c r="AM1010" s="4" t="s">
        <v>4080</v>
      </c>
    </row>
    <row r="1011" spans="21:39" x14ac:dyDescent="0.2">
      <c r="U1011" s="4"/>
      <c r="V1011" s="4"/>
      <c r="W1011" s="4"/>
      <c r="X1011" s="4"/>
      <c r="AJ1011" s="4" t="s">
        <v>4081</v>
      </c>
      <c r="AK1011" s="4" t="s">
        <v>4082</v>
      </c>
      <c r="AL1011" s="4" t="s">
        <v>4083</v>
      </c>
      <c r="AM1011" s="4" t="s">
        <v>4084</v>
      </c>
    </row>
    <row r="1012" spans="21:39" x14ac:dyDescent="0.2">
      <c r="U1012" s="4"/>
      <c r="V1012" s="4"/>
      <c r="W1012" s="4"/>
      <c r="X1012" s="4"/>
      <c r="AJ1012" s="4" t="s">
        <v>979</v>
      </c>
      <c r="AK1012" s="4" t="s">
        <v>4085</v>
      </c>
      <c r="AL1012" s="4" t="s">
        <v>4086</v>
      </c>
      <c r="AM1012" s="4" t="s">
        <v>4087</v>
      </c>
    </row>
    <row r="1013" spans="21:39" x14ac:dyDescent="0.2">
      <c r="U1013" s="4"/>
      <c r="V1013" s="4"/>
      <c r="W1013" s="4"/>
      <c r="X1013" s="4"/>
      <c r="AJ1013" s="4" t="s">
        <v>4088</v>
      </c>
      <c r="AK1013" s="4" t="s">
        <v>4089</v>
      </c>
      <c r="AL1013" s="4" t="s">
        <v>4090</v>
      </c>
      <c r="AM1013" s="4" t="s">
        <v>4091</v>
      </c>
    </row>
    <row r="1014" spans="21:39" x14ac:dyDescent="0.2">
      <c r="U1014" s="4"/>
      <c r="V1014" s="4"/>
      <c r="W1014" s="4"/>
      <c r="X1014" s="4"/>
      <c r="AJ1014" s="4" t="s">
        <v>4092</v>
      </c>
      <c r="AK1014" s="4" t="s">
        <v>4093</v>
      </c>
      <c r="AL1014" s="4" t="s">
        <v>452</v>
      </c>
      <c r="AM1014" s="4" t="s">
        <v>452</v>
      </c>
    </row>
    <row r="1015" spans="21:39" x14ac:dyDescent="0.2">
      <c r="U1015" s="4"/>
      <c r="V1015" s="4"/>
      <c r="W1015" s="4"/>
      <c r="X1015" s="4"/>
      <c r="AJ1015" s="4" t="s">
        <v>971</v>
      </c>
      <c r="AK1015" s="4" t="s">
        <v>4094</v>
      </c>
      <c r="AL1015" s="4" t="s">
        <v>452</v>
      </c>
      <c r="AM1015" s="4" t="s">
        <v>452</v>
      </c>
    </row>
    <row r="1016" spans="21:39" x14ac:dyDescent="0.2">
      <c r="U1016" s="4"/>
      <c r="V1016" s="4"/>
      <c r="W1016" s="4"/>
      <c r="X1016" s="4"/>
      <c r="AJ1016" s="4" t="s">
        <v>4095</v>
      </c>
      <c r="AK1016" s="4" t="s">
        <v>4096</v>
      </c>
      <c r="AL1016" s="4" t="s">
        <v>4097</v>
      </c>
      <c r="AM1016" s="4" t="s">
        <v>4098</v>
      </c>
    </row>
    <row r="1017" spans="21:39" x14ac:dyDescent="0.2">
      <c r="U1017" s="4"/>
      <c r="V1017" s="4"/>
      <c r="W1017" s="4"/>
      <c r="X1017" s="4"/>
      <c r="AJ1017" s="4" t="s">
        <v>4099</v>
      </c>
      <c r="AK1017" s="4" t="s">
        <v>4100</v>
      </c>
      <c r="AL1017" s="4" t="s">
        <v>452</v>
      </c>
      <c r="AM1017" s="4" t="s">
        <v>452</v>
      </c>
    </row>
    <row r="1018" spans="21:39" x14ac:dyDescent="0.2">
      <c r="U1018" s="4"/>
      <c r="V1018" s="4"/>
      <c r="W1018" s="4"/>
      <c r="X1018" s="4"/>
      <c r="AJ1018" s="4" t="s">
        <v>4101</v>
      </c>
      <c r="AK1018" s="4" t="s">
        <v>4102</v>
      </c>
      <c r="AL1018" s="4" t="s">
        <v>452</v>
      </c>
      <c r="AM1018" s="4" t="s">
        <v>452</v>
      </c>
    </row>
    <row r="1019" spans="21:39" x14ac:dyDescent="0.2">
      <c r="U1019" s="4"/>
      <c r="V1019" s="4"/>
      <c r="W1019" s="4"/>
      <c r="X1019" s="4"/>
      <c r="AJ1019" s="4" t="s">
        <v>4103</v>
      </c>
      <c r="AK1019" s="4" t="s">
        <v>4104</v>
      </c>
      <c r="AL1019" s="4" t="s">
        <v>452</v>
      </c>
      <c r="AM1019" s="4" t="s">
        <v>452</v>
      </c>
    </row>
    <row r="1020" spans="21:39" x14ac:dyDescent="0.2">
      <c r="U1020" s="4"/>
      <c r="V1020" s="4"/>
      <c r="W1020" s="4"/>
      <c r="X1020" s="4"/>
      <c r="AJ1020" s="4" t="s">
        <v>4105</v>
      </c>
      <c r="AK1020" s="4" t="s">
        <v>4106</v>
      </c>
      <c r="AL1020" s="4" t="s">
        <v>452</v>
      </c>
      <c r="AM1020" s="4" t="s">
        <v>452</v>
      </c>
    </row>
    <row r="1021" spans="21:39" x14ac:dyDescent="0.2">
      <c r="U1021" s="4"/>
      <c r="V1021" s="4"/>
      <c r="W1021" s="4"/>
      <c r="X1021" s="4"/>
      <c r="AJ1021" s="4" t="s">
        <v>4107</v>
      </c>
      <c r="AK1021" s="4" t="s">
        <v>4108</v>
      </c>
      <c r="AL1021" s="4" t="s">
        <v>452</v>
      </c>
      <c r="AM1021" s="4" t="s">
        <v>452</v>
      </c>
    </row>
    <row r="1022" spans="21:39" x14ac:dyDescent="0.2">
      <c r="U1022" s="4"/>
      <c r="V1022" s="4"/>
      <c r="W1022" s="4"/>
      <c r="X1022" s="4"/>
      <c r="AJ1022" s="4" t="s">
        <v>972</v>
      </c>
      <c r="AK1022" s="4" t="s">
        <v>4109</v>
      </c>
      <c r="AL1022" s="4" t="s">
        <v>4110</v>
      </c>
      <c r="AM1022" s="4" t="s">
        <v>4111</v>
      </c>
    </row>
    <row r="1023" spans="21:39" x14ac:dyDescent="0.2">
      <c r="U1023" s="4"/>
      <c r="V1023" s="4"/>
      <c r="W1023" s="4"/>
      <c r="X1023" s="4"/>
      <c r="AJ1023" s="4" t="s">
        <v>4112</v>
      </c>
      <c r="AK1023" s="4" t="s">
        <v>3902</v>
      </c>
      <c r="AL1023" s="4" t="s">
        <v>4113</v>
      </c>
      <c r="AM1023" s="4" t="s">
        <v>4114</v>
      </c>
    </row>
    <row r="1024" spans="21:39" x14ac:dyDescent="0.2">
      <c r="U1024" s="4"/>
      <c r="V1024" s="4"/>
      <c r="W1024" s="4"/>
      <c r="X1024" s="4"/>
      <c r="AJ1024" s="4" t="s">
        <v>4115</v>
      </c>
      <c r="AK1024" s="4" t="s">
        <v>4039</v>
      </c>
      <c r="AL1024" s="4" t="s">
        <v>452</v>
      </c>
      <c r="AM1024" s="4" t="s">
        <v>452</v>
      </c>
    </row>
    <row r="1025" spans="21:39" x14ac:dyDescent="0.2">
      <c r="U1025" s="4"/>
      <c r="V1025" s="4"/>
      <c r="W1025" s="4"/>
      <c r="X1025" s="4"/>
      <c r="AJ1025" s="4" t="s">
        <v>4116</v>
      </c>
      <c r="AK1025" s="4" t="s">
        <v>4037</v>
      </c>
      <c r="AL1025" s="4" t="s">
        <v>452</v>
      </c>
      <c r="AM1025" s="4" t="s">
        <v>452</v>
      </c>
    </row>
    <row r="1026" spans="21:39" x14ac:dyDescent="0.2">
      <c r="U1026" s="4"/>
      <c r="V1026" s="4"/>
      <c r="W1026" s="4"/>
      <c r="X1026" s="4"/>
      <c r="AJ1026" s="4" t="s">
        <v>4117</v>
      </c>
      <c r="AK1026" s="4" t="s">
        <v>4118</v>
      </c>
      <c r="AL1026" s="4" t="s">
        <v>4119</v>
      </c>
      <c r="AM1026" s="4" t="s">
        <v>4120</v>
      </c>
    </row>
    <row r="1027" spans="21:39" x14ac:dyDescent="0.2">
      <c r="U1027" s="4"/>
      <c r="V1027" s="4"/>
      <c r="W1027" s="4"/>
      <c r="X1027" s="4"/>
      <c r="AJ1027" s="4" t="s">
        <v>4121</v>
      </c>
      <c r="AK1027" s="4" t="s">
        <v>4122</v>
      </c>
      <c r="AL1027" s="4" t="s">
        <v>4123</v>
      </c>
      <c r="AM1027" s="4" t="s">
        <v>4124</v>
      </c>
    </row>
    <row r="1028" spans="21:39" x14ac:dyDescent="0.2">
      <c r="U1028" s="4"/>
      <c r="V1028" s="4"/>
      <c r="W1028" s="4"/>
      <c r="X1028" s="4"/>
      <c r="AJ1028" s="4" t="s">
        <v>4125</v>
      </c>
      <c r="AK1028" s="4" t="s">
        <v>4126</v>
      </c>
      <c r="AL1028" s="4" t="s">
        <v>452</v>
      </c>
      <c r="AM1028" s="4" t="s">
        <v>452</v>
      </c>
    </row>
    <row r="1029" spans="21:39" x14ac:dyDescent="0.2">
      <c r="U1029" s="4"/>
      <c r="V1029" s="4"/>
      <c r="W1029" s="4"/>
      <c r="X1029" s="4"/>
      <c r="AJ1029" s="4" t="s">
        <v>4127</v>
      </c>
      <c r="AK1029" s="4" t="s">
        <v>4128</v>
      </c>
      <c r="AL1029" s="4" t="s">
        <v>452</v>
      </c>
      <c r="AM1029" s="4" t="s">
        <v>452</v>
      </c>
    </row>
    <row r="1030" spans="21:39" x14ac:dyDescent="0.2">
      <c r="U1030" s="4"/>
      <c r="V1030" s="4"/>
      <c r="W1030" s="4"/>
      <c r="X1030" s="4"/>
      <c r="AJ1030" s="4" t="s">
        <v>4129</v>
      </c>
      <c r="AK1030" s="4" t="s">
        <v>4130</v>
      </c>
      <c r="AL1030" s="4" t="s">
        <v>452</v>
      </c>
      <c r="AM1030" s="4" t="s">
        <v>452</v>
      </c>
    </row>
    <row r="1031" spans="21:39" x14ac:dyDescent="0.2">
      <c r="U1031" s="4"/>
      <c r="V1031" s="4"/>
      <c r="W1031" s="4"/>
      <c r="X1031" s="4"/>
      <c r="AJ1031" s="4" t="s">
        <v>4131</v>
      </c>
      <c r="AK1031" s="4" t="s">
        <v>4132</v>
      </c>
      <c r="AL1031" s="4" t="s">
        <v>452</v>
      </c>
      <c r="AM1031" s="4" t="s">
        <v>452</v>
      </c>
    </row>
    <row r="1032" spans="21:39" x14ac:dyDescent="0.2">
      <c r="U1032" s="4"/>
      <c r="V1032" s="4"/>
      <c r="W1032" s="4"/>
      <c r="X1032" s="4"/>
      <c r="AJ1032" s="4" t="s">
        <v>4133</v>
      </c>
      <c r="AK1032" s="4" t="s">
        <v>4134</v>
      </c>
      <c r="AL1032" s="4" t="s">
        <v>452</v>
      </c>
      <c r="AM1032" s="4" t="s">
        <v>452</v>
      </c>
    </row>
    <row r="1033" spans="21:39" x14ac:dyDescent="0.2">
      <c r="U1033" s="4"/>
      <c r="V1033" s="4"/>
      <c r="W1033" s="4"/>
      <c r="X1033" s="4"/>
      <c r="AJ1033" s="4" t="s">
        <v>4135</v>
      </c>
      <c r="AK1033" s="4" t="s">
        <v>4136</v>
      </c>
      <c r="AL1033" s="4" t="s">
        <v>452</v>
      </c>
      <c r="AM1033" s="4" t="s">
        <v>452</v>
      </c>
    </row>
    <row r="1034" spans="21:39" x14ac:dyDescent="0.2">
      <c r="U1034" s="4"/>
      <c r="V1034" s="4"/>
      <c r="W1034" s="4"/>
      <c r="X1034" s="4"/>
      <c r="AJ1034" s="4" t="s">
        <v>4137</v>
      </c>
      <c r="AK1034" s="4" t="s">
        <v>4138</v>
      </c>
      <c r="AL1034" s="4" t="s">
        <v>452</v>
      </c>
      <c r="AM1034" s="4" t="s">
        <v>452</v>
      </c>
    </row>
    <row r="1035" spans="21:39" x14ac:dyDescent="0.2">
      <c r="U1035" s="4"/>
      <c r="V1035" s="4"/>
      <c r="W1035" s="4"/>
      <c r="X1035" s="4"/>
      <c r="AJ1035" s="4" t="s">
        <v>4139</v>
      </c>
      <c r="AK1035" s="4" t="s">
        <v>4140</v>
      </c>
      <c r="AL1035" s="4" t="s">
        <v>4141</v>
      </c>
      <c r="AM1035" s="4" t="s">
        <v>4142</v>
      </c>
    </row>
    <row r="1036" spans="21:39" x14ac:dyDescent="0.2">
      <c r="U1036" s="4"/>
      <c r="V1036" s="4"/>
      <c r="W1036" s="4"/>
      <c r="X1036" s="4"/>
      <c r="AJ1036" s="4" t="s">
        <v>4143</v>
      </c>
      <c r="AK1036" s="4" t="s">
        <v>4144</v>
      </c>
      <c r="AL1036" s="4" t="s">
        <v>452</v>
      </c>
      <c r="AM1036" s="4" t="s">
        <v>452</v>
      </c>
    </row>
    <row r="1037" spans="21:39" x14ac:dyDescent="0.2">
      <c r="U1037" s="4"/>
      <c r="V1037" s="4"/>
      <c r="W1037" s="4"/>
      <c r="X1037" s="4"/>
      <c r="AJ1037" s="4" t="s">
        <v>4145</v>
      </c>
      <c r="AK1037" s="4" t="s">
        <v>4146</v>
      </c>
      <c r="AL1037" s="4" t="s">
        <v>452</v>
      </c>
      <c r="AM1037" s="4" t="s">
        <v>452</v>
      </c>
    </row>
    <row r="1038" spans="21:39" x14ac:dyDescent="0.2">
      <c r="U1038" s="4"/>
      <c r="V1038" s="4"/>
      <c r="W1038" s="4"/>
      <c r="X1038" s="4"/>
      <c r="AJ1038" s="4" t="s">
        <v>998</v>
      </c>
      <c r="AK1038" s="4" t="s">
        <v>4147</v>
      </c>
      <c r="AL1038" s="4" t="s">
        <v>452</v>
      </c>
      <c r="AM1038" s="4" t="s">
        <v>452</v>
      </c>
    </row>
    <row r="1039" spans="21:39" x14ac:dyDescent="0.2">
      <c r="U1039" s="4"/>
      <c r="V1039" s="4"/>
      <c r="W1039" s="4"/>
      <c r="X1039" s="4"/>
      <c r="AJ1039" s="4" t="s">
        <v>4148</v>
      </c>
      <c r="AK1039" s="4" t="s">
        <v>4149</v>
      </c>
      <c r="AL1039" s="4" t="s">
        <v>452</v>
      </c>
      <c r="AM1039" s="4" t="s">
        <v>452</v>
      </c>
    </row>
    <row r="1040" spans="21:39" x14ac:dyDescent="0.2">
      <c r="U1040" s="4"/>
      <c r="V1040" s="4"/>
      <c r="W1040" s="4"/>
      <c r="X1040" s="4"/>
      <c r="AJ1040" s="4" t="s">
        <v>4150</v>
      </c>
      <c r="AK1040" s="4" t="s">
        <v>4151</v>
      </c>
      <c r="AL1040" s="4" t="s">
        <v>452</v>
      </c>
      <c r="AM1040" s="4" t="s">
        <v>452</v>
      </c>
    </row>
    <row r="1041" spans="21:39" x14ac:dyDescent="0.2">
      <c r="U1041" s="4"/>
      <c r="V1041" s="4"/>
      <c r="W1041" s="4"/>
      <c r="X1041" s="4"/>
      <c r="AJ1041" s="4" t="s">
        <v>4152</v>
      </c>
      <c r="AK1041" s="4" t="s">
        <v>4153</v>
      </c>
      <c r="AL1041" s="4" t="s">
        <v>452</v>
      </c>
      <c r="AM1041" s="4" t="s">
        <v>452</v>
      </c>
    </row>
    <row r="1042" spans="21:39" x14ac:dyDescent="0.2">
      <c r="U1042" s="4"/>
      <c r="V1042" s="4"/>
      <c r="W1042" s="4"/>
      <c r="X1042" s="4"/>
      <c r="AJ1042" s="4" t="s">
        <v>4154</v>
      </c>
      <c r="AK1042" s="4" t="s">
        <v>4155</v>
      </c>
      <c r="AL1042" s="4" t="s">
        <v>452</v>
      </c>
      <c r="AM1042" s="4" t="s">
        <v>452</v>
      </c>
    </row>
    <row r="1043" spans="21:39" x14ac:dyDescent="0.2">
      <c r="U1043" s="4"/>
      <c r="V1043" s="4"/>
      <c r="W1043" s="4"/>
      <c r="X1043" s="4"/>
      <c r="AJ1043" s="4" t="s">
        <v>4156</v>
      </c>
      <c r="AK1043" s="4" t="s">
        <v>4157</v>
      </c>
      <c r="AL1043" s="4" t="s">
        <v>452</v>
      </c>
      <c r="AM1043" s="4" t="s">
        <v>452</v>
      </c>
    </row>
    <row r="1044" spans="21:39" x14ac:dyDescent="0.2">
      <c r="U1044" s="4"/>
      <c r="V1044" s="4"/>
      <c r="W1044" s="4"/>
      <c r="X1044" s="4"/>
      <c r="AJ1044" s="4" t="s">
        <v>4158</v>
      </c>
      <c r="AK1044" s="4" t="s">
        <v>4159</v>
      </c>
      <c r="AL1044" s="4" t="s">
        <v>4160</v>
      </c>
      <c r="AM1044" s="4" t="s">
        <v>4161</v>
      </c>
    </row>
    <row r="1045" spans="21:39" x14ac:dyDescent="0.2">
      <c r="U1045" s="4"/>
      <c r="V1045" s="4"/>
      <c r="W1045" s="4"/>
      <c r="X1045" s="4"/>
      <c r="AJ1045" s="4" t="s">
        <v>4162</v>
      </c>
      <c r="AK1045" s="4" t="s">
        <v>4163</v>
      </c>
      <c r="AL1045" s="4" t="s">
        <v>4164</v>
      </c>
      <c r="AM1045" s="4" t="s">
        <v>4165</v>
      </c>
    </row>
    <row r="1046" spans="21:39" x14ac:dyDescent="0.2">
      <c r="U1046" s="4"/>
      <c r="V1046" s="4"/>
      <c r="W1046" s="4"/>
      <c r="X1046" s="4"/>
      <c r="AJ1046" s="4" t="s">
        <v>4166</v>
      </c>
      <c r="AK1046" s="4" t="s">
        <v>4167</v>
      </c>
      <c r="AL1046" s="4" t="s">
        <v>4168</v>
      </c>
      <c r="AM1046" s="4" t="s">
        <v>4169</v>
      </c>
    </row>
    <row r="1047" spans="21:39" x14ac:dyDescent="0.2">
      <c r="U1047" s="4"/>
      <c r="V1047" s="4"/>
      <c r="W1047" s="4"/>
      <c r="X1047" s="4"/>
      <c r="AJ1047" s="4" t="s">
        <v>4170</v>
      </c>
      <c r="AK1047" s="4" t="s">
        <v>4171</v>
      </c>
      <c r="AL1047" s="4" t="s">
        <v>4172</v>
      </c>
      <c r="AM1047" s="4" t="s">
        <v>4173</v>
      </c>
    </row>
    <row r="1048" spans="21:39" x14ac:dyDescent="0.2">
      <c r="U1048" s="4"/>
      <c r="V1048" s="4"/>
      <c r="W1048" s="4"/>
      <c r="X1048" s="4"/>
      <c r="AJ1048" s="4" t="s">
        <v>4174</v>
      </c>
      <c r="AK1048" s="4" t="s">
        <v>4175</v>
      </c>
      <c r="AL1048" s="4" t="s">
        <v>4176</v>
      </c>
      <c r="AM1048" s="4" t="s">
        <v>4177</v>
      </c>
    </row>
    <row r="1049" spans="21:39" x14ac:dyDescent="0.2">
      <c r="U1049" s="4"/>
      <c r="V1049" s="4"/>
      <c r="W1049" s="4"/>
      <c r="X1049" s="4"/>
      <c r="AJ1049" s="4" t="s">
        <v>4178</v>
      </c>
      <c r="AK1049" s="4" t="s">
        <v>4179</v>
      </c>
      <c r="AL1049" s="4" t="s">
        <v>4180</v>
      </c>
      <c r="AM1049" s="4" t="s">
        <v>4181</v>
      </c>
    </row>
    <row r="1050" spans="21:39" x14ac:dyDescent="0.2">
      <c r="U1050" s="4"/>
      <c r="V1050" s="4"/>
      <c r="W1050" s="4"/>
      <c r="X1050" s="4"/>
      <c r="AJ1050" s="4" t="s">
        <v>4182</v>
      </c>
      <c r="AK1050" s="4" t="s">
        <v>4183</v>
      </c>
      <c r="AL1050" s="4" t="s">
        <v>4184</v>
      </c>
      <c r="AM1050" s="4" t="s">
        <v>4185</v>
      </c>
    </row>
    <row r="1051" spans="21:39" x14ac:dyDescent="0.2">
      <c r="U1051" s="4"/>
      <c r="V1051" s="4"/>
      <c r="W1051" s="4"/>
      <c r="X1051" s="4"/>
      <c r="AJ1051" s="4" t="s">
        <v>4186</v>
      </c>
      <c r="AK1051" s="4" t="s">
        <v>4187</v>
      </c>
      <c r="AL1051" s="4" t="s">
        <v>4184</v>
      </c>
      <c r="AM1051" s="4" t="s">
        <v>4185</v>
      </c>
    </row>
    <row r="1052" spans="21:39" x14ac:dyDescent="0.2">
      <c r="U1052" s="4"/>
      <c r="V1052" s="4"/>
      <c r="W1052" s="4"/>
      <c r="X1052" s="4"/>
      <c r="AJ1052" s="4" t="s">
        <v>4188</v>
      </c>
      <c r="AK1052" s="4" t="s">
        <v>4189</v>
      </c>
      <c r="AL1052" s="4" t="s">
        <v>4184</v>
      </c>
      <c r="AM1052" s="4" t="s">
        <v>4185</v>
      </c>
    </row>
    <row r="1053" spans="21:39" x14ac:dyDescent="0.2">
      <c r="U1053" s="4"/>
      <c r="V1053" s="4"/>
      <c r="W1053" s="4"/>
      <c r="X1053" s="4"/>
      <c r="AJ1053" s="4" t="s">
        <v>4190</v>
      </c>
      <c r="AK1053" s="4" t="s">
        <v>3960</v>
      </c>
      <c r="AL1053" s="4" t="s">
        <v>3957</v>
      </c>
      <c r="AM1053" s="4" t="s">
        <v>3958</v>
      </c>
    </row>
    <row r="1054" spans="21:39" x14ac:dyDescent="0.2">
      <c r="U1054" s="4"/>
      <c r="V1054" s="4"/>
      <c r="W1054" s="4"/>
      <c r="X1054" s="4"/>
      <c r="AJ1054" s="4" t="s">
        <v>4191</v>
      </c>
      <c r="AK1054" s="4" t="s">
        <v>4192</v>
      </c>
      <c r="AL1054" s="4" t="s">
        <v>4184</v>
      </c>
      <c r="AM1054" s="4" t="s">
        <v>4185</v>
      </c>
    </row>
    <row r="1055" spans="21:39" x14ac:dyDescent="0.2">
      <c r="U1055" s="4"/>
      <c r="V1055" s="4"/>
      <c r="W1055" s="4"/>
      <c r="X1055" s="4"/>
      <c r="AJ1055" s="4" t="s">
        <v>4193</v>
      </c>
      <c r="AK1055" s="4" t="s">
        <v>4194</v>
      </c>
      <c r="AL1055" s="4" t="s">
        <v>4195</v>
      </c>
      <c r="AM1055" s="4" t="s">
        <v>4196</v>
      </c>
    </row>
    <row r="1056" spans="21:39" x14ac:dyDescent="0.2">
      <c r="U1056" s="4"/>
      <c r="V1056" s="4"/>
      <c r="W1056" s="4"/>
      <c r="X1056" s="4"/>
      <c r="AJ1056" s="4" t="s">
        <v>4197</v>
      </c>
      <c r="AK1056" s="4" t="s">
        <v>4198</v>
      </c>
      <c r="AL1056" s="4" t="s">
        <v>4199</v>
      </c>
      <c r="AM1056" s="4" t="s">
        <v>4200</v>
      </c>
    </row>
    <row r="1057" spans="21:39" x14ac:dyDescent="0.2">
      <c r="U1057" s="4"/>
      <c r="V1057" s="4"/>
      <c r="W1057" s="4"/>
      <c r="X1057" s="4"/>
      <c r="AJ1057" s="4" t="s">
        <v>4201</v>
      </c>
      <c r="AK1057" s="4" t="s">
        <v>4202</v>
      </c>
      <c r="AL1057" s="4" t="s">
        <v>4195</v>
      </c>
      <c r="AM1057" s="4" t="s">
        <v>4196</v>
      </c>
    </row>
    <row r="1058" spans="21:39" x14ac:dyDescent="0.2">
      <c r="U1058" s="4"/>
      <c r="V1058" s="4"/>
      <c r="W1058" s="4"/>
      <c r="X1058" s="4"/>
      <c r="AJ1058" s="4" t="s">
        <v>4203</v>
      </c>
      <c r="AK1058" s="4" t="s">
        <v>4204</v>
      </c>
      <c r="AL1058" s="4" t="s">
        <v>4205</v>
      </c>
      <c r="AM1058" s="4" t="s">
        <v>4206</v>
      </c>
    </row>
    <row r="1059" spans="21:39" x14ac:dyDescent="0.2">
      <c r="U1059" s="4"/>
      <c r="V1059" s="4"/>
      <c r="W1059" s="4"/>
      <c r="X1059" s="4"/>
      <c r="AJ1059" s="4" t="s">
        <v>4207</v>
      </c>
      <c r="AK1059" s="4" t="s">
        <v>4208</v>
      </c>
      <c r="AL1059" s="4" t="s">
        <v>4209</v>
      </c>
      <c r="AM1059" s="4" t="s">
        <v>4210</v>
      </c>
    </row>
    <row r="1060" spans="21:39" x14ac:dyDescent="0.2">
      <c r="U1060" s="4"/>
      <c r="V1060" s="4"/>
      <c r="W1060" s="4"/>
      <c r="X1060" s="4"/>
      <c r="AJ1060" s="4" t="s">
        <v>4211</v>
      </c>
      <c r="AK1060" s="4" t="s">
        <v>4212</v>
      </c>
      <c r="AL1060" s="4" t="s">
        <v>4213</v>
      </c>
      <c r="AM1060" s="4" t="s">
        <v>4214</v>
      </c>
    </row>
    <row r="1061" spans="21:39" x14ac:dyDescent="0.2">
      <c r="U1061" s="4"/>
      <c r="V1061" s="4"/>
      <c r="W1061" s="4"/>
      <c r="X1061" s="4"/>
      <c r="AJ1061" s="4" t="s">
        <v>1009</v>
      </c>
      <c r="AK1061" s="4" t="s">
        <v>4215</v>
      </c>
      <c r="AL1061" s="4" t="s">
        <v>452</v>
      </c>
      <c r="AM1061" s="4" t="s">
        <v>452</v>
      </c>
    </row>
    <row r="1062" spans="21:39" x14ac:dyDescent="0.2">
      <c r="U1062" s="4"/>
      <c r="V1062" s="4"/>
      <c r="W1062" s="4"/>
      <c r="X1062" s="4"/>
      <c r="AJ1062" s="4" t="s">
        <v>4216</v>
      </c>
      <c r="AK1062" s="4" t="s">
        <v>4217</v>
      </c>
      <c r="AL1062" s="4" t="s">
        <v>452</v>
      </c>
      <c r="AM1062" s="4" t="s">
        <v>452</v>
      </c>
    </row>
    <row r="1063" spans="21:39" x14ac:dyDescent="0.2">
      <c r="U1063" s="4"/>
      <c r="V1063" s="4"/>
      <c r="W1063" s="4"/>
      <c r="X1063" s="4"/>
      <c r="AJ1063" s="4" t="s">
        <v>4218</v>
      </c>
      <c r="AK1063" s="4" t="s">
        <v>4219</v>
      </c>
      <c r="AL1063" s="4" t="s">
        <v>4220</v>
      </c>
      <c r="AM1063" s="4" t="s">
        <v>4221</v>
      </c>
    </row>
    <row r="1064" spans="21:39" x14ac:dyDescent="0.2">
      <c r="U1064" s="4"/>
      <c r="V1064" s="4"/>
      <c r="W1064" s="4"/>
      <c r="X1064" s="4"/>
      <c r="AJ1064" s="4" t="s">
        <v>4222</v>
      </c>
      <c r="AK1064" s="4" t="s">
        <v>4223</v>
      </c>
      <c r="AL1064" s="4" t="s">
        <v>4224</v>
      </c>
      <c r="AM1064" s="4" t="s">
        <v>4225</v>
      </c>
    </row>
    <row r="1065" spans="21:39" x14ac:dyDescent="0.2">
      <c r="U1065" s="4"/>
      <c r="V1065" s="4"/>
      <c r="W1065" s="4"/>
      <c r="X1065" s="4"/>
      <c r="AJ1065" s="4" t="s">
        <v>4226</v>
      </c>
      <c r="AK1065" s="4" t="s">
        <v>4227</v>
      </c>
      <c r="AL1065" s="4" t="s">
        <v>4228</v>
      </c>
      <c r="AM1065" s="4" t="s">
        <v>4229</v>
      </c>
    </row>
    <row r="1066" spans="21:39" x14ac:dyDescent="0.2">
      <c r="U1066" s="4"/>
      <c r="V1066" s="4"/>
      <c r="W1066" s="4"/>
      <c r="X1066" s="4"/>
      <c r="AJ1066" s="4" t="s">
        <v>4230</v>
      </c>
      <c r="AK1066" s="4" t="s">
        <v>4231</v>
      </c>
      <c r="AL1066" s="4" t="s">
        <v>4232</v>
      </c>
      <c r="AM1066" s="4" t="s">
        <v>4233</v>
      </c>
    </row>
    <row r="1067" spans="21:39" x14ac:dyDescent="0.2">
      <c r="U1067" s="4"/>
      <c r="V1067" s="4"/>
      <c r="W1067" s="4"/>
      <c r="X1067" s="4"/>
      <c r="AJ1067" s="4" t="s">
        <v>4234</v>
      </c>
      <c r="AK1067" s="4" t="s">
        <v>4235</v>
      </c>
      <c r="AL1067" s="4" t="s">
        <v>4236</v>
      </c>
      <c r="AM1067" s="4" t="s">
        <v>4237</v>
      </c>
    </row>
    <row r="1068" spans="21:39" x14ac:dyDescent="0.2">
      <c r="U1068" s="4"/>
      <c r="V1068" s="4"/>
      <c r="W1068" s="4"/>
      <c r="X1068" s="4"/>
      <c r="AJ1068" s="4" t="s">
        <v>4238</v>
      </c>
      <c r="AK1068" s="4" t="s">
        <v>4239</v>
      </c>
      <c r="AL1068" s="4" t="s">
        <v>452</v>
      </c>
      <c r="AM1068" s="4" t="s">
        <v>452</v>
      </c>
    </row>
    <row r="1069" spans="21:39" x14ac:dyDescent="0.2">
      <c r="U1069" s="4"/>
      <c r="V1069" s="4"/>
      <c r="W1069" s="4"/>
      <c r="X1069" s="4"/>
      <c r="AJ1069" s="4" t="s">
        <v>4240</v>
      </c>
      <c r="AK1069" s="4" t="s">
        <v>4241</v>
      </c>
      <c r="AL1069" s="4" t="s">
        <v>452</v>
      </c>
      <c r="AM1069" s="4" t="s">
        <v>452</v>
      </c>
    </row>
    <row r="1070" spans="21:39" x14ac:dyDescent="0.2">
      <c r="U1070" s="4"/>
      <c r="V1070" s="4"/>
      <c r="W1070" s="4"/>
      <c r="X1070" s="4"/>
      <c r="AJ1070" s="4" t="s">
        <v>4242</v>
      </c>
      <c r="AK1070" s="4" t="s">
        <v>4243</v>
      </c>
      <c r="AL1070" s="4" t="s">
        <v>452</v>
      </c>
      <c r="AM1070" s="4" t="s">
        <v>452</v>
      </c>
    </row>
    <row r="1071" spans="21:39" x14ac:dyDescent="0.2">
      <c r="U1071" s="4"/>
      <c r="V1071" s="4"/>
      <c r="W1071" s="4"/>
      <c r="X1071" s="4"/>
      <c r="AJ1071" s="4" t="s">
        <v>4244</v>
      </c>
      <c r="AK1071" s="4" t="s">
        <v>4245</v>
      </c>
      <c r="AL1071" s="4" t="s">
        <v>452</v>
      </c>
      <c r="AM1071" s="4" t="s">
        <v>452</v>
      </c>
    </row>
    <row r="1072" spans="21:39" x14ac:dyDescent="0.2">
      <c r="U1072" s="4"/>
      <c r="V1072" s="4"/>
      <c r="W1072" s="4"/>
      <c r="X1072" s="4"/>
      <c r="AJ1072" s="4" t="s">
        <v>4246</v>
      </c>
      <c r="AK1072" s="4" t="s">
        <v>4247</v>
      </c>
      <c r="AL1072" s="4" t="s">
        <v>452</v>
      </c>
      <c r="AM1072" s="4" t="s">
        <v>452</v>
      </c>
    </row>
    <row r="1073" spans="21:39" x14ac:dyDescent="0.2">
      <c r="U1073" s="4"/>
      <c r="V1073" s="4"/>
      <c r="W1073" s="4"/>
      <c r="X1073" s="4"/>
      <c r="AJ1073" s="4" t="s">
        <v>4248</v>
      </c>
      <c r="AK1073" s="4" t="s">
        <v>4249</v>
      </c>
      <c r="AL1073" s="4" t="s">
        <v>452</v>
      </c>
      <c r="AM1073" s="4" t="s">
        <v>452</v>
      </c>
    </row>
    <row r="1074" spans="21:39" x14ac:dyDescent="0.2">
      <c r="U1074" s="4"/>
      <c r="V1074" s="4"/>
      <c r="W1074" s="4"/>
      <c r="X1074" s="4"/>
      <c r="AJ1074" s="4" t="s">
        <v>4250</v>
      </c>
      <c r="AK1074" s="4" t="s">
        <v>4251</v>
      </c>
      <c r="AL1074" s="4" t="s">
        <v>452</v>
      </c>
      <c r="AM1074" s="4" t="s">
        <v>452</v>
      </c>
    </row>
    <row r="1075" spans="21:39" x14ac:dyDescent="0.2">
      <c r="U1075" s="4"/>
      <c r="V1075" s="4"/>
      <c r="W1075" s="4"/>
      <c r="X1075" s="4"/>
      <c r="AJ1075" s="4" t="s">
        <v>4252</v>
      </c>
      <c r="AK1075" s="4" t="s">
        <v>4253</v>
      </c>
      <c r="AL1075" s="4" t="s">
        <v>452</v>
      </c>
      <c r="AM1075" s="4" t="s">
        <v>452</v>
      </c>
    </row>
    <row r="1076" spans="21:39" x14ac:dyDescent="0.2">
      <c r="U1076" s="4"/>
      <c r="V1076" s="4"/>
      <c r="W1076" s="4"/>
      <c r="X1076" s="4"/>
      <c r="AJ1076" s="4" t="s">
        <v>4254</v>
      </c>
      <c r="AK1076" s="4" t="s">
        <v>4255</v>
      </c>
      <c r="AL1076" s="4" t="s">
        <v>452</v>
      </c>
      <c r="AM1076" s="4" t="s">
        <v>452</v>
      </c>
    </row>
    <row r="1077" spans="21:39" x14ac:dyDescent="0.2">
      <c r="U1077" s="4"/>
      <c r="V1077" s="4"/>
      <c r="W1077" s="4"/>
      <c r="X1077" s="4"/>
      <c r="AJ1077" s="4" t="s">
        <v>4256</v>
      </c>
      <c r="AK1077" s="4" t="s">
        <v>4257</v>
      </c>
      <c r="AL1077" s="4" t="s">
        <v>452</v>
      </c>
      <c r="AM1077" s="4" t="s">
        <v>452</v>
      </c>
    </row>
    <row r="1078" spans="21:39" x14ac:dyDescent="0.2">
      <c r="U1078" s="4"/>
      <c r="V1078" s="4"/>
      <c r="W1078" s="4"/>
      <c r="X1078" s="4"/>
      <c r="AJ1078" s="4" t="s">
        <v>4258</v>
      </c>
      <c r="AK1078" s="4" t="s">
        <v>4259</v>
      </c>
      <c r="AL1078" s="4" t="s">
        <v>452</v>
      </c>
      <c r="AM1078" s="4" t="s">
        <v>452</v>
      </c>
    </row>
    <row r="1079" spans="21:39" x14ac:dyDescent="0.2">
      <c r="U1079" s="4"/>
      <c r="V1079" s="4"/>
      <c r="W1079" s="4"/>
      <c r="X1079" s="4"/>
      <c r="AJ1079" s="4" t="s">
        <v>4260</v>
      </c>
      <c r="AK1079" s="4" t="s">
        <v>4261</v>
      </c>
      <c r="AL1079" s="4" t="s">
        <v>452</v>
      </c>
      <c r="AM1079" s="4" t="s">
        <v>452</v>
      </c>
    </row>
    <row r="1080" spans="21:39" x14ac:dyDescent="0.2">
      <c r="U1080" s="4"/>
      <c r="V1080" s="4"/>
      <c r="W1080" s="4"/>
      <c r="X1080" s="4"/>
      <c r="AJ1080" s="4" t="s">
        <v>4262</v>
      </c>
      <c r="AK1080" s="4" t="s">
        <v>4263</v>
      </c>
      <c r="AL1080" s="4" t="s">
        <v>452</v>
      </c>
      <c r="AM1080" s="4" t="s">
        <v>452</v>
      </c>
    </row>
    <row r="1081" spans="21:39" x14ac:dyDescent="0.2">
      <c r="U1081" s="4"/>
      <c r="V1081" s="4"/>
      <c r="W1081" s="4"/>
      <c r="X1081" s="4"/>
      <c r="AJ1081" s="4" t="s">
        <v>4264</v>
      </c>
      <c r="AK1081" s="4" t="s">
        <v>4265</v>
      </c>
      <c r="AL1081" s="4" t="s">
        <v>452</v>
      </c>
      <c r="AM1081" s="4" t="s">
        <v>452</v>
      </c>
    </row>
    <row r="1082" spans="21:39" x14ac:dyDescent="0.2">
      <c r="U1082" s="4"/>
      <c r="V1082" s="4"/>
      <c r="W1082" s="4"/>
      <c r="X1082" s="4"/>
      <c r="AJ1082" s="4" t="s">
        <v>4266</v>
      </c>
      <c r="AK1082" s="4" t="s">
        <v>4265</v>
      </c>
      <c r="AL1082" s="4" t="s">
        <v>452</v>
      </c>
      <c r="AM1082" s="4" t="s">
        <v>452</v>
      </c>
    </row>
    <row r="1083" spans="21:39" x14ac:dyDescent="0.2">
      <c r="U1083" s="4"/>
      <c r="V1083" s="4"/>
      <c r="W1083" s="4"/>
      <c r="X1083" s="4"/>
      <c r="AJ1083" s="4" t="s">
        <v>4267</v>
      </c>
      <c r="AK1083" s="4" t="s">
        <v>4268</v>
      </c>
      <c r="AL1083" s="4" t="s">
        <v>4269</v>
      </c>
      <c r="AM1083" s="4" t="s">
        <v>4270</v>
      </c>
    </row>
    <row r="1084" spans="21:39" x14ac:dyDescent="0.2">
      <c r="U1084" s="4"/>
      <c r="V1084" s="4"/>
      <c r="W1084" s="4"/>
      <c r="X1084" s="4"/>
      <c r="AJ1084" s="4" t="s">
        <v>4271</v>
      </c>
      <c r="AK1084" s="4" t="s">
        <v>4272</v>
      </c>
      <c r="AL1084" s="4" t="s">
        <v>4273</v>
      </c>
      <c r="AM1084" s="4" t="s">
        <v>4274</v>
      </c>
    </row>
    <row r="1085" spans="21:39" x14ac:dyDescent="0.2">
      <c r="U1085" s="4"/>
      <c r="V1085" s="4"/>
      <c r="W1085" s="4"/>
      <c r="X1085" s="4"/>
      <c r="AJ1085" s="4" t="s">
        <v>4275</v>
      </c>
      <c r="AK1085" s="4" t="s">
        <v>4276</v>
      </c>
      <c r="AL1085" s="4" t="s">
        <v>4277</v>
      </c>
      <c r="AM1085" s="4" t="s">
        <v>4278</v>
      </c>
    </row>
    <row r="1086" spans="21:39" x14ac:dyDescent="0.2">
      <c r="U1086" s="4"/>
      <c r="V1086" s="4"/>
      <c r="W1086" s="4"/>
      <c r="X1086" s="4"/>
      <c r="AJ1086" s="4" t="s">
        <v>4279</v>
      </c>
      <c r="AK1086" s="4" t="s">
        <v>4280</v>
      </c>
      <c r="AL1086" s="4" t="s">
        <v>4281</v>
      </c>
      <c r="AM1086" s="4" t="s">
        <v>4282</v>
      </c>
    </row>
    <row r="1087" spans="21:39" x14ac:dyDescent="0.2">
      <c r="U1087" s="4"/>
      <c r="V1087" s="4"/>
      <c r="W1087" s="4"/>
      <c r="X1087" s="4"/>
      <c r="AJ1087" s="4" t="s">
        <v>4283</v>
      </c>
      <c r="AK1087" s="4" t="s">
        <v>4284</v>
      </c>
      <c r="AL1087" s="4" t="s">
        <v>4285</v>
      </c>
      <c r="AM1087" s="4" t="s">
        <v>4286</v>
      </c>
    </row>
    <row r="1088" spans="21:39" x14ac:dyDescent="0.2">
      <c r="U1088" s="4"/>
      <c r="V1088" s="4"/>
      <c r="W1088" s="4"/>
      <c r="X1088" s="4"/>
      <c r="AJ1088" s="4" t="s">
        <v>4287</v>
      </c>
      <c r="AK1088" s="4" t="s">
        <v>4288</v>
      </c>
      <c r="AL1088" s="4" t="s">
        <v>4289</v>
      </c>
      <c r="AM1088" s="4" t="s">
        <v>4290</v>
      </c>
    </row>
    <row r="1089" spans="21:39" x14ac:dyDescent="0.2">
      <c r="U1089" s="4"/>
      <c r="V1089" s="4"/>
      <c r="W1089" s="4"/>
      <c r="X1089" s="4"/>
      <c r="AJ1089" s="4" t="s">
        <v>1019</v>
      </c>
      <c r="AK1089" s="4" t="s">
        <v>4291</v>
      </c>
      <c r="AL1089" s="4" t="s">
        <v>452</v>
      </c>
      <c r="AM1089" s="4" t="s">
        <v>452</v>
      </c>
    </row>
    <row r="1090" spans="21:39" x14ac:dyDescent="0.2">
      <c r="U1090" s="4"/>
      <c r="V1090" s="4"/>
      <c r="W1090" s="4"/>
      <c r="X1090" s="4"/>
      <c r="AJ1090" s="4" t="s">
        <v>4292</v>
      </c>
      <c r="AK1090" s="4" t="s">
        <v>4293</v>
      </c>
      <c r="AL1090" s="4" t="s">
        <v>452</v>
      </c>
      <c r="AM1090" s="4" t="s">
        <v>452</v>
      </c>
    </row>
    <row r="1091" spans="21:39" x14ac:dyDescent="0.2">
      <c r="U1091" s="4"/>
      <c r="V1091" s="4"/>
      <c r="W1091" s="4"/>
      <c r="X1091" s="4"/>
      <c r="AJ1091" s="4" t="s">
        <v>4294</v>
      </c>
      <c r="AK1091" s="4" t="s">
        <v>4295</v>
      </c>
      <c r="AL1091" s="4" t="s">
        <v>452</v>
      </c>
      <c r="AM1091" s="4" t="s">
        <v>452</v>
      </c>
    </row>
    <row r="1092" spans="21:39" x14ac:dyDescent="0.2">
      <c r="U1092" s="4"/>
      <c r="V1092" s="4"/>
      <c r="W1092" s="4"/>
      <c r="X1092" s="4"/>
      <c r="AJ1092" s="4" t="s">
        <v>4296</v>
      </c>
      <c r="AK1092" s="4" t="s">
        <v>4297</v>
      </c>
      <c r="AL1092" s="4" t="s">
        <v>452</v>
      </c>
      <c r="AM1092" s="4" t="s">
        <v>452</v>
      </c>
    </row>
    <row r="1093" spans="21:39" x14ac:dyDescent="0.2">
      <c r="U1093" s="4"/>
      <c r="V1093" s="4"/>
      <c r="W1093" s="4"/>
      <c r="X1093" s="4"/>
      <c r="AJ1093" s="4" t="s">
        <v>4298</v>
      </c>
      <c r="AK1093" s="4" t="s">
        <v>4299</v>
      </c>
      <c r="AL1093" s="4" t="s">
        <v>452</v>
      </c>
      <c r="AM1093" s="4" t="s">
        <v>452</v>
      </c>
    </row>
    <row r="1094" spans="21:39" x14ac:dyDescent="0.2">
      <c r="U1094" s="4"/>
      <c r="V1094" s="4"/>
      <c r="W1094" s="4"/>
      <c r="X1094" s="4"/>
      <c r="AJ1094" s="4" t="s">
        <v>4300</v>
      </c>
      <c r="AK1094" s="4" t="s">
        <v>4301</v>
      </c>
      <c r="AL1094" s="4" t="s">
        <v>452</v>
      </c>
      <c r="AM1094" s="4" t="s">
        <v>452</v>
      </c>
    </row>
    <row r="1095" spans="21:39" x14ac:dyDescent="0.2">
      <c r="U1095" s="4"/>
      <c r="V1095" s="4"/>
      <c r="W1095" s="4"/>
      <c r="X1095" s="4"/>
      <c r="AJ1095" s="4" t="s">
        <v>4302</v>
      </c>
      <c r="AK1095" s="4" t="s">
        <v>4303</v>
      </c>
      <c r="AL1095" s="4" t="s">
        <v>452</v>
      </c>
      <c r="AM1095" s="4" t="s">
        <v>452</v>
      </c>
    </row>
    <row r="1096" spans="21:39" x14ac:dyDescent="0.2">
      <c r="U1096" s="4"/>
      <c r="V1096" s="4"/>
      <c r="W1096" s="4"/>
      <c r="X1096" s="4"/>
      <c r="AJ1096" s="4" t="s">
        <v>4304</v>
      </c>
      <c r="AK1096" s="4" t="s">
        <v>4305</v>
      </c>
      <c r="AL1096" s="4" t="s">
        <v>452</v>
      </c>
      <c r="AM1096" s="4" t="s">
        <v>452</v>
      </c>
    </row>
    <row r="1097" spans="21:39" x14ac:dyDescent="0.2">
      <c r="U1097" s="4"/>
      <c r="V1097" s="4"/>
      <c r="W1097" s="4"/>
      <c r="X1097" s="4"/>
      <c r="AJ1097" s="4" t="s">
        <v>4306</v>
      </c>
      <c r="AK1097" s="4" t="s">
        <v>4307</v>
      </c>
      <c r="AL1097" s="4" t="s">
        <v>452</v>
      </c>
      <c r="AM1097" s="4" t="s">
        <v>452</v>
      </c>
    </row>
    <row r="1098" spans="21:39" x14ac:dyDescent="0.2">
      <c r="U1098" s="4"/>
      <c r="V1098" s="4"/>
      <c r="W1098" s="4"/>
      <c r="X1098" s="4"/>
      <c r="AJ1098" s="4" t="s">
        <v>4308</v>
      </c>
      <c r="AK1098" s="4" t="s">
        <v>4309</v>
      </c>
      <c r="AL1098" s="4" t="s">
        <v>452</v>
      </c>
      <c r="AM1098" s="4" t="s">
        <v>452</v>
      </c>
    </row>
    <row r="1099" spans="21:39" x14ac:dyDescent="0.2">
      <c r="U1099" s="4"/>
      <c r="V1099" s="4"/>
      <c r="W1099" s="4"/>
      <c r="X1099" s="4"/>
      <c r="AJ1099" s="4" t="s">
        <v>4310</v>
      </c>
      <c r="AK1099" s="4" t="s">
        <v>4311</v>
      </c>
      <c r="AL1099" s="4" t="s">
        <v>4312</v>
      </c>
      <c r="AM1099" s="4" t="s">
        <v>4313</v>
      </c>
    </row>
    <row r="1100" spans="21:39" x14ac:dyDescent="0.2">
      <c r="U1100" s="4"/>
      <c r="V1100" s="4"/>
      <c r="W1100" s="4"/>
      <c r="X1100" s="4"/>
      <c r="AJ1100" s="4" t="s">
        <v>4314</v>
      </c>
      <c r="AK1100" s="4" t="s">
        <v>4315</v>
      </c>
      <c r="AL1100" s="4" t="s">
        <v>452</v>
      </c>
      <c r="AM1100" s="4" t="s">
        <v>452</v>
      </c>
    </row>
    <row r="1101" spans="21:39" x14ac:dyDescent="0.2">
      <c r="U1101" s="4"/>
      <c r="V1101" s="4"/>
      <c r="W1101" s="4"/>
      <c r="X1101" s="4"/>
      <c r="AJ1101" s="4" t="s">
        <v>4316</v>
      </c>
      <c r="AK1101" s="4" t="s">
        <v>4317</v>
      </c>
      <c r="AL1101" s="4" t="s">
        <v>452</v>
      </c>
      <c r="AM1101" s="4" t="s">
        <v>452</v>
      </c>
    </row>
    <row r="1102" spans="21:39" x14ac:dyDescent="0.2">
      <c r="U1102" s="4"/>
      <c r="V1102" s="4"/>
      <c r="W1102" s="4"/>
      <c r="X1102" s="4"/>
      <c r="AJ1102" s="4" t="s">
        <v>4318</v>
      </c>
      <c r="AK1102" s="4" t="s">
        <v>4319</v>
      </c>
      <c r="AL1102" s="4" t="s">
        <v>452</v>
      </c>
      <c r="AM1102" s="4" t="s">
        <v>452</v>
      </c>
    </row>
    <row r="1103" spans="21:39" x14ac:dyDescent="0.2">
      <c r="U1103" s="4"/>
      <c r="V1103" s="4"/>
      <c r="W1103" s="4"/>
      <c r="X1103" s="4"/>
      <c r="AJ1103" s="4" t="s">
        <v>4320</v>
      </c>
      <c r="AK1103" s="4" t="s">
        <v>4321</v>
      </c>
      <c r="AL1103" s="4" t="s">
        <v>452</v>
      </c>
      <c r="AM1103" s="4" t="s">
        <v>452</v>
      </c>
    </row>
    <row r="1104" spans="21:39" x14ac:dyDescent="0.2">
      <c r="U1104" s="4"/>
      <c r="V1104" s="4"/>
      <c r="W1104" s="4"/>
      <c r="X1104" s="4"/>
      <c r="AJ1104" s="4" t="s">
        <v>4322</v>
      </c>
      <c r="AK1104" s="4" t="s">
        <v>4323</v>
      </c>
      <c r="AL1104" s="4" t="s">
        <v>452</v>
      </c>
      <c r="AM1104" s="4" t="s">
        <v>452</v>
      </c>
    </row>
    <row r="1105" spans="21:39" x14ac:dyDescent="0.2">
      <c r="U1105" s="4"/>
      <c r="V1105" s="4"/>
      <c r="W1105" s="4"/>
      <c r="X1105" s="4"/>
      <c r="AJ1105" s="4" t="s">
        <v>4324</v>
      </c>
      <c r="AK1105" s="4" t="s">
        <v>4325</v>
      </c>
      <c r="AL1105" s="4" t="s">
        <v>452</v>
      </c>
      <c r="AM1105" s="4" t="s">
        <v>452</v>
      </c>
    </row>
    <row r="1106" spans="21:39" x14ac:dyDescent="0.2">
      <c r="U1106" s="4"/>
      <c r="V1106" s="4"/>
      <c r="W1106" s="4"/>
      <c r="X1106" s="4"/>
      <c r="AJ1106" s="4" t="s">
        <v>4326</v>
      </c>
      <c r="AK1106" s="4" t="s">
        <v>4327</v>
      </c>
      <c r="AL1106" s="4" t="s">
        <v>452</v>
      </c>
      <c r="AM1106" s="4" t="s">
        <v>452</v>
      </c>
    </row>
    <row r="1107" spans="21:39" x14ac:dyDescent="0.2">
      <c r="U1107" s="4"/>
      <c r="V1107" s="4"/>
      <c r="W1107" s="4"/>
      <c r="X1107" s="4"/>
      <c r="AJ1107" s="4" t="s">
        <v>4328</v>
      </c>
      <c r="AK1107" s="4" t="s">
        <v>4329</v>
      </c>
      <c r="AL1107" s="4" t="s">
        <v>452</v>
      </c>
      <c r="AM1107" s="4" t="s">
        <v>452</v>
      </c>
    </row>
    <row r="1108" spans="21:39" x14ac:dyDescent="0.2">
      <c r="U1108" s="4"/>
      <c r="V1108" s="4"/>
      <c r="W1108" s="4"/>
      <c r="X1108" s="4"/>
      <c r="AJ1108" s="4" t="s">
        <v>4330</v>
      </c>
      <c r="AK1108" s="4" t="s">
        <v>4331</v>
      </c>
      <c r="AL1108" s="4" t="s">
        <v>452</v>
      </c>
      <c r="AM1108" s="4" t="s">
        <v>452</v>
      </c>
    </row>
    <row r="1109" spans="21:39" x14ac:dyDescent="0.2">
      <c r="U1109" s="4"/>
      <c r="V1109" s="4"/>
      <c r="W1109" s="4"/>
      <c r="X1109" s="4"/>
      <c r="AJ1109" s="4" t="s">
        <v>4332</v>
      </c>
      <c r="AK1109" s="4" t="s">
        <v>4333</v>
      </c>
      <c r="AL1109" s="4" t="s">
        <v>452</v>
      </c>
      <c r="AM1109" s="4" t="s">
        <v>452</v>
      </c>
    </row>
    <row r="1110" spans="21:39" x14ac:dyDescent="0.2">
      <c r="U1110" s="4"/>
      <c r="V1110" s="4"/>
      <c r="W1110" s="4"/>
      <c r="X1110" s="4"/>
      <c r="AJ1110" s="4" t="s">
        <v>4334</v>
      </c>
      <c r="AK1110" s="4" t="s">
        <v>4335</v>
      </c>
      <c r="AL1110" s="4" t="s">
        <v>452</v>
      </c>
      <c r="AM1110" s="4" t="s">
        <v>452</v>
      </c>
    </row>
    <row r="1111" spans="21:39" x14ac:dyDescent="0.2">
      <c r="U1111" s="4"/>
      <c r="V1111" s="4"/>
      <c r="W1111" s="4"/>
      <c r="X1111" s="4"/>
      <c r="AJ1111" s="4" t="s">
        <v>4336</v>
      </c>
      <c r="AK1111" s="4" t="s">
        <v>4337</v>
      </c>
      <c r="AL1111" s="4" t="s">
        <v>452</v>
      </c>
      <c r="AM1111" s="4" t="s">
        <v>452</v>
      </c>
    </row>
    <row r="1112" spans="21:39" x14ac:dyDescent="0.2">
      <c r="U1112" s="4"/>
      <c r="V1112" s="4"/>
      <c r="W1112" s="4"/>
      <c r="X1112" s="4"/>
      <c r="AJ1112" s="4" t="s">
        <v>4338</v>
      </c>
      <c r="AK1112" s="4" t="s">
        <v>4331</v>
      </c>
      <c r="AL1112" s="4" t="s">
        <v>452</v>
      </c>
      <c r="AM1112" s="4" t="s">
        <v>452</v>
      </c>
    </row>
    <row r="1113" spans="21:39" x14ac:dyDescent="0.2">
      <c r="U1113" s="4"/>
      <c r="V1113" s="4"/>
      <c r="W1113" s="4"/>
      <c r="X1113" s="4"/>
      <c r="AJ1113" s="4" t="s">
        <v>4339</v>
      </c>
      <c r="AK1113" s="4" t="s">
        <v>4340</v>
      </c>
      <c r="AL1113" s="4" t="s">
        <v>452</v>
      </c>
      <c r="AM1113" s="4" t="s">
        <v>452</v>
      </c>
    </row>
    <row r="1114" spans="21:39" x14ac:dyDescent="0.2">
      <c r="U1114" s="4"/>
      <c r="V1114" s="4"/>
      <c r="W1114" s="4"/>
      <c r="X1114" s="4"/>
      <c r="AJ1114" s="4" t="s">
        <v>1024</v>
      </c>
      <c r="AK1114" s="4" t="s">
        <v>4341</v>
      </c>
      <c r="AL1114" s="4" t="s">
        <v>452</v>
      </c>
      <c r="AM1114" s="4" t="s">
        <v>452</v>
      </c>
    </row>
    <row r="1115" spans="21:39" x14ac:dyDescent="0.2">
      <c r="U1115" s="4"/>
      <c r="V1115" s="4"/>
      <c r="W1115" s="4"/>
      <c r="X1115" s="4"/>
      <c r="AJ1115" s="4" t="s">
        <v>4342</v>
      </c>
      <c r="AK1115" s="4" t="s">
        <v>4343</v>
      </c>
      <c r="AL1115" s="4" t="s">
        <v>4344</v>
      </c>
      <c r="AM1115" s="4" t="s">
        <v>4345</v>
      </c>
    </row>
    <row r="1116" spans="21:39" x14ac:dyDescent="0.2">
      <c r="U1116" s="4"/>
      <c r="V1116" s="4"/>
      <c r="W1116" s="4"/>
      <c r="X1116" s="4"/>
      <c r="AJ1116" s="4" t="s">
        <v>4346</v>
      </c>
      <c r="AK1116" s="4" t="s">
        <v>4347</v>
      </c>
      <c r="AL1116" s="4" t="s">
        <v>4348</v>
      </c>
      <c r="AM1116" s="4" t="s">
        <v>4349</v>
      </c>
    </row>
    <row r="1117" spans="21:39" x14ac:dyDescent="0.2">
      <c r="U1117" s="4"/>
      <c r="V1117" s="4"/>
      <c r="W1117" s="4"/>
      <c r="X1117" s="4"/>
      <c r="AJ1117" s="4" t="s">
        <v>4350</v>
      </c>
      <c r="AK1117" s="4" t="s">
        <v>4351</v>
      </c>
      <c r="AL1117" s="4" t="s">
        <v>4352</v>
      </c>
      <c r="AM1117" s="4" t="s">
        <v>4353</v>
      </c>
    </row>
    <row r="1118" spans="21:39" x14ac:dyDescent="0.2">
      <c r="U1118" s="4"/>
      <c r="V1118" s="4"/>
      <c r="W1118" s="4"/>
      <c r="X1118" s="4"/>
      <c r="AJ1118" s="4" t="s">
        <v>4354</v>
      </c>
      <c r="AK1118" s="4" t="s">
        <v>4355</v>
      </c>
      <c r="AL1118" s="4" t="s">
        <v>452</v>
      </c>
      <c r="AM1118" s="4" t="s">
        <v>452</v>
      </c>
    </row>
    <row r="1119" spans="21:39" x14ac:dyDescent="0.2">
      <c r="U1119" s="4"/>
      <c r="V1119" s="4"/>
      <c r="W1119" s="4"/>
      <c r="X1119" s="4"/>
      <c r="AJ1119" s="4" t="s">
        <v>1064</v>
      </c>
      <c r="AK1119" s="4" t="s">
        <v>4356</v>
      </c>
      <c r="AL1119" s="4" t="s">
        <v>452</v>
      </c>
      <c r="AM1119" s="4" t="s">
        <v>452</v>
      </c>
    </row>
    <row r="1120" spans="21:39" x14ac:dyDescent="0.2">
      <c r="U1120" s="4"/>
      <c r="V1120" s="4"/>
      <c r="W1120" s="4"/>
      <c r="X1120" s="4"/>
      <c r="AJ1120" s="4" t="s">
        <v>1065</v>
      </c>
      <c r="AK1120" s="4" t="s">
        <v>4357</v>
      </c>
      <c r="AL1120" s="4" t="s">
        <v>452</v>
      </c>
      <c r="AM1120" s="4" t="s">
        <v>452</v>
      </c>
    </row>
    <row r="1121" spans="21:39" x14ac:dyDescent="0.2">
      <c r="U1121" s="4"/>
      <c r="V1121" s="4"/>
      <c r="W1121" s="4"/>
      <c r="X1121" s="4"/>
      <c r="AJ1121" s="4" t="s">
        <v>4358</v>
      </c>
      <c r="AK1121" s="4" t="s">
        <v>4359</v>
      </c>
      <c r="AL1121" s="4" t="s">
        <v>452</v>
      </c>
      <c r="AM1121" s="4" t="s">
        <v>452</v>
      </c>
    </row>
    <row r="1122" spans="21:39" x14ac:dyDescent="0.2">
      <c r="U1122" s="4"/>
      <c r="V1122" s="4"/>
      <c r="W1122" s="4"/>
      <c r="X1122" s="4"/>
      <c r="AJ1122" s="4" t="s">
        <v>4360</v>
      </c>
      <c r="AK1122" s="4" t="s">
        <v>4361</v>
      </c>
      <c r="AL1122" s="4" t="s">
        <v>452</v>
      </c>
      <c r="AM1122" s="4" t="s">
        <v>452</v>
      </c>
    </row>
    <row r="1123" spans="21:39" x14ac:dyDescent="0.2">
      <c r="U1123" s="4"/>
      <c r="V1123" s="4"/>
      <c r="W1123" s="4"/>
      <c r="X1123" s="4"/>
      <c r="AJ1123" s="4" t="s">
        <v>4362</v>
      </c>
      <c r="AK1123" s="4" t="s">
        <v>4363</v>
      </c>
      <c r="AL1123" s="4" t="s">
        <v>4364</v>
      </c>
      <c r="AM1123" s="4" t="s">
        <v>4365</v>
      </c>
    </row>
    <row r="1124" spans="21:39" x14ac:dyDescent="0.2">
      <c r="U1124" s="4"/>
      <c r="V1124" s="4"/>
      <c r="W1124" s="4"/>
      <c r="X1124" s="4"/>
      <c r="AJ1124" s="4" t="s">
        <v>4366</v>
      </c>
      <c r="AK1124" s="4" t="s">
        <v>4367</v>
      </c>
      <c r="AL1124" s="4" t="s">
        <v>4368</v>
      </c>
      <c r="AM1124" s="4" t="s">
        <v>4369</v>
      </c>
    </row>
    <row r="1125" spans="21:39" x14ac:dyDescent="0.2">
      <c r="U1125" s="4"/>
      <c r="V1125" s="4"/>
      <c r="W1125" s="4"/>
      <c r="X1125" s="4"/>
      <c r="AJ1125" s="4" t="s">
        <v>4370</v>
      </c>
      <c r="AK1125" s="4" t="s">
        <v>4371</v>
      </c>
      <c r="AL1125" s="4" t="s">
        <v>4372</v>
      </c>
      <c r="AM1125" s="4" t="s">
        <v>4373</v>
      </c>
    </row>
    <row r="1126" spans="21:39" x14ac:dyDescent="0.2">
      <c r="U1126" s="4"/>
      <c r="V1126" s="4"/>
      <c r="W1126" s="4"/>
      <c r="X1126" s="4"/>
      <c r="AJ1126" s="4" t="s">
        <v>4374</v>
      </c>
      <c r="AK1126" s="4" t="s">
        <v>4375</v>
      </c>
      <c r="AL1126" s="4" t="s">
        <v>4376</v>
      </c>
      <c r="AM1126" s="4" t="s">
        <v>4377</v>
      </c>
    </row>
    <row r="1127" spans="21:39" x14ac:dyDescent="0.2">
      <c r="U1127" s="4"/>
      <c r="V1127" s="4"/>
      <c r="W1127" s="4"/>
      <c r="X1127" s="4"/>
      <c r="AJ1127" s="4" t="s">
        <v>4378</v>
      </c>
      <c r="AK1127" s="4" t="s">
        <v>4379</v>
      </c>
      <c r="AL1127" s="4" t="s">
        <v>4380</v>
      </c>
      <c r="AM1127" s="4" t="s">
        <v>4381</v>
      </c>
    </row>
    <row r="1128" spans="21:39" x14ac:dyDescent="0.2">
      <c r="U1128" s="4"/>
      <c r="V1128" s="4"/>
      <c r="W1128" s="4"/>
      <c r="X1128" s="4"/>
      <c r="AJ1128" s="4" t="s">
        <v>4382</v>
      </c>
      <c r="AK1128" s="4" t="s">
        <v>4383</v>
      </c>
      <c r="AL1128" s="4" t="s">
        <v>4384</v>
      </c>
      <c r="AM1128" s="4" t="s">
        <v>4385</v>
      </c>
    </row>
    <row r="1129" spans="21:39" x14ac:dyDescent="0.2">
      <c r="U1129" s="4"/>
      <c r="V1129" s="4"/>
      <c r="W1129" s="4"/>
      <c r="X1129" s="4"/>
      <c r="AJ1129" s="4" t="s">
        <v>4386</v>
      </c>
      <c r="AK1129" s="4" t="s">
        <v>4387</v>
      </c>
      <c r="AL1129" s="4" t="s">
        <v>4388</v>
      </c>
      <c r="AM1129" s="4" t="s">
        <v>4389</v>
      </c>
    </row>
    <row r="1130" spans="21:39" x14ac:dyDescent="0.2">
      <c r="U1130" s="4"/>
      <c r="V1130" s="4"/>
      <c r="W1130" s="4"/>
      <c r="X1130" s="4"/>
      <c r="AJ1130" s="4" t="s">
        <v>4390</v>
      </c>
      <c r="AK1130" s="4" t="s">
        <v>4391</v>
      </c>
      <c r="AL1130" s="4" t="s">
        <v>4392</v>
      </c>
      <c r="AM1130" s="4" t="s">
        <v>4393</v>
      </c>
    </row>
    <row r="1131" spans="21:39" x14ac:dyDescent="0.2">
      <c r="U1131" s="4"/>
      <c r="V1131" s="4"/>
      <c r="W1131" s="4"/>
      <c r="X1131" s="4"/>
      <c r="AJ1131" s="4" t="s">
        <v>4394</v>
      </c>
      <c r="AK1131" s="4" t="s">
        <v>4395</v>
      </c>
      <c r="AL1131" s="4" t="s">
        <v>4396</v>
      </c>
      <c r="AM1131" s="4" t="s">
        <v>4397</v>
      </c>
    </row>
    <row r="1132" spans="21:39" x14ac:dyDescent="0.2">
      <c r="U1132" s="4"/>
      <c r="V1132" s="4"/>
      <c r="W1132" s="4"/>
      <c r="X1132" s="4"/>
      <c r="AJ1132" s="4" t="s">
        <v>4398</v>
      </c>
      <c r="AK1132" s="4" t="s">
        <v>4399</v>
      </c>
      <c r="AL1132" s="4" t="s">
        <v>4400</v>
      </c>
      <c r="AM1132" s="4" t="s">
        <v>4401</v>
      </c>
    </row>
    <row r="1133" spans="21:39" x14ac:dyDescent="0.2">
      <c r="U1133" s="4"/>
      <c r="V1133" s="4"/>
      <c r="W1133" s="4"/>
      <c r="X1133" s="4"/>
      <c r="AJ1133" s="4" t="s">
        <v>4402</v>
      </c>
      <c r="AK1133" s="4" t="s">
        <v>4403</v>
      </c>
      <c r="AL1133" s="4" t="s">
        <v>4404</v>
      </c>
      <c r="AM1133" s="4" t="s">
        <v>4405</v>
      </c>
    </row>
    <row r="1134" spans="21:39" x14ac:dyDescent="0.2">
      <c r="U1134" s="4"/>
      <c r="V1134" s="4"/>
      <c r="W1134" s="4"/>
      <c r="X1134" s="4"/>
      <c r="AJ1134" s="4" t="s">
        <v>4406</v>
      </c>
      <c r="AK1134" s="4" t="s">
        <v>4407</v>
      </c>
      <c r="AL1134" s="4" t="s">
        <v>4408</v>
      </c>
      <c r="AM1134" s="4" t="s">
        <v>4409</v>
      </c>
    </row>
    <row r="1135" spans="21:39" x14ac:dyDescent="0.2">
      <c r="U1135" s="4"/>
      <c r="V1135" s="4"/>
      <c r="W1135" s="4"/>
      <c r="X1135" s="4"/>
      <c r="AJ1135" s="4" t="s">
        <v>4410</v>
      </c>
      <c r="AK1135" s="4" t="s">
        <v>4411</v>
      </c>
      <c r="AL1135" s="4" t="s">
        <v>4412</v>
      </c>
      <c r="AM1135" s="4" t="s">
        <v>4413</v>
      </c>
    </row>
    <row r="1136" spans="21:39" x14ac:dyDescent="0.2">
      <c r="U1136" s="4"/>
      <c r="V1136" s="4"/>
      <c r="W1136" s="4"/>
      <c r="X1136" s="4"/>
      <c r="AJ1136" s="4" t="s">
        <v>4414</v>
      </c>
      <c r="AK1136" s="4" t="s">
        <v>4415</v>
      </c>
      <c r="AL1136" s="4" t="s">
        <v>452</v>
      </c>
      <c r="AM1136" s="4" t="s">
        <v>452</v>
      </c>
    </row>
    <row r="1137" spans="21:39" x14ac:dyDescent="0.2">
      <c r="U1137" s="4"/>
      <c r="V1137" s="4"/>
      <c r="W1137" s="4"/>
      <c r="X1137" s="4"/>
      <c r="AJ1137" s="4" t="s">
        <v>4416</v>
      </c>
      <c r="AK1137" s="4" t="s">
        <v>4417</v>
      </c>
      <c r="AL1137" s="4" t="s">
        <v>452</v>
      </c>
      <c r="AM1137" s="4" t="s">
        <v>452</v>
      </c>
    </row>
    <row r="1138" spans="21:39" x14ac:dyDescent="0.2">
      <c r="U1138" s="4"/>
      <c r="V1138" s="4"/>
      <c r="W1138" s="4"/>
      <c r="X1138" s="4"/>
      <c r="AJ1138" s="4" t="s">
        <v>4418</v>
      </c>
      <c r="AK1138" s="4" t="s">
        <v>4419</v>
      </c>
      <c r="AL1138" s="4" t="s">
        <v>452</v>
      </c>
      <c r="AM1138" s="4" t="s">
        <v>452</v>
      </c>
    </row>
    <row r="1139" spans="21:39" x14ac:dyDescent="0.2">
      <c r="U1139" s="4"/>
      <c r="V1139" s="4"/>
      <c r="W1139" s="4"/>
      <c r="X1139" s="4"/>
      <c r="AJ1139" s="4" t="s">
        <v>4420</v>
      </c>
      <c r="AK1139" s="4" t="s">
        <v>4421</v>
      </c>
      <c r="AL1139" s="4" t="s">
        <v>452</v>
      </c>
      <c r="AM1139" s="4" t="s">
        <v>452</v>
      </c>
    </row>
    <row r="1140" spans="21:39" x14ac:dyDescent="0.2">
      <c r="U1140" s="4"/>
      <c r="V1140" s="4"/>
      <c r="W1140" s="4"/>
      <c r="X1140" s="4"/>
      <c r="AJ1140" s="4" t="s">
        <v>4422</v>
      </c>
      <c r="AK1140" s="4" t="s">
        <v>4423</v>
      </c>
      <c r="AL1140" s="4" t="s">
        <v>452</v>
      </c>
      <c r="AM1140" s="4" t="s">
        <v>452</v>
      </c>
    </row>
    <row r="1141" spans="21:39" x14ac:dyDescent="0.2">
      <c r="U1141" s="4"/>
      <c r="V1141" s="4"/>
      <c r="W1141" s="4"/>
      <c r="X1141" s="4"/>
      <c r="AJ1141" s="4" t="s">
        <v>4424</v>
      </c>
      <c r="AK1141" s="4" t="s">
        <v>4425</v>
      </c>
      <c r="AL1141" s="4" t="s">
        <v>452</v>
      </c>
      <c r="AM1141" s="4" t="s">
        <v>452</v>
      </c>
    </row>
    <row r="1142" spans="21:39" x14ac:dyDescent="0.2">
      <c r="U1142" s="4"/>
      <c r="V1142" s="4"/>
      <c r="W1142" s="4"/>
      <c r="X1142" s="4"/>
      <c r="AJ1142" s="4" t="s">
        <v>4426</v>
      </c>
      <c r="AK1142" s="4" t="s">
        <v>4427</v>
      </c>
      <c r="AL1142" s="4" t="s">
        <v>4428</v>
      </c>
      <c r="AM1142" s="4" t="s">
        <v>4210</v>
      </c>
    </row>
    <row r="1143" spans="21:39" x14ac:dyDescent="0.2">
      <c r="U1143" s="4"/>
      <c r="V1143" s="4"/>
      <c r="W1143" s="4"/>
      <c r="X1143" s="4"/>
      <c r="AJ1143" s="4" t="s">
        <v>4429</v>
      </c>
      <c r="AK1143" s="4" t="s">
        <v>4430</v>
      </c>
      <c r="AL1143" s="4" t="s">
        <v>4431</v>
      </c>
      <c r="AM1143" s="4" t="s">
        <v>4432</v>
      </c>
    </row>
    <row r="1144" spans="21:39" x14ac:dyDescent="0.2">
      <c r="U1144" s="4"/>
      <c r="V1144" s="4"/>
      <c r="W1144" s="4"/>
      <c r="X1144" s="4"/>
      <c r="AJ1144" s="4" t="s">
        <v>4433</v>
      </c>
      <c r="AK1144" s="4" t="s">
        <v>4434</v>
      </c>
      <c r="AL1144" s="4" t="s">
        <v>4435</v>
      </c>
      <c r="AM1144" s="4" t="s">
        <v>4436</v>
      </c>
    </row>
    <row r="1145" spans="21:39" x14ac:dyDescent="0.2">
      <c r="U1145" s="4"/>
      <c r="V1145" s="4"/>
      <c r="W1145" s="4"/>
      <c r="X1145" s="4"/>
      <c r="AJ1145" s="4" t="s">
        <v>4437</v>
      </c>
      <c r="AK1145" s="4" t="s">
        <v>4438</v>
      </c>
      <c r="AL1145" s="4" t="s">
        <v>4439</v>
      </c>
      <c r="AM1145" s="4" t="s">
        <v>4440</v>
      </c>
    </row>
    <row r="1146" spans="21:39" x14ac:dyDescent="0.2">
      <c r="U1146" s="4"/>
      <c r="V1146" s="4"/>
      <c r="W1146" s="4"/>
      <c r="X1146" s="4"/>
      <c r="AJ1146" s="4" t="s">
        <v>4441</v>
      </c>
      <c r="AK1146" s="4" t="s">
        <v>4442</v>
      </c>
      <c r="AL1146" s="4" t="s">
        <v>4443</v>
      </c>
      <c r="AM1146" s="4" t="s">
        <v>4444</v>
      </c>
    </row>
    <row r="1147" spans="21:39" x14ac:dyDescent="0.2">
      <c r="U1147" s="4"/>
      <c r="V1147" s="4"/>
      <c r="W1147" s="4"/>
      <c r="X1147" s="4"/>
      <c r="AJ1147" s="4" t="s">
        <v>4445</v>
      </c>
      <c r="AK1147" s="4" t="s">
        <v>4446</v>
      </c>
      <c r="AL1147" s="4" t="s">
        <v>4447</v>
      </c>
      <c r="AM1147" s="4" t="s">
        <v>4448</v>
      </c>
    </row>
    <row r="1148" spans="21:39" x14ac:dyDescent="0.2">
      <c r="U1148" s="4"/>
      <c r="V1148" s="4"/>
      <c r="W1148" s="4"/>
      <c r="X1148" s="4"/>
      <c r="AJ1148" s="4" t="s">
        <v>4449</v>
      </c>
      <c r="AK1148" s="4" t="s">
        <v>4450</v>
      </c>
      <c r="AL1148" s="4" t="s">
        <v>4451</v>
      </c>
      <c r="AM1148" s="4" t="s">
        <v>4452</v>
      </c>
    </row>
    <row r="1149" spans="21:39" x14ac:dyDescent="0.2">
      <c r="U1149" s="4"/>
      <c r="V1149" s="4"/>
      <c r="W1149" s="4"/>
      <c r="X1149" s="4"/>
      <c r="AJ1149" s="4" t="s">
        <v>4453</v>
      </c>
      <c r="AK1149" s="4" t="s">
        <v>4454</v>
      </c>
      <c r="AL1149" s="4" t="s">
        <v>4455</v>
      </c>
      <c r="AM1149" s="4" t="s">
        <v>4456</v>
      </c>
    </row>
    <row r="1150" spans="21:39" x14ac:dyDescent="0.2">
      <c r="U1150" s="4"/>
      <c r="V1150" s="4"/>
      <c r="W1150" s="4"/>
      <c r="X1150" s="4"/>
      <c r="AJ1150" s="4" t="s">
        <v>4457</v>
      </c>
      <c r="AK1150" s="4" t="s">
        <v>4458</v>
      </c>
      <c r="AL1150" s="4" t="s">
        <v>4459</v>
      </c>
      <c r="AM1150" s="4" t="s">
        <v>4460</v>
      </c>
    </row>
    <row r="1151" spans="21:39" x14ac:dyDescent="0.2">
      <c r="U1151" s="4"/>
      <c r="V1151" s="4"/>
      <c r="W1151" s="4"/>
      <c r="X1151" s="4"/>
      <c r="AJ1151" s="4" t="s">
        <v>4461</v>
      </c>
      <c r="AK1151" s="4" t="s">
        <v>4462</v>
      </c>
      <c r="AL1151" s="4" t="s">
        <v>4463</v>
      </c>
      <c r="AM1151" s="4" t="s">
        <v>4464</v>
      </c>
    </row>
    <row r="1152" spans="21:39" x14ac:dyDescent="0.2">
      <c r="U1152" s="4"/>
      <c r="V1152" s="4"/>
      <c r="W1152" s="4"/>
      <c r="X1152" s="4"/>
      <c r="AJ1152" s="4" t="s">
        <v>4465</v>
      </c>
      <c r="AK1152" s="4" t="s">
        <v>4466</v>
      </c>
      <c r="AL1152" s="4" t="s">
        <v>4467</v>
      </c>
      <c r="AM1152" s="4" t="s">
        <v>4468</v>
      </c>
    </row>
    <row r="1153" spans="21:39" x14ac:dyDescent="0.2">
      <c r="U1153" s="4"/>
      <c r="V1153" s="4"/>
      <c r="W1153" s="4"/>
      <c r="X1153" s="4"/>
      <c r="AJ1153" s="4" t="s">
        <v>4469</v>
      </c>
      <c r="AK1153" s="4" t="s">
        <v>4470</v>
      </c>
      <c r="AL1153" s="4" t="s">
        <v>4471</v>
      </c>
      <c r="AM1153" s="4" t="s">
        <v>4472</v>
      </c>
    </row>
    <row r="1154" spans="21:39" x14ac:dyDescent="0.2">
      <c r="U1154" s="4"/>
      <c r="V1154" s="4"/>
      <c r="W1154" s="4"/>
      <c r="X1154" s="4"/>
      <c r="AJ1154" s="4" t="s">
        <v>4473</v>
      </c>
      <c r="AK1154" s="4" t="s">
        <v>4474</v>
      </c>
      <c r="AL1154" s="4" t="s">
        <v>4475</v>
      </c>
      <c r="AM1154" s="4" t="s">
        <v>4476</v>
      </c>
    </row>
    <row r="1155" spans="21:39" x14ac:dyDescent="0.2">
      <c r="U1155" s="4"/>
      <c r="V1155" s="4"/>
      <c r="W1155" s="4"/>
      <c r="X1155" s="4"/>
      <c r="AJ1155" s="4" t="s">
        <v>4477</v>
      </c>
      <c r="AK1155" s="4" t="s">
        <v>4478</v>
      </c>
      <c r="AL1155" s="4" t="s">
        <v>4479</v>
      </c>
      <c r="AM1155" s="4" t="s">
        <v>4480</v>
      </c>
    </row>
    <row r="1156" spans="21:39" x14ac:dyDescent="0.2">
      <c r="U1156" s="4"/>
      <c r="V1156" s="4"/>
      <c r="W1156" s="4"/>
      <c r="X1156" s="4"/>
      <c r="AJ1156" s="4" t="s">
        <v>4481</v>
      </c>
      <c r="AK1156" s="4" t="s">
        <v>4482</v>
      </c>
      <c r="AL1156" s="4" t="s">
        <v>4483</v>
      </c>
      <c r="AM1156" s="4" t="s">
        <v>4484</v>
      </c>
    </row>
    <row r="1157" spans="21:39" x14ac:dyDescent="0.2">
      <c r="U1157" s="4"/>
      <c r="V1157" s="4"/>
      <c r="W1157" s="4"/>
      <c r="X1157" s="4"/>
      <c r="AJ1157" s="4" t="s">
        <v>4485</v>
      </c>
      <c r="AK1157" s="4" t="s">
        <v>4486</v>
      </c>
      <c r="AL1157" s="4" t="s">
        <v>4487</v>
      </c>
      <c r="AM1157" s="4" t="s">
        <v>4488</v>
      </c>
    </row>
    <row r="1158" spans="21:39" x14ac:dyDescent="0.2">
      <c r="U1158" s="4"/>
      <c r="V1158" s="4"/>
      <c r="W1158" s="4"/>
      <c r="X1158" s="4"/>
      <c r="AJ1158" s="4" t="s">
        <v>4489</v>
      </c>
      <c r="AK1158" s="4" t="s">
        <v>4490</v>
      </c>
      <c r="AL1158" s="4" t="s">
        <v>4491</v>
      </c>
      <c r="AM1158" s="4" t="s">
        <v>4492</v>
      </c>
    </row>
    <row r="1159" spans="21:39" x14ac:dyDescent="0.2">
      <c r="U1159" s="4"/>
      <c r="V1159" s="4"/>
      <c r="W1159" s="4"/>
      <c r="X1159" s="4"/>
      <c r="AJ1159" s="4" t="s">
        <v>4493</v>
      </c>
      <c r="AK1159" s="4" t="s">
        <v>4494</v>
      </c>
      <c r="AL1159" s="4" t="s">
        <v>4495</v>
      </c>
      <c r="AM1159" s="4" t="s">
        <v>4496</v>
      </c>
    </row>
    <row r="1160" spans="21:39" x14ac:dyDescent="0.2">
      <c r="U1160" s="4"/>
      <c r="V1160" s="4"/>
      <c r="W1160" s="4"/>
      <c r="X1160" s="4"/>
      <c r="AJ1160" s="4" t="s">
        <v>4497</v>
      </c>
      <c r="AK1160" s="4" t="s">
        <v>4498</v>
      </c>
      <c r="AL1160" s="4" t="s">
        <v>4499</v>
      </c>
      <c r="AM1160" s="4" t="s">
        <v>4500</v>
      </c>
    </row>
    <row r="1161" spans="21:39" x14ac:dyDescent="0.2">
      <c r="U1161" s="4"/>
      <c r="V1161" s="4"/>
      <c r="W1161" s="4"/>
      <c r="X1161" s="4"/>
      <c r="AJ1161" s="4" t="s">
        <v>4501</v>
      </c>
      <c r="AK1161" s="4" t="s">
        <v>4502</v>
      </c>
      <c r="AL1161" s="4" t="s">
        <v>4503</v>
      </c>
      <c r="AM1161" s="4" t="s">
        <v>4504</v>
      </c>
    </row>
    <row r="1162" spans="21:39" x14ac:dyDescent="0.2">
      <c r="U1162" s="4"/>
      <c r="V1162" s="4"/>
      <c r="W1162" s="4"/>
      <c r="X1162" s="4"/>
      <c r="AJ1162" s="4" t="s">
        <v>4505</v>
      </c>
      <c r="AK1162" s="4" t="s">
        <v>4506</v>
      </c>
      <c r="AL1162" s="4" t="s">
        <v>452</v>
      </c>
      <c r="AM1162" s="4" t="s">
        <v>452</v>
      </c>
    </row>
    <row r="1163" spans="21:39" x14ac:dyDescent="0.2">
      <c r="U1163" s="4"/>
      <c r="V1163" s="4"/>
      <c r="W1163" s="4"/>
      <c r="X1163" s="4"/>
      <c r="AJ1163" s="4" t="s">
        <v>4507</v>
      </c>
      <c r="AK1163" s="4" t="s">
        <v>4508</v>
      </c>
      <c r="AL1163" s="4" t="s">
        <v>452</v>
      </c>
      <c r="AM1163" s="4" t="s">
        <v>452</v>
      </c>
    </row>
    <row r="1164" spans="21:39" x14ac:dyDescent="0.2">
      <c r="U1164" s="4"/>
      <c r="V1164" s="4"/>
      <c r="W1164" s="4"/>
      <c r="X1164" s="4"/>
      <c r="AJ1164" s="4" t="s">
        <v>4509</v>
      </c>
      <c r="AK1164" s="4" t="s">
        <v>4510</v>
      </c>
      <c r="AL1164" s="4" t="s">
        <v>452</v>
      </c>
      <c r="AM1164" s="4" t="s">
        <v>452</v>
      </c>
    </row>
    <row r="1165" spans="21:39" x14ac:dyDescent="0.2">
      <c r="U1165" s="4"/>
      <c r="V1165" s="4"/>
      <c r="W1165" s="4"/>
      <c r="X1165" s="4"/>
      <c r="AJ1165" s="4" t="s">
        <v>4511</v>
      </c>
      <c r="AK1165" s="4" t="s">
        <v>4512</v>
      </c>
      <c r="AL1165" s="4" t="s">
        <v>452</v>
      </c>
      <c r="AM1165" s="4" t="s">
        <v>452</v>
      </c>
    </row>
    <row r="1166" spans="21:39" x14ac:dyDescent="0.2">
      <c r="U1166" s="4"/>
      <c r="V1166" s="4"/>
      <c r="W1166" s="4"/>
      <c r="X1166" s="4"/>
      <c r="AJ1166" s="4" t="s">
        <v>4513</v>
      </c>
      <c r="AK1166" s="4" t="s">
        <v>4514</v>
      </c>
      <c r="AL1166" s="4" t="s">
        <v>452</v>
      </c>
      <c r="AM1166" s="4" t="s">
        <v>452</v>
      </c>
    </row>
    <row r="1167" spans="21:39" x14ac:dyDescent="0.2">
      <c r="U1167" s="4"/>
      <c r="V1167" s="4"/>
      <c r="W1167" s="4"/>
      <c r="X1167" s="4"/>
      <c r="AJ1167" s="4" t="s">
        <v>4515</v>
      </c>
      <c r="AK1167" s="4" t="s">
        <v>4516</v>
      </c>
      <c r="AL1167" s="4" t="s">
        <v>452</v>
      </c>
      <c r="AM1167" s="4" t="s">
        <v>452</v>
      </c>
    </row>
    <row r="1168" spans="21:39" x14ac:dyDescent="0.2">
      <c r="U1168" s="4"/>
      <c r="V1168" s="4"/>
      <c r="W1168" s="4"/>
      <c r="X1168" s="4"/>
      <c r="AJ1168" s="4" t="s">
        <v>4517</v>
      </c>
      <c r="AK1168" s="4" t="s">
        <v>4518</v>
      </c>
      <c r="AL1168" s="4" t="s">
        <v>452</v>
      </c>
      <c r="AM1168" s="4" t="s">
        <v>452</v>
      </c>
    </row>
    <row r="1169" spans="21:39" x14ac:dyDescent="0.2">
      <c r="U1169" s="4"/>
      <c r="V1169" s="4"/>
      <c r="W1169" s="4"/>
      <c r="X1169" s="4"/>
      <c r="AJ1169" s="4" t="s">
        <v>4519</v>
      </c>
      <c r="AK1169" s="4" t="s">
        <v>4520</v>
      </c>
      <c r="AL1169" s="4" t="s">
        <v>452</v>
      </c>
      <c r="AM1169" s="4" t="s">
        <v>452</v>
      </c>
    </row>
    <row r="1170" spans="21:39" x14ac:dyDescent="0.2">
      <c r="U1170" s="4"/>
      <c r="V1170" s="4"/>
      <c r="W1170" s="4"/>
      <c r="X1170" s="4"/>
      <c r="AJ1170" s="4" t="s">
        <v>4521</v>
      </c>
      <c r="AK1170" s="4" t="s">
        <v>4522</v>
      </c>
      <c r="AL1170" s="4" t="s">
        <v>452</v>
      </c>
      <c r="AM1170" s="4" t="s">
        <v>452</v>
      </c>
    </row>
    <row r="1171" spans="21:39" x14ac:dyDescent="0.2">
      <c r="U1171" s="4"/>
      <c r="V1171" s="4"/>
      <c r="W1171" s="4"/>
      <c r="X1171" s="4"/>
      <c r="AJ1171" s="4" t="s">
        <v>4523</v>
      </c>
      <c r="AK1171" s="4" t="s">
        <v>4524</v>
      </c>
      <c r="AL1171" s="4" t="s">
        <v>452</v>
      </c>
      <c r="AM1171" s="4" t="s">
        <v>452</v>
      </c>
    </row>
    <row r="1172" spans="21:39" x14ac:dyDescent="0.2">
      <c r="U1172" s="4"/>
      <c r="V1172" s="4"/>
      <c r="W1172" s="4"/>
      <c r="X1172" s="4"/>
      <c r="AJ1172" s="4" t="s">
        <v>4525</v>
      </c>
      <c r="AK1172" s="4" t="s">
        <v>4526</v>
      </c>
      <c r="AL1172" s="4" t="s">
        <v>452</v>
      </c>
      <c r="AM1172" s="4" t="s">
        <v>452</v>
      </c>
    </row>
    <row r="1173" spans="21:39" x14ac:dyDescent="0.2">
      <c r="U1173" s="4"/>
      <c r="V1173" s="4"/>
      <c r="W1173" s="4"/>
      <c r="X1173" s="4"/>
      <c r="AJ1173" s="4" t="s">
        <v>4527</v>
      </c>
      <c r="AK1173" s="4" t="s">
        <v>4528</v>
      </c>
      <c r="AL1173" s="4" t="s">
        <v>452</v>
      </c>
      <c r="AM1173" s="4" t="s">
        <v>452</v>
      </c>
    </row>
    <row r="1174" spans="21:39" x14ac:dyDescent="0.2">
      <c r="U1174" s="4"/>
      <c r="V1174" s="4"/>
      <c r="W1174" s="4"/>
      <c r="X1174" s="4"/>
      <c r="AJ1174" s="4" t="s">
        <v>4529</v>
      </c>
      <c r="AK1174" s="4" t="s">
        <v>4530</v>
      </c>
      <c r="AL1174" s="4" t="s">
        <v>452</v>
      </c>
      <c r="AM1174" s="4" t="s">
        <v>452</v>
      </c>
    </row>
    <row r="1175" spans="21:39" x14ac:dyDescent="0.2">
      <c r="U1175" s="4"/>
      <c r="V1175" s="4"/>
      <c r="W1175" s="4"/>
      <c r="X1175" s="4"/>
      <c r="AJ1175" s="4" t="s">
        <v>4531</v>
      </c>
      <c r="AK1175" s="4" t="s">
        <v>4532</v>
      </c>
      <c r="AL1175" s="4" t="s">
        <v>452</v>
      </c>
      <c r="AM1175" s="4" t="s">
        <v>452</v>
      </c>
    </row>
    <row r="1176" spans="21:39" x14ac:dyDescent="0.2">
      <c r="U1176" s="4"/>
      <c r="V1176" s="4"/>
      <c r="W1176" s="4"/>
      <c r="X1176" s="4"/>
      <c r="AJ1176" s="4" t="s">
        <v>4533</v>
      </c>
      <c r="AK1176" s="4" t="s">
        <v>4534</v>
      </c>
      <c r="AL1176" s="4" t="s">
        <v>452</v>
      </c>
      <c r="AM1176" s="4" t="s">
        <v>452</v>
      </c>
    </row>
    <row r="1177" spans="21:39" x14ac:dyDescent="0.2">
      <c r="U1177" s="4"/>
      <c r="V1177" s="4"/>
      <c r="W1177" s="4"/>
      <c r="X1177" s="4"/>
      <c r="AJ1177" s="4" t="s">
        <v>4535</v>
      </c>
      <c r="AK1177" s="4" t="s">
        <v>4536</v>
      </c>
      <c r="AL1177" s="4" t="s">
        <v>452</v>
      </c>
      <c r="AM1177" s="4" t="s">
        <v>452</v>
      </c>
    </row>
    <row r="1178" spans="21:39" x14ac:dyDescent="0.2">
      <c r="U1178" s="4"/>
      <c r="V1178" s="4"/>
      <c r="W1178" s="4"/>
      <c r="X1178" s="4"/>
      <c r="AJ1178" s="4" t="s">
        <v>4537</v>
      </c>
      <c r="AK1178" s="4" t="s">
        <v>4538</v>
      </c>
      <c r="AL1178" s="4" t="s">
        <v>452</v>
      </c>
      <c r="AM1178" s="4" t="s">
        <v>452</v>
      </c>
    </row>
    <row r="1179" spans="21:39" x14ac:dyDescent="0.2">
      <c r="U1179" s="4"/>
      <c r="V1179" s="4"/>
      <c r="W1179" s="4"/>
      <c r="X1179" s="4"/>
      <c r="AJ1179" s="4" t="s">
        <v>4539</v>
      </c>
      <c r="AK1179" s="4" t="s">
        <v>4540</v>
      </c>
      <c r="AL1179" s="4" t="s">
        <v>452</v>
      </c>
      <c r="AM1179" s="4" t="s">
        <v>452</v>
      </c>
    </row>
    <row r="1180" spans="21:39" x14ac:dyDescent="0.2">
      <c r="U1180" s="4"/>
      <c r="V1180" s="4"/>
      <c r="W1180" s="4"/>
      <c r="X1180" s="4"/>
      <c r="AJ1180" s="4" t="s">
        <v>4541</v>
      </c>
      <c r="AK1180" s="4" t="s">
        <v>4542</v>
      </c>
      <c r="AL1180" s="4" t="s">
        <v>452</v>
      </c>
      <c r="AM1180" s="4" t="s">
        <v>452</v>
      </c>
    </row>
    <row r="1181" spans="21:39" x14ac:dyDescent="0.2">
      <c r="U1181" s="4"/>
      <c r="V1181" s="4"/>
      <c r="W1181" s="4"/>
      <c r="X1181" s="4"/>
      <c r="AJ1181" s="4" t="s">
        <v>4543</v>
      </c>
      <c r="AK1181" s="4" t="s">
        <v>4544</v>
      </c>
      <c r="AL1181" s="4" t="s">
        <v>452</v>
      </c>
      <c r="AM1181" s="4" t="s">
        <v>452</v>
      </c>
    </row>
    <row r="1182" spans="21:39" x14ac:dyDescent="0.2">
      <c r="U1182" s="4"/>
      <c r="V1182" s="4"/>
      <c r="W1182" s="4"/>
      <c r="X1182" s="4"/>
      <c r="AJ1182" s="4" t="s">
        <v>4545</v>
      </c>
      <c r="AK1182" s="4" t="s">
        <v>4546</v>
      </c>
      <c r="AL1182" s="4" t="s">
        <v>452</v>
      </c>
      <c r="AM1182" s="4" t="s">
        <v>452</v>
      </c>
    </row>
    <row r="1183" spans="21:39" x14ac:dyDescent="0.2">
      <c r="U1183" s="4"/>
      <c r="V1183" s="4"/>
      <c r="W1183" s="4"/>
      <c r="X1183" s="4"/>
      <c r="AJ1183" s="4" t="s">
        <v>4547</v>
      </c>
      <c r="AK1183" s="4" t="s">
        <v>4548</v>
      </c>
      <c r="AL1183" s="4" t="s">
        <v>452</v>
      </c>
      <c r="AM1183" s="4" t="s">
        <v>452</v>
      </c>
    </row>
    <row r="1184" spans="21:39" x14ac:dyDescent="0.2">
      <c r="U1184" s="4"/>
      <c r="V1184" s="4"/>
      <c r="W1184" s="4"/>
      <c r="X1184" s="4"/>
      <c r="AJ1184" s="4" t="s">
        <v>4549</v>
      </c>
      <c r="AK1184" s="4" t="s">
        <v>4550</v>
      </c>
      <c r="AL1184" s="4" t="s">
        <v>452</v>
      </c>
      <c r="AM1184" s="4" t="s">
        <v>452</v>
      </c>
    </row>
    <row r="1185" spans="21:39" x14ac:dyDescent="0.2">
      <c r="U1185" s="4"/>
      <c r="V1185" s="4"/>
      <c r="W1185" s="4"/>
      <c r="X1185" s="4"/>
      <c r="AJ1185" s="4" t="s">
        <v>4551</v>
      </c>
      <c r="AK1185" s="4" t="s">
        <v>4552</v>
      </c>
      <c r="AL1185" s="4" t="s">
        <v>452</v>
      </c>
      <c r="AM1185" s="4" t="s">
        <v>452</v>
      </c>
    </row>
    <row r="1186" spans="21:39" x14ac:dyDescent="0.2">
      <c r="U1186" s="4"/>
      <c r="V1186" s="4"/>
      <c r="W1186" s="4"/>
      <c r="X1186" s="4"/>
      <c r="AJ1186" s="4" t="s">
        <v>4553</v>
      </c>
      <c r="AK1186" s="4" t="s">
        <v>4554</v>
      </c>
      <c r="AL1186" s="4" t="s">
        <v>452</v>
      </c>
      <c r="AM1186" s="4" t="s">
        <v>452</v>
      </c>
    </row>
    <row r="1187" spans="21:39" x14ac:dyDescent="0.2">
      <c r="U1187" s="4"/>
      <c r="V1187" s="4"/>
      <c r="W1187" s="4"/>
      <c r="X1187" s="4"/>
      <c r="AJ1187" s="4" t="s">
        <v>4555</v>
      </c>
      <c r="AK1187" s="4" t="s">
        <v>4556</v>
      </c>
      <c r="AL1187" s="4" t="s">
        <v>452</v>
      </c>
      <c r="AM1187" s="4" t="s">
        <v>452</v>
      </c>
    </row>
    <row r="1188" spans="21:39" x14ac:dyDescent="0.2">
      <c r="U1188" s="4"/>
      <c r="V1188" s="4"/>
      <c r="W1188" s="4"/>
      <c r="X1188" s="4"/>
      <c r="AJ1188" s="4" t="s">
        <v>4557</v>
      </c>
      <c r="AK1188" s="4" t="s">
        <v>4558</v>
      </c>
      <c r="AL1188" s="4" t="s">
        <v>452</v>
      </c>
      <c r="AM1188" s="4" t="s">
        <v>452</v>
      </c>
    </row>
    <row r="1189" spans="21:39" x14ac:dyDescent="0.2">
      <c r="U1189" s="4"/>
      <c r="V1189" s="4"/>
      <c r="W1189" s="4"/>
      <c r="X1189" s="4"/>
      <c r="AJ1189" s="4" t="s">
        <v>4559</v>
      </c>
      <c r="AK1189" s="4" t="s">
        <v>4560</v>
      </c>
      <c r="AL1189" s="4" t="s">
        <v>452</v>
      </c>
      <c r="AM1189" s="4" t="s">
        <v>452</v>
      </c>
    </row>
    <row r="1190" spans="21:39" x14ac:dyDescent="0.2">
      <c r="U1190" s="4"/>
      <c r="V1190" s="4"/>
      <c r="W1190" s="4"/>
      <c r="X1190" s="4"/>
      <c r="AJ1190" s="4" t="s">
        <v>4561</v>
      </c>
      <c r="AK1190" s="4" t="s">
        <v>4562</v>
      </c>
      <c r="AL1190" s="4" t="s">
        <v>452</v>
      </c>
      <c r="AM1190" s="4" t="s">
        <v>452</v>
      </c>
    </row>
    <row r="1191" spans="21:39" x14ac:dyDescent="0.2">
      <c r="U1191" s="4"/>
      <c r="V1191" s="4"/>
      <c r="W1191" s="4"/>
      <c r="X1191" s="4"/>
      <c r="AJ1191" s="4" t="s">
        <v>4563</v>
      </c>
      <c r="AK1191" s="4" t="s">
        <v>4564</v>
      </c>
      <c r="AL1191" s="4" t="s">
        <v>452</v>
      </c>
      <c r="AM1191" s="4" t="s">
        <v>452</v>
      </c>
    </row>
    <row r="1192" spans="21:39" x14ac:dyDescent="0.2">
      <c r="U1192" s="4"/>
      <c r="V1192" s="4"/>
      <c r="W1192" s="4"/>
      <c r="X1192" s="4"/>
      <c r="AJ1192" s="4" t="s">
        <v>4565</v>
      </c>
      <c r="AK1192" s="4" t="s">
        <v>4566</v>
      </c>
      <c r="AL1192" s="4" t="s">
        <v>452</v>
      </c>
      <c r="AM1192" s="4" t="s">
        <v>452</v>
      </c>
    </row>
    <row r="1193" spans="21:39" x14ac:dyDescent="0.2">
      <c r="U1193" s="4"/>
      <c r="V1193" s="4"/>
      <c r="W1193" s="4"/>
      <c r="X1193" s="4"/>
      <c r="AJ1193" s="4" t="s">
        <v>4567</v>
      </c>
      <c r="AK1193" s="4" t="s">
        <v>4568</v>
      </c>
      <c r="AL1193" s="4" t="s">
        <v>452</v>
      </c>
      <c r="AM1193" s="4" t="s">
        <v>452</v>
      </c>
    </row>
    <row r="1194" spans="21:39" x14ac:dyDescent="0.2">
      <c r="U1194" s="4"/>
      <c r="V1194" s="4"/>
      <c r="W1194" s="4"/>
      <c r="X1194" s="4"/>
      <c r="AJ1194" s="4" t="s">
        <v>4569</v>
      </c>
      <c r="AK1194" s="4" t="s">
        <v>4570</v>
      </c>
      <c r="AL1194" s="4" t="s">
        <v>452</v>
      </c>
      <c r="AM1194" s="4" t="s">
        <v>452</v>
      </c>
    </row>
    <row r="1195" spans="21:39" x14ac:dyDescent="0.2">
      <c r="U1195" s="4"/>
      <c r="V1195" s="4"/>
      <c r="W1195" s="4"/>
      <c r="X1195" s="4"/>
      <c r="AJ1195" s="4" t="s">
        <v>4571</v>
      </c>
      <c r="AK1195" s="4" t="s">
        <v>4572</v>
      </c>
      <c r="AL1195" s="4" t="s">
        <v>4573</v>
      </c>
      <c r="AM1195" s="4" t="s">
        <v>4574</v>
      </c>
    </row>
    <row r="1196" spans="21:39" x14ac:dyDescent="0.2">
      <c r="U1196" s="4"/>
      <c r="V1196" s="4"/>
      <c r="W1196" s="4"/>
      <c r="X1196" s="4"/>
      <c r="AJ1196" s="4" t="s">
        <v>4575</v>
      </c>
      <c r="AK1196" s="4" t="s">
        <v>4576</v>
      </c>
      <c r="AL1196" s="4" t="s">
        <v>452</v>
      </c>
      <c r="AM1196" s="4" t="s">
        <v>452</v>
      </c>
    </row>
    <row r="1197" spans="21:39" x14ac:dyDescent="0.2">
      <c r="U1197" s="4"/>
      <c r="V1197" s="4"/>
      <c r="W1197" s="4"/>
      <c r="X1197" s="4"/>
      <c r="AJ1197" s="4" t="s">
        <v>4577</v>
      </c>
      <c r="AK1197" s="4" t="s">
        <v>4578</v>
      </c>
      <c r="AL1197" s="4" t="s">
        <v>452</v>
      </c>
      <c r="AM1197" s="4" t="s">
        <v>452</v>
      </c>
    </row>
    <row r="1198" spans="21:39" x14ac:dyDescent="0.2">
      <c r="U1198" s="4"/>
      <c r="V1198" s="4"/>
      <c r="W1198" s="4"/>
      <c r="X1198" s="4"/>
      <c r="AJ1198" s="4" t="s">
        <v>4579</v>
      </c>
      <c r="AK1198" s="4" t="s">
        <v>4580</v>
      </c>
      <c r="AL1198" s="4" t="s">
        <v>452</v>
      </c>
      <c r="AM1198" s="4" t="s">
        <v>452</v>
      </c>
    </row>
    <row r="1199" spans="21:39" x14ac:dyDescent="0.2">
      <c r="U1199" s="4"/>
      <c r="V1199" s="4"/>
      <c r="W1199" s="4"/>
      <c r="X1199" s="4"/>
      <c r="AJ1199" s="4" t="s">
        <v>4581</v>
      </c>
      <c r="AK1199" s="4" t="s">
        <v>4582</v>
      </c>
      <c r="AL1199" s="4" t="s">
        <v>452</v>
      </c>
      <c r="AM1199" s="4" t="s">
        <v>452</v>
      </c>
    </row>
    <row r="1200" spans="21:39" x14ac:dyDescent="0.2">
      <c r="U1200" s="4"/>
      <c r="V1200" s="4"/>
      <c r="W1200" s="4"/>
      <c r="X1200" s="4"/>
      <c r="AJ1200" s="4" t="s">
        <v>4583</v>
      </c>
      <c r="AK1200" s="4" t="s">
        <v>4584</v>
      </c>
      <c r="AL1200" s="4" t="s">
        <v>452</v>
      </c>
      <c r="AM1200" s="4" t="s">
        <v>452</v>
      </c>
    </row>
    <row r="1201" spans="21:39" x14ac:dyDescent="0.2">
      <c r="U1201" s="4"/>
      <c r="V1201" s="4"/>
      <c r="W1201" s="4"/>
      <c r="X1201" s="4"/>
      <c r="AJ1201" s="4" t="s">
        <v>4585</v>
      </c>
      <c r="AK1201" s="4" t="s">
        <v>4586</v>
      </c>
      <c r="AL1201" s="4" t="s">
        <v>452</v>
      </c>
      <c r="AM1201" s="4" t="s">
        <v>452</v>
      </c>
    </row>
    <row r="1202" spans="21:39" x14ac:dyDescent="0.2">
      <c r="U1202" s="4"/>
      <c r="V1202" s="4"/>
      <c r="W1202" s="4"/>
      <c r="X1202" s="4"/>
      <c r="AJ1202" s="4" t="s">
        <v>4587</v>
      </c>
      <c r="AK1202" s="4" t="s">
        <v>4588</v>
      </c>
      <c r="AL1202" s="4" t="s">
        <v>452</v>
      </c>
      <c r="AM1202" s="4" t="s">
        <v>452</v>
      </c>
    </row>
    <row r="1203" spans="21:39" x14ac:dyDescent="0.2">
      <c r="U1203" s="4"/>
      <c r="V1203" s="4"/>
      <c r="W1203" s="4"/>
      <c r="X1203" s="4"/>
      <c r="AJ1203" s="4" t="s">
        <v>4589</v>
      </c>
      <c r="AK1203" s="4" t="s">
        <v>4590</v>
      </c>
      <c r="AL1203" s="4" t="s">
        <v>452</v>
      </c>
      <c r="AM1203" s="4" t="s">
        <v>452</v>
      </c>
    </row>
    <row r="1204" spans="21:39" x14ac:dyDescent="0.2">
      <c r="U1204" s="4"/>
      <c r="V1204" s="4"/>
      <c r="W1204" s="4"/>
      <c r="X1204" s="4"/>
      <c r="AJ1204" s="4" t="s">
        <v>4591</v>
      </c>
      <c r="AK1204" s="4" t="s">
        <v>4592</v>
      </c>
      <c r="AL1204" s="4" t="s">
        <v>452</v>
      </c>
      <c r="AM1204" s="4" t="s">
        <v>452</v>
      </c>
    </row>
    <row r="1205" spans="21:39" x14ac:dyDescent="0.2">
      <c r="U1205" s="4"/>
      <c r="V1205" s="4"/>
      <c r="W1205" s="4"/>
      <c r="X1205" s="4"/>
      <c r="AJ1205" s="4" t="s">
        <v>4593</v>
      </c>
      <c r="AK1205" s="4" t="s">
        <v>4594</v>
      </c>
      <c r="AL1205" s="4" t="s">
        <v>452</v>
      </c>
      <c r="AM1205" s="4" t="s">
        <v>452</v>
      </c>
    </row>
    <row r="1206" spans="21:39" x14ac:dyDescent="0.2">
      <c r="U1206" s="4"/>
      <c r="V1206" s="4"/>
      <c r="W1206" s="4"/>
      <c r="X1206" s="4"/>
      <c r="AJ1206" s="4" t="s">
        <v>4595</v>
      </c>
      <c r="AK1206" s="4" t="s">
        <v>4596</v>
      </c>
      <c r="AL1206" s="4" t="s">
        <v>452</v>
      </c>
      <c r="AM1206" s="4" t="s">
        <v>452</v>
      </c>
    </row>
    <row r="1207" spans="21:39" x14ac:dyDescent="0.2">
      <c r="U1207" s="4"/>
      <c r="V1207" s="4"/>
      <c r="W1207" s="4"/>
      <c r="X1207" s="4"/>
      <c r="AJ1207" s="4" t="s">
        <v>4597</v>
      </c>
      <c r="AK1207" s="4" t="s">
        <v>4598</v>
      </c>
      <c r="AL1207" s="4" t="s">
        <v>452</v>
      </c>
      <c r="AM1207" s="4" t="s">
        <v>452</v>
      </c>
    </row>
    <row r="1208" spans="21:39" x14ac:dyDescent="0.2">
      <c r="U1208" s="4"/>
      <c r="V1208" s="4"/>
      <c r="W1208" s="4"/>
      <c r="X1208" s="4"/>
      <c r="AJ1208" s="4" t="s">
        <v>4599</v>
      </c>
      <c r="AK1208" s="4" t="s">
        <v>4600</v>
      </c>
      <c r="AL1208" s="4" t="s">
        <v>452</v>
      </c>
      <c r="AM1208" s="4" t="s">
        <v>452</v>
      </c>
    </row>
    <row r="1209" spans="21:39" x14ac:dyDescent="0.2">
      <c r="U1209" s="4"/>
      <c r="V1209" s="4"/>
      <c r="W1209" s="4"/>
      <c r="X1209" s="4"/>
      <c r="AJ1209" s="4" t="s">
        <v>4601</v>
      </c>
      <c r="AK1209" s="4" t="s">
        <v>4602</v>
      </c>
      <c r="AL1209" s="4" t="s">
        <v>452</v>
      </c>
      <c r="AM1209" s="4" t="s">
        <v>452</v>
      </c>
    </row>
    <row r="1210" spans="21:39" x14ac:dyDescent="0.2">
      <c r="U1210" s="4"/>
      <c r="V1210" s="4"/>
      <c r="W1210" s="4"/>
      <c r="X1210" s="4"/>
      <c r="AJ1210" s="4" t="s">
        <v>4603</v>
      </c>
      <c r="AK1210" s="4" t="s">
        <v>4604</v>
      </c>
      <c r="AL1210" s="4" t="s">
        <v>452</v>
      </c>
      <c r="AM1210" s="4" t="s">
        <v>452</v>
      </c>
    </row>
    <row r="1211" spans="21:39" x14ac:dyDescent="0.2">
      <c r="U1211" s="4"/>
      <c r="V1211" s="4"/>
      <c r="W1211" s="4"/>
      <c r="X1211" s="4"/>
      <c r="AJ1211" s="4" t="s">
        <v>4605</v>
      </c>
      <c r="AK1211" s="4" t="s">
        <v>4606</v>
      </c>
      <c r="AL1211" s="4" t="s">
        <v>452</v>
      </c>
      <c r="AM1211" s="4" t="s">
        <v>452</v>
      </c>
    </row>
    <row r="1212" spans="21:39" x14ac:dyDescent="0.2">
      <c r="U1212" s="4"/>
      <c r="V1212" s="4"/>
      <c r="W1212" s="4"/>
      <c r="X1212" s="4"/>
      <c r="AJ1212" s="4" t="s">
        <v>4607</v>
      </c>
      <c r="AK1212" s="4" t="s">
        <v>4608</v>
      </c>
      <c r="AL1212" s="4" t="s">
        <v>452</v>
      </c>
      <c r="AM1212" s="4" t="s">
        <v>452</v>
      </c>
    </row>
    <row r="1213" spans="21:39" x14ac:dyDescent="0.2">
      <c r="U1213" s="4"/>
      <c r="V1213" s="4"/>
      <c r="W1213" s="4"/>
      <c r="X1213" s="4"/>
      <c r="AJ1213" s="4" t="s">
        <v>4609</v>
      </c>
      <c r="AK1213" s="4" t="s">
        <v>4610</v>
      </c>
      <c r="AL1213" s="4" t="s">
        <v>452</v>
      </c>
      <c r="AM1213" s="4" t="s">
        <v>452</v>
      </c>
    </row>
    <row r="1214" spans="21:39" x14ac:dyDescent="0.2">
      <c r="U1214" s="4"/>
      <c r="V1214" s="4"/>
      <c r="W1214" s="4"/>
      <c r="X1214" s="4"/>
      <c r="AJ1214" s="4" t="s">
        <v>4611</v>
      </c>
      <c r="AK1214" s="4" t="s">
        <v>4612</v>
      </c>
      <c r="AL1214" s="4" t="s">
        <v>452</v>
      </c>
      <c r="AM1214" s="4" t="s">
        <v>452</v>
      </c>
    </row>
    <row r="1215" spans="21:39" x14ac:dyDescent="0.2">
      <c r="U1215" s="4"/>
      <c r="V1215" s="4"/>
      <c r="W1215" s="4"/>
      <c r="X1215" s="4"/>
      <c r="AJ1215" s="4" t="s">
        <v>4613</v>
      </c>
      <c r="AK1215" s="4" t="s">
        <v>4614</v>
      </c>
      <c r="AL1215" s="4" t="s">
        <v>452</v>
      </c>
      <c r="AM1215" s="4" t="s">
        <v>452</v>
      </c>
    </row>
    <row r="1216" spans="21:39" x14ac:dyDescent="0.2">
      <c r="U1216" s="4"/>
      <c r="V1216" s="4"/>
      <c r="W1216" s="4"/>
      <c r="X1216" s="4"/>
      <c r="AJ1216" s="4" t="s">
        <v>4615</v>
      </c>
      <c r="AK1216" s="4" t="s">
        <v>4616</v>
      </c>
      <c r="AL1216" s="4" t="s">
        <v>452</v>
      </c>
      <c r="AM1216" s="4" t="s">
        <v>452</v>
      </c>
    </row>
    <row r="1217" spans="21:39" x14ac:dyDescent="0.2">
      <c r="U1217" s="4"/>
      <c r="V1217" s="4"/>
      <c r="W1217" s="4"/>
      <c r="X1217" s="4"/>
      <c r="AJ1217" s="4" t="s">
        <v>4617</v>
      </c>
      <c r="AK1217" s="4" t="s">
        <v>4618</v>
      </c>
      <c r="AL1217" s="4" t="s">
        <v>452</v>
      </c>
      <c r="AM1217" s="4" t="s">
        <v>452</v>
      </c>
    </row>
    <row r="1218" spans="21:39" x14ac:dyDescent="0.2">
      <c r="U1218" s="4"/>
      <c r="V1218" s="4"/>
      <c r="W1218" s="4"/>
      <c r="X1218" s="4"/>
      <c r="AJ1218" s="4" t="s">
        <v>4619</v>
      </c>
      <c r="AK1218" s="4" t="s">
        <v>4620</v>
      </c>
      <c r="AL1218" s="4" t="s">
        <v>452</v>
      </c>
      <c r="AM1218" s="4" t="s">
        <v>452</v>
      </c>
    </row>
    <row r="1219" spans="21:39" x14ac:dyDescent="0.2">
      <c r="U1219" s="4"/>
      <c r="V1219" s="4"/>
      <c r="W1219" s="4"/>
      <c r="X1219" s="4"/>
      <c r="AJ1219" s="4" t="s">
        <v>4621</v>
      </c>
      <c r="AK1219" s="4" t="s">
        <v>4622</v>
      </c>
      <c r="AL1219" s="4" t="s">
        <v>452</v>
      </c>
      <c r="AM1219" s="4" t="s">
        <v>452</v>
      </c>
    </row>
    <row r="1220" spans="21:39" x14ac:dyDescent="0.2">
      <c r="U1220" s="4"/>
      <c r="V1220" s="4"/>
      <c r="W1220" s="4"/>
      <c r="X1220" s="4"/>
      <c r="AJ1220" s="4" t="s">
        <v>4623</v>
      </c>
      <c r="AK1220" s="4" t="s">
        <v>4624</v>
      </c>
      <c r="AL1220" s="4" t="s">
        <v>452</v>
      </c>
      <c r="AM1220" s="4" t="s">
        <v>452</v>
      </c>
    </row>
    <row r="1221" spans="21:39" x14ac:dyDescent="0.2">
      <c r="U1221" s="4"/>
      <c r="V1221" s="4"/>
      <c r="W1221" s="4"/>
      <c r="X1221" s="4"/>
      <c r="AJ1221" s="4" t="s">
        <v>4625</v>
      </c>
      <c r="AK1221" s="4" t="s">
        <v>4626</v>
      </c>
      <c r="AL1221" s="4" t="s">
        <v>4627</v>
      </c>
      <c r="AM1221" s="4" t="s">
        <v>4628</v>
      </c>
    </row>
    <row r="1222" spans="21:39" x14ac:dyDescent="0.2">
      <c r="U1222" s="4"/>
      <c r="V1222" s="4"/>
      <c r="W1222" s="4"/>
      <c r="X1222" s="4"/>
      <c r="AJ1222" s="4" t="s">
        <v>4629</v>
      </c>
      <c r="AK1222" s="4" t="s">
        <v>4630</v>
      </c>
      <c r="AL1222" s="4" t="s">
        <v>452</v>
      </c>
      <c r="AM1222" s="4" t="s">
        <v>452</v>
      </c>
    </row>
    <row r="1223" spans="21:39" x14ac:dyDescent="0.2">
      <c r="U1223" s="4"/>
      <c r="V1223" s="4"/>
      <c r="W1223" s="4"/>
      <c r="X1223" s="4"/>
      <c r="AJ1223" s="4" t="s">
        <v>4631</v>
      </c>
      <c r="AK1223" s="4" t="s">
        <v>4632</v>
      </c>
      <c r="AL1223" s="4" t="s">
        <v>4499</v>
      </c>
      <c r="AM1223" s="4" t="s">
        <v>4500</v>
      </c>
    </row>
    <row r="1224" spans="21:39" x14ac:dyDescent="0.2">
      <c r="U1224" s="4"/>
      <c r="V1224" s="4"/>
      <c r="W1224" s="4"/>
      <c r="X1224" s="4"/>
      <c r="AJ1224" s="4" t="s">
        <v>4633</v>
      </c>
      <c r="AK1224" s="4" t="s">
        <v>4634</v>
      </c>
      <c r="AL1224" s="4" t="s">
        <v>4635</v>
      </c>
      <c r="AM1224" s="4" t="s">
        <v>4636</v>
      </c>
    </row>
    <row r="1225" spans="21:39" x14ac:dyDescent="0.2">
      <c r="U1225" s="4"/>
      <c r="V1225" s="4"/>
      <c r="W1225" s="4"/>
      <c r="X1225" s="4"/>
      <c r="AJ1225" s="4" t="s">
        <v>4637</v>
      </c>
      <c r="AK1225" s="4" t="s">
        <v>4638</v>
      </c>
      <c r="AL1225" s="4" t="s">
        <v>4639</v>
      </c>
      <c r="AM1225" s="4" t="s">
        <v>4640</v>
      </c>
    </row>
    <row r="1226" spans="21:39" x14ac:dyDescent="0.2">
      <c r="U1226" s="4"/>
      <c r="V1226" s="4"/>
      <c r="W1226" s="4"/>
      <c r="X1226" s="4"/>
      <c r="AJ1226" s="4" t="s">
        <v>4641</v>
      </c>
      <c r="AK1226" s="4" t="s">
        <v>4642</v>
      </c>
      <c r="AL1226" s="4" t="s">
        <v>4643</v>
      </c>
      <c r="AM1226" s="4" t="s">
        <v>4644</v>
      </c>
    </row>
    <row r="1227" spans="21:39" x14ac:dyDescent="0.2">
      <c r="U1227" s="4"/>
      <c r="V1227" s="4"/>
      <c r="W1227" s="4"/>
      <c r="X1227" s="4"/>
      <c r="AJ1227" s="4" t="s">
        <v>4645</v>
      </c>
      <c r="AK1227" s="4" t="s">
        <v>4646</v>
      </c>
      <c r="AL1227" s="4" t="s">
        <v>4647</v>
      </c>
      <c r="AM1227" s="4" t="s">
        <v>4648</v>
      </c>
    </row>
    <row r="1228" spans="21:39" x14ac:dyDescent="0.2">
      <c r="U1228" s="4"/>
      <c r="V1228" s="4"/>
      <c r="W1228" s="4"/>
      <c r="X1228" s="4"/>
      <c r="AJ1228" s="4" t="s">
        <v>4649</v>
      </c>
      <c r="AK1228" s="4" t="s">
        <v>4650</v>
      </c>
      <c r="AL1228" s="4" t="s">
        <v>4651</v>
      </c>
      <c r="AM1228" s="4" t="s">
        <v>4652</v>
      </c>
    </row>
    <row r="1229" spans="21:39" x14ac:dyDescent="0.2">
      <c r="U1229" s="4"/>
      <c r="V1229" s="4"/>
      <c r="W1229" s="4"/>
      <c r="X1229" s="4"/>
      <c r="AJ1229" s="4" t="s">
        <v>4653</v>
      </c>
      <c r="AK1229" s="4" t="s">
        <v>4654</v>
      </c>
      <c r="AL1229" s="4" t="s">
        <v>4655</v>
      </c>
      <c r="AM1229" s="4" t="s">
        <v>4656</v>
      </c>
    </row>
    <row r="1230" spans="21:39" x14ac:dyDescent="0.2">
      <c r="U1230" s="4"/>
      <c r="V1230" s="4"/>
      <c r="W1230" s="4"/>
      <c r="X1230" s="4"/>
      <c r="AJ1230" s="4" t="s">
        <v>4657</v>
      </c>
      <c r="AK1230" s="4" t="s">
        <v>4658</v>
      </c>
      <c r="AL1230" s="4" t="s">
        <v>4659</v>
      </c>
      <c r="AM1230" s="4" t="s">
        <v>3415</v>
      </c>
    </row>
    <row r="1231" spans="21:39" x14ac:dyDescent="0.2">
      <c r="U1231" s="4"/>
      <c r="V1231" s="4"/>
      <c r="W1231" s="4"/>
      <c r="X1231" s="4"/>
      <c r="AJ1231" s="4" t="s">
        <v>4660</v>
      </c>
      <c r="AK1231" s="4" t="s">
        <v>4661</v>
      </c>
      <c r="AL1231" s="4" t="s">
        <v>4662</v>
      </c>
      <c r="AM1231" s="4" t="s">
        <v>4663</v>
      </c>
    </row>
    <row r="1232" spans="21:39" x14ac:dyDescent="0.2">
      <c r="U1232" s="4"/>
      <c r="V1232" s="4"/>
      <c r="W1232" s="4"/>
      <c r="X1232" s="4"/>
      <c r="AJ1232" s="4" t="s">
        <v>4664</v>
      </c>
      <c r="AK1232" s="4" t="s">
        <v>4665</v>
      </c>
      <c r="AL1232" s="4" t="s">
        <v>3422</v>
      </c>
      <c r="AM1232" s="4" t="s">
        <v>3423</v>
      </c>
    </row>
    <row r="1233" spans="21:39" x14ac:dyDescent="0.2">
      <c r="U1233" s="4"/>
      <c r="V1233" s="4"/>
      <c r="W1233" s="4"/>
      <c r="X1233" s="4"/>
      <c r="AJ1233" s="4" t="s">
        <v>4666</v>
      </c>
      <c r="AK1233" s="4" t="s">
        <v>4667</v>
      </c>
      <c r="AL1233" s="4" t="s">
        <v>3426</v>
      </c>
      <c r="AM1233" s="4" t="s">
        <v>3427</v>
      </c>
    </row>
    <row r="1234" spans="21:39" x14ac:dyDescent="0.2">
      <c r="U1234" s="4"/>
      <c r="V1234" s="4"/>
      <c r="W1234" s="4"/>
      <c r="X1234" s="4"/>
      <c r="AJ1234" s="4" t="s">
        <v>4668</v>
      </c>
      <c r="AK1234" s="4" t="s">
        <v>4669</v>
      </c>
      <c r="AL1234" s="4" t="s">
        <v>4670</v>
      </c>
      <c r="AM1234" s="4" t="s">
        <v>4671</v>
      </c>
    </row>
    <row r="1235" spans="21:39" x14ac:dyDescent="0.2">
      <c r="U1235" s="4"/>
      <c r="V1235" s="4"/>
      <c r="W1235" s="4"/>
      <c r="X1235" s="4"/>
      <c r="AJ1235" s="4" t="s">
        <v>4672</v>
      </c>
      <c r="AK1235" s="4" t="s">
        <v>4673</v>
      </c>
      <c r="AL1235" s="4" t="s">
        <v>4674</v>
      </c>
      <c r="AM1235" s="4" t="s">
        <v>4675</v>
      </c>
    </row>
    <row r="1236" spans="21:39" x14ac:dyDescent="0.2">
      <c r="U1236" s="4"/>
      <c r="V1236" s="4"/>
      <c r="W1236" s="4"/>
      <c r="X1236" s="4"/>
      <c r="AJ1236" s="4" t="s">
        <v>4676</v>
      </c>
      <c r="AK1236" s="4" t="s">
        <v>4677</v>
      </c>
      <c r="AL1236" s="4" t="s">
        <v>4678</v>
      </c>
      <c r="AM1236" s="4" t="s">
        <v>4679</v>
      </c>
    </row>
    <row r="1237" spans="21:39" x14ac:dyDescent="0.2">
      <c r="U1237" s="4"/>
      <c r="V1237" s="4"/>
      <c r="W1237" s="4"/>
      <c r="X1237" s="4"/>
      <c r="AJ1237" s="4" t="s">
        <v>4680</v>
      </c>
      <c r="AK1237" s="4" t="s">
        <v>4681</v>
      </c>
      <c r="AL1237" s="4" t="s">
        <v>4682</v>
      </c>
      <c r="AM1237" s="4" t="s">
        <v>4683</v>
      </c>
    </row>
    <row r="1238" spans="21:39" x14ac:dyDescent="0.2">
      <c r="U1238" s="4"/>
      <c r="V1238" s="4"/>
      <c r="W1238" s="4"/>
      <c r="X1238" s="4"/>
      <c r="AJ1238" s="4" t="s">
        <v>4684</v>
      </c>
      <c r="AK1238" s="4" t="s">
        <v>4685</v>
      </c>
      <c r="AL1238" s="4" t="s">
        <v>4686</v>
      </c>
      <c r="AM1238" s="4" t="s">
        <v>4687</v>
      </c>
    </row>
    <row r="1239" spans="21:39" x14ac:dyDescent="0.2">
      <c r="U1239" s="4"/>
      <c r="V1239" s="4"/>
      <c r="W1239" s="4"/>
      <c r="X1239" s="4"/>
      <c r="AJ1239" s="4" t="s">
        <v>4688</v>
      </c>
      <c r="AK1239" s="4" t="s">
        <v>4689</v>
      </c>
      <c r="AL1239" s="4" t="s">
        <v>4690</v>
      </c>
      <c r="AM1239" s="4" t="s">
        <v>4691</v>
      </c>
    </row>
    <row r="1240" spans="21:39" x14ac:dyDescent="0.2">
      <c r="U1240" s="4"/>
      <c r="V1240" s="4"/>
      <c r="W1240" s="4"/>
      <c r="X1240" s="4"/>
      <c r="AJ1240" s="4" t="s">
        <v>4692</v>
      </c>
      <c r="AK1240" s="4" t="s">
        <v>4693</v>
      </c>
      <c r="AL1240" s="4" t="s">
        <v>4694</v>
      </c>
      <c r="AM1240" s="4" t="s">
        <v>4691</v>
      </c>
    </row>
    <row r="1241" spans="21:39" x14ac:dyDescent="0.2">
      <c r="U1241" s="4"/>
      <c r="V1241" s="4"/>
      <c r="W1241" s="4"/>
      <c r="X1241" s="4"/>
      <c r="AJ1241" s="4" t="s">
        <v>4695</v>
      </c>
      <c r="AK1241" s="4" t="s">
        <v>4696</v>
      </c>
      <c r="AL1241" s="4" t="s">
        <v>4697</v>
      </c>
      <c r="AM1241" s="4" t="s">
        <v>4698</v>
      </c>
    </row>
    <row r="1242" spans="21:39" x14ac:dyDescent="0.2">
      <c r="U1242" s="4"/>
      <c r="V1242" s="4"/>
      <c r="W1242" s="4"/>
      <c r="X1242" s="4"/>
      <c r="AJ1242" s="4" t="s">
        <v>4699</v>
      </c>
      <c r="AK1242" s="4" t="s">
        <v>4700</v>
      </c>
      <c r="AL1242" s="4" t="s">
        <v>4701</v>
      </c>
      <c r="AM1242" s="4" t="s">
        <v>4702</v>
      </c>
    </row>
    <row r="1243" spans="21:39" x14ac:dyDescent="0.2">
      <c r="U1243" s="4"/>
      <c r="V1243" s="4"/>
      <c r="W1243" s="4"/>
      <c r="X1243" s="4"/>
      <c r="AJ1243" s="4" t="s">
        <v>4703</v>
      </c>
      <c r="AK1243" s="4" t="s">
        <v>4704</v>
      </c>
      <c r="AL1243" s="4" t="s">
        <v>4705</v>
      </c>
      <c r="AM1243" s="4" t="s">
        <v>4706</v>
      </c>
    </row>
    <row r="1244" spans="21:39" x14ac:dyDescent="0.2">
      <c r="U1244" s="4"/>
      <c r="V1244" s="4"/>
      <c r="W1244" s="4"/>
      <c r="X1244" s="4"/>
      <c r="AJ1244" s="4" t="s">
        <v>4707</v>
      </c>
      <c r="AK1244" s="4" t="s">
        <v>4708</v>
      </c>
      <c r="AL1244" s="4" t="s">
        <v>4709</v>
      </c>
      <c r="AM1244" s="4" t="s">
        <v>4710</v>
      </c>
    </row>
    <row r="1245" spans="21:39" x14ac:dyDescent="0.2">
      <c r="U1245" s="4"/>
      <c r="V1245" s="4"/>
      <c r="W1245" s="4"/>
      <c r="X1245" s="4"/>
      <c r="AJ1245" s="4" t="s">
        <v>4711</v>
      </c>
      <c r="AK1245" s="4" t="s">
        <v>4712</v>
      </c>
      <c r="AL1245" s="4" t="s">
        <v>4713</v>
      </c>
      <c r="AM1245" s="4" t="s">
        <v>4714</v>
      </c>
    </row>
    <row r="1246" spans="21:39" x14ac:dyDescent="0.2">
      <c r="U1246" s="4"/>
      <c r="V1246" s="4"/>
      <c r="W1246" s="4"/>
      <c r="X1246" s="4"/>
      <c r="AJ1246" s="4" t="s">
        <v>4715</v>
      </c>
      <c r="AK1246" s="4" t="s">
        <v>4716</v>
      </c>
      <c r="AL1246" s="4" t="s">
        <v>4659</v>
      </c>
      <c r="AM1246" s="4" t="s">
        <v>3415</v>
      </c>
    </row>
    <row r="1247" spans="21:39" x14ac:dyDescent="0.2">
      <c r="U1247" s="4"/>
      <c r="V1247" s="4"/>
      <c r="W1247" s="4"/>
      <c r="X1247" s="4"/>
      <c r="AJ1247" s="4" t="s">
        <v>4717</v>
      </c>
      <c r="AK1247" s="4" t="s">
        <v>4718</v>
      </c>
      <c r="AL1247" s="4" t="s">
        <v>4662</v>
      </c>
      <c r="AM1247" s="4" t="s">
        <v>4663</v>
      </c>
    </row>
    <row r="1248" spans="21:39" x14ac:dyDescent="0.2">
      <c r="U1248" s="4"/>
      <c r="V1248" s="4"/>
      <c r="W1248" s="4"/>
      <c r="X1248" s="4"/>
      <c r="AJ1248" s="4" t="s">
        <v>4719</v>
      </c>
      <c r="AK1248" s="4" t="s">
        <v>4720</v>
      </c>
      <c r="AL1248" s="4" t="s">
        <v>4674</v>
      </c>
      <c r="AM1248" s="4" t="s">
        <v>4675</v>
      </c>
    </row>
    <row r="1249" spans="21:39" x14ac:dyDescent="0.2">
      <c r="U1249" s="4"/>
      <c r="V1249" s="4"/>
      <c r="W1249" s="4"/>
      <c r="X1249" s="4"/>
      <c r="AJ1249" s="4" t="s">
        <v>4721</v>
      </c>
      <c r="AK1249" s="4" t="s">
        <v>4722</v>
      </c>
      <c r="AL1249" s="4" t="s">
        <v>4678</v>
      </c>
      <c r="AM1249" s="4" t="s">
        <v>4679</v>
      </c>
    </row>
    <row r="1250" spans="21:39" x14ac:dyDescent="0.2">
      <c r="U1250" s="4"/>
      <c r="V1250" s="4"/>
      <c r="W1250" s="4"/>
      <c r="X1250" s="4"/>
      <c r="AJ1250" s="4" t="s">
        <v>4723</v>
      </c>
      <c r="AK1250" s="4" t="s">
        <v>4724</v>
      </c>
      <c r="AL1250" s="4" t="s">
        <v>4682</v>
      </c>
      <c r="AM1250" s="4" t="s">
        <v>4683</v>
      </c>
    </row>
    <row r="1251" spans="21:39" x14ac:dyDescent="0.2">
      <c r="U1251" s="4"/>
      <c r="V1251" s="4"/>
      <c r="W1251" s="4"/>
      <c r="X1251" s="4"/>
      <c r="AJ1251" s="4" t="s">
        <v>4725</v>
      </c>
      <c r="AK1251" s="4" t="s">
        <v>4726</v>
      </c>
      <c r="AL1251" s="4" t="s">
        <v>4686</v>
      </c>
      <c r="AM1251" s="4" t="s">
        <v>4687</v>
      </c>
    </row>
    <row r="1252" spans="21:39" x14ac:dyDescent="0.2">
      <c r="U1252" s="4"/>
      <c r="V1252" s="4"/>
      <c r="W1252" s="4"/>
      <c r="X1252" s="4"/>
      <c r="AJ1252" s="4" t="s">
        <v>4727</v>
      </c>
      <c r="AK1252" s="4" t="s">
        <v>4728</v>
      </c>
      <c r="AL1252" s="4" t="s">
        <v>4701</v>
      </c>
      <c r="AM1252" s="4" t="s">
        <v>4702</v>
      </c>
    </row>
    <row r="1253" spans="21:39" x14ac:dyDescent="0.2">
      <c r="U1253" s="4"/>
      <c r="V1253" s="4"/>
      <c r="W1253" s="4"/>
      <c r="X1253" s="4"/>
      <c r="AJ1253" s="4" t="s">
        <v>4729</v>
      </c>
      <c r="AK1253" s="4" t="s">
        <v>4730</v>
      </c>
      <c r="AL1253" s="4" t="s">
        <v>4705</v>
      </c>
      <c r="AM1253" s="4" t="s">
        <v>4706</v>
      </c>
    </row>
    <row r="1254" spans="21:39" x14ac:dyDescent="0.2">
      <c r="U1254" s="4"/>
      <c r="V1254" s="4"/>
      <c r="W1254" s="4"/>
      <c r="X1254" s="4"/>
      <c r="AJ1254" s="4" t="s">
        <v>4731</v>
      </c>
      <c r="AK1254" s="4" t="s">
        <v>4732</v>
      </c>
      <c r="AL1254" s="4" t="s">
        <v>4733</v>
      </c>
      <c r="AM1254" s="4" t="s">
        <v>4734</v>
      </c>
    </row>
    <row r="1255" spans="21:39" x14ac:dyDescent="0.2">
      <c r="U1255" s="4"/>
      <c r="V1255" s="4"/>
      <c r="W1255" s="4"/>
      <c r="X1255" s="4"/>
      <c r="AJ1255" s="4" t="s">
        <v>4735</v>
      </c>
      <c r="AK1255" s="4" t="s">
        <v>4736</v>
      </c>
      <c r="AL1255" s="4" t="s">
        <v>4737</v>
      </c>
      <c r="AM1255" s="4" t="s">
        <v>4738</v>
      </c>
    </row>
    <row r="1256" spans="21:39" x14ac:dyDescent="0.2">
      <c r="U1256" s="4"/>
      <c r="V1256" s="4"/>
      <c r="W1256" s="4"/>
      <c r="X1256" s="4"/>
      <c r="AJ1256" s="4" t="s">
        <v>4739</v>
      </c>
      <c r="AK1256" s="4" t="s">
        <v>4740</v>
      </c>
      <c r="AL1256" s="4" t="s">
        <v>452</v>
      </c>
      <c r="AM1256" s="4" t="s">
        <v>452</v>
      </c>
    </row>
    <row r="1257" spans="21:39" x14ac:dyDescent="0.2">
      <c r="U1257" s="4"/>
      <c r="V1257" s="4"/>
      <c r="W1257" s="4"/>
      <c r="X1257" s="4"/>
      <c r="AJ1257" s="4" t="s">
        <v>4741</v>
      </c>
      <c r="AK1257" s="4" t="s">
        <v>4742</v>
      </c>
      <c r="AL1257" s="4" t="s">
        <v>452</v>
      </c>
      <c r="AM1257" s="4" t="s">
        <v>452</v>
      </c>
    </row>
    <row r="1258" spans="21:39" x14ac:dyDescent="0.2">
      <c r="U1258" s="4"/>
      <c r="V1258" s="4"/>
      <c r="W1258" s="4"/>
      <c r="X1258" s="4"/>
      <c r="AJ1258" s="4" t="s">
        <v>4743</v>
      </c>
      <c r="AK1258" s="4" t="s">
        <v>4744</v>
      </c>
      <c r="AL1258" s="4" t="s">
        <v>452</v>
      </c>
      <c r="AM1258" s="4" t="s">
        <v>452</v>
      </c>
    </row>
    <row r="1259" spans="21:39" x14ac:dyDescent="0.2">
      <c r="U1259" s="4"/>
      <c r="V1259" s="4"/>
      <c r="W1259" s="4"/>
      <c r="X1259" s="4"/>
      <c r="AJ1259" s="4" t="s">
        <v>4745</v>
      </c>
      <c r="AK1259" s="4" t="s">
        <v>4746</v>
      </c>
      <c r="AL1259" s="4" t="s">
        <v>452</v>
      </c>
      <c r="AM1259" s="4" t="s">
        <v>452</v>
      </c>
    </row>
    <row r="1260" spans="21:39" x14ac:dyDescent="0.2">
      <c r="U1260" s="4"/>
      <c r="V1260" s="4"/>
      <c r="W1260" s="4"/>
      <c r="X1260" s="4"/>
      <c r="AJ1260" s="4" t="s">
        <v>4747</v>
      </c>
      <c r="AK1260" s="4" t="s">
        <v>4748</v>
      </c>
      <c r="AL1260" s="4" t="s">
        <v>452</v>
      </c>
      <c r="AM1260" s="4" t="s">
        <v>452</v>
      </c>
    </row>
    <row r="1261" spans="21:39" x14ac:dyDescent="0.2">
      <c r="U1261" s="4"/>
      <c r="V1261" s="4"/>
      <c r="W1261" s="4"/>
      <c r="X1261" s="4"/>
      <c r="AJ1261" s="4" t="s">
        <v>4749</v>
      </c>
      <c r="AK1261" s="4" t="s">
        <v>4750</v>
      </c>
      <c r="AL1261" s="4" t="s">
        <v>452</v>
      </c>
      <c r="AM1261" s="4" t="s">
        <v>452</v>
      </c>
    </row>
    <row r="1262" spans="21:39" x14ac:dyDescent="0.2">
      <c r="U1262" s="4"/>
      <c r="V1262" s="4"/>
      <c r="W1262" s="4"/>
      <c r="X1262" s="4"/>
      <c r="AJ1262" s="4" t="s">
        <v>4751</v>
      </c>
      <c r="AK1262" s="4" t="s">
        <v>4752</v>
      </c>
      <c r="AL1262" s="4" t="s">
        <v>452</v>
      </c>
      <c r="AM1262" s="4" t="s">
        <v>452</v>
      </c>
    </row>
    <row r="1263" spans="21:39" x14ac:dyDescent="0.2">
      <c r="U1263" s="4"/>
      <c r="V1263" s="4"/>
      <c r="W1263" s="4"/>
      <c r="X1263" s="4"/>
      <c r="AJ1263" s="4" t="s">
        <v>4753</v>
      </c>
      <c r="AK1263" s="4" t="s">
        <v>4754</v>
      </c>
      <c r="AL1263" s="4" t="s">
        <v>452</v>
      </c>
      <c r="AM1263" s="4" t="s">
        <v>452</v>
      </c>
    </row>
    <row r="1264" spans="21:39" x14ac:dyDescent="0.2">
      <c r="U1264" s="4"/>
      <c r="V1264" s="4"/>
      <c r="W1264" s="4"/>
      <c r="X1264" s="4"/>
      <c r="AJ1264" s="4" t="s">
        <v>4755</v>
      </c>
      <c r="AK1264" s="4" t="s">
        <v>4756</v>
      </c>
      <c r="AL1264" s="4" t="s">
        <v>452</v>
      </c>
      <c r="AM1264" s="4" t="s">
        <v>452</v>
      </c>
    </row>
    <row r="1265" spans="21:39" x14ac:dyDescent="0.2">
      <c r="U1265" s="4"/>
      <c r="V1265" s="4"/>
      <c r="W1265" s="4"/>
      <c r="X1265" s="4"/>
      <c r="AJ1265" s="4" t="s">
        <v>4757</v>
      </c>
      <c r="AK1265" s="4" t="s">
        <v>4758</v>
      </c>
      <c r="AL1265" s="4" t="s">
        <v>452</v>
      </c>
      <c r="AM1265" s="4" t="s">
        <v>452</v>
      </c>
    </row>
    <row r="1266" spans="21:39" x14ac:dyDescent="0.2">
      <c r="U1266" s="4"/>
      <c r="V1266" s="4"/>
      <c r="W1266" s="4"/>
      <c r="X1266" s="4"/>
      <c r="AJ1266" s="4" t="s">
        <v>4759</v>
      </c>
      <c r="AK1266" s="4" t="s">
        <v>4760</v>
      </c>
      <c r="AL1266" s="4" t="s">
        <v>4761</v>
      </c>
      <c r="AM1266" s="4" t="s">
        <v>4762</v>
      </c>
    </row>
    <row r="1267" spans="21:39" x14ac:dyDescent="0.2">
      <c r="U1267" s="4"/>
      <c r="V1267" s="4"/>
      <c r="W1267" s="4"/>
      <c r="X1267" s="4"/>
      <c r="AJ1267" s="4" t="s">
        <v>4763</v>
      </c>
      <c r="AK1267" s="4" t="s">
        <v>4764</v>
      </c>
      <c r="AL1267" s="4" t="s">
        <v>3990</v>
      </c>
      <c r="AM1267" s="4" t="s">
        <v>3991</v>
      </c>
    </row>
    <row r="1268" spans="21:39" x14ac:dyDescent="0.2">
      <c r="U1268" s="4"/>
      <c r="V1268" s="4"/>
      <c r="W1268" s="4"/>
      <c r="X1268" s="4"/>
      <c r="AJ1268" s="4" t="s">
        <v>4765</v>
      </c>
      <c r="AK1268" s="4" t="s">
        <v>4766</v>
      </c>
      <c r="AL1268" s="4" t="s">
        <v>4767</v>
      </c>
      <c r="AM1268" s="4" t="s">
        <v>4768</v>
      </c>
    </row>
    <row r="1269" spans="21:39" x14ac:dyDescent="0.2">
      <c r="U1269" s="4"/>
      <c r="V1269" s="4"/>
      <c r="W1269" s="4"/>
      <c r="X1269" s="4"/>
      <c r="AJ1269" s="4" t="s">
        <v>4769</v>
      </c>
      <c r="AK1269" s="4" t="s">
        <v>4770</v>
      </c>
      <c r="AL1269" s="4" t="s">
        <v>4771</v>
      </c>
      <c r="AM1269" s="4" t="s">
        <v>4772</v>
      </c>
    </row>
    <row r="1270" spans="21:39" x14ac:dyDescent="0.2">
      <c r="U1270" s="4"/>
      <c r="V1270" s="4"/>
      <c r="W1270" s="4"/>
      <c r="X1270" s="4"/>
      <c r="AJ1270" s="4" t="s">
        <v>4773</v>
      </c>
      <c r="AK1270" s="4" t="s">
        <v>4774</v>
      </c>
      <c r="AL1270" s="4" t="s">
        <v>4775</v>
      </c>
      <c r="AM1270" s="4" t="s">
        <v>4776</v>
      </c>
    </row>
    <row r="1271" spans="21:39" x14ac:dyDescent="0.2">
      <c r="U1271" s="4"/>
      <c r="V1271" s="4"/>
      <c r="W1271" s="4"/>
      <c r="X1271" s="4"/>
      <c r="AJ1271" s="4" t="s">
        <v>4777</v>
      </c>
      <c r="AK1271" s="4" t="s">
        <v>4778</v>
      </c>
      <c r="AL1271" s="4" t="s">
        <v>4779</v>
      </c>
      <c r="AM1271" s="4" t="s">
        <v>4780</v>
      </c>
    </row>
    <row r="1272" spans="21:39" x14ac:dyDescent="0.2">
      <c r="U1272" s="4"/>
      <c r="V1272" s="4"/>
      <c r="W1272" s="4"/>
      <c r="X1272" s="4"/>
      <c r="AJ1272" s="4" t="s">
        <v>4781</v>
      </c>
      <c r="AK1272" s="4" t="s">
        <v>4782</v>
      </c>
      <c r="AL1272" s="4" t="s">
        <v>4779</v>
      </c>
      <c r="AM1272" s="4" t="s">
        <v>4780</v>
      </c>
    </row>
    <row r="1273" spans="21:39" x14ac:dyDescent="0.2">
      <c r="U1273" s="4"/>
      <c r="V1273" s="4"/>
      <c r="W1273" s="4"/>
      <c r="X1273" s="4"/>
      <c r="AJ1273" s="4" t="s">
        <v>4783</v>
      </c>
      <c r="AK1273" s="4" t="s">
        <v>4784</v>
      </c>
      <c r="AL1273" s="4" t="s">
        <v>4785</v>
      </c>
      <c r="AM1273" s="4" t="s">
        <v>4786</v>
      </c>
    </row>
    <row r="1274" spans="21:39" x14ac:dyDescent="0.2">
      <c r="U1274" s="4"/>
      <c r="V1274" s="4"/>
      <c r="W1274" s="4"/>
      <c r="X1274" s="4"/>
      <c r="AJ1274" s="4" t="s">
        <v>4787</v>
      </c>
      <c r="AK1274" s="4" t="s">
        <v>4788</v>
      </c>
      <c r="AL1274" s="4" t="s">
        <v>4789</v>
      </c>
      <c r="AM1274" s="4" t="s">
        <v>4790</v>
      </c>
    </row>
    <row r="1275" spans="21:39" x14ac:dyDescent="0.2">
      <c r="U1275" s="4"/>
      <c r="V1275" s="4"/>
      <c r="W1275" s="4"/>
      <c r="X1275" s="4"/>
      <c r="AJ1275" s="4" t="s">
        <v>4791</v>
      </c>
      <c r="AK1275" s="4" t="s">
        <v>4792</v>
      </c>
      <c r="AL1275" s="4" t="s">
        <v>4793</v>
      </c>
      <c r="AM1275" s="4" t="s">
        <v>4794</v>
      </c>
    </row>
    <row r="1276" spans="21:39" x14ac:dyDescent="0.2">
      <c r="U1276" s="4"/>
      <c r="V1276" s="4"/>
      <c r="W1276" s="4"/>
      <c r="X1276" s="4"/>
      <c r="AJ1276" s="4" t="s">
        <v>4795</v>
      </c>
      <c r="AK1276" s="4" t="s">
        <v>4796</v>
      </c>
      <c r="AL1276" s="4" t="s">
        <v>4797</v>
      </c>
      <c r="AM1276" s="4" t="s">
        <v>4798</v>
      </c>
    </row>
    <row r="1277" spans="21:39" x14ac:dyDescent="0.2">
      <c r="U1277" s="4"/>
      <c r="V1277" s="4"/>
      <c r="W1277" s="4"/>
      <c r="X1277" s="4"/>
      <c r="AJ1277" s="4" t="s">
        <v>4799</v>
      </c>
      <c r="AK1277" s="4" t="s">
        <v>4800</v>
      </c>
      <c r="AL1277" s="4" t="s">
        <v>4801</v>
      </c>
      <c r="AM1277" s="4" t="s">
        <v>4802</v>
      </c>
    </row>
    <row r="1278" spans="21:39" x14ac:dyDescent="0.2">
      <c r="U1278" s="4"/>
      <c r="V1278" s="4"/>
      <c r="W1278" s="4"/>
      <c r="X1278" s="4"/>
      <c r="AJ1278" s="4" t="s">
        <v>4803</v>
      </c>
      <c r="AK1278" s="4" t="s">
        <v>4804</v>
      </c>
      <c r="AL1278" s="4" t="s">
        <v>4805</v>
      </c>
      <c r="AM1278" s="4" t="s">
        <v>4806</v>
      </c>
    </row>
    <row r="1279" spans="21:39" x14ac:dyDescent="0.2">
      <c r="U1279" s="4"/>
      <c r="V1279" s="4"/>
      <c r="W1279" s="4"/>
      <c r="X1279" s="4"/>
      <c r="AJ1279" s="4" t="s">
        <v>4807</v>
      </c>
      <c r="AK1279" s="4" t="s">
        <v>4808</v>
      </c>
      <c r="AL1279" s="4" t="s">
        <v>4809</v>
      </c>
      <c r="AM1279" s="4" t="s">
        <v>4810</v>
      </c>
    </row>
    <row r="1280" spans="21:39" x14ac:dyDescent="0.2">
      <c r="U1280" s="4"/>
      <c r="V1280" s="4"/>
      <c r="W1280" s="4"/>
      <c r="X1280" s="4"/>
      <c r="AJ1280" s="4" t="s">
        <v>4811</v>
      </c>
      <c r="AK1280" s="4" t="s">
        <v>4812</v>
      </c>
      <c r="AL1280" s="4" t="s">
        <v>4813</v>
      </c>
      <c r="AM1280" s="4" t="s">
        <v>4814</v>
      </c>
    </row>
    <row r="1281" spans="21:39" x14ac:dyDescent="0.2">
      <c r="U1281" s="4"/>
      <c r="V1281" s="4"/>
      <c r="W1281" s="4"/>
      <c r="X1281" s="4"/>
      <c r="AJ1281" s="4" t="s">
        <v>4815</v>
      </c>
      <c r="AK1281" s="4" t="s">
        <v>4816</v>
      </c>
      <c r="AL1281" s="4" t="s">
        <v>4813</v>
      </c>
      <c r="AM1281" s="4" t="s">
        <v>4817</v>
      </c>
    </row>
    <row r="1282" spans="21:39" x14ac:dyDescent="0.2">
      <c r="U1282" s="4"/>
      <c r="V1282" s="4"/>
      <c r="W1282" s="4"/>
      <c r="X1282" s="4"/>
      <c r="AJ1282" s="4" t="s">
        <v>4818</v>
      </c>
      <c r="AK1282" s="4" t="s">
        <v>4819</v>
      </c>
      <c r="AL1282" s="4" t="s">
        <v>4820</v>
      </c>
      <c r="AM1282" s="4" t="s">
        <v>4821</v>
      </c>
    </row>
    <row r="1283" spans="21:39" x14ac:dyDescent="0.2">
      <c r="U1283" s="4"/>
      <c r="V1283" s="4"/>
      <c r="W1283" s="4"/>
      <c r="X1283" s="4"/>
      <c r="AJ1283" s="4" t="s">
        <v>4822</v>
      </c>
      <c r="AK1283" s="4" t="s">
        <v>4823</v>
      </c>
      <c r="AL1283" s="4" t="s">
        <v>4824</v>
      </c>
      <c r="AM1283" s="4" t="s">
        <v>4825</v>
      </c>
    </row>
    <row r="1284" spans="21:39" x14ac:dyDescent="0.2">
      <c r="U1284" s="4"/>
      <c r="V1284" s="4"/>
      <c r="W1284" s="4"/>
      <c r="X1284" s="4"/>
      <c r="AJ1284" s="4" t="s">
        <v>4826</v>
      </c>
      <c r="AK1284" s="4" t="s">
        <v>4827</v>
      </c>
      <c r="AL1284" s="4" t="s">
        <v>4828</v>
      </c>
      <c r="AM1284" s="4" t="s">
        <v>4829</v>
      </c>
    </row>
    <row r="1285" spans="21:39" x14ac:dyDescent="0.2">
      <c r="U1285" s="4"/>
      <c r="V1285" s="4"/>
      <c r="W1285" s="4"/>
      <c r="X1285" s="4"/>
      <c r="AJ1285" s="4" t="s">
        <v>4830</v>
      </c>
      <c r="AK1285" s="4" t="s">
        <v>4831</v>
      </c>
      <c r="AL1285" s="4" t="s">
        <v>4832</v>
      </c>
      <c r="AM1285" s="4" t="s">
        <v>4833</v>
      </c>
    </row>
    <row r="1286" spans="21:39" x14ac:dyDescent="0.2">
      <c r="U1286" s="4"/>
      <c r="V1286" s="4"/>
      <c r="W1286" s="4"/>
      <c r="X1286" s="4"/>
      <c r="AJ1286" s="4" t="s">
        <v>4834</v>
      </c>
      <c r="AK1286" s="4" t="s">
        <v>4835</v>
      </c>
      <c r="AL1286" s="4" t="s">
        <v>4836</v>
      </c>
      <c r="AM1286" s="4" t="s">
        <v>4837</v>
      </c>
    </row>
    <row r="1287" spans="21:39" x14ac:dyDescent="0.2">
      <c r="U1287" s="4"/>
      <c r="V1287" s="4"/>
      <c r="W1287" s="4"/>
      <c r="X1287" s="4"/>
      <c r="AJ1287" s="4" t="s">
        <v>4838</v>
      </c>
      <c r="AK1287" s="4" t="s">
        <v>4839</v>
      </c>
      <c r="AL1287" s="4" t="s">
        <v>4840</v>
      </c>
      <c r="AM1287" s="4" t="s">
        <v>4825</v>
      </c>
    </row>
    <row r="1288" spans="21:39" x14ac:dyDescent="0.2">
      <c r="U1288" s="4"/>
      <c r="V1288" s="4"/>
      <c r="W1288" s="4"/>
      <c r="X1288" s="4"/>
      <c r="AJ1288" s="4" t="s">
        <v>4841</v>
      </c>
      <c r="AK1288" s="4" t="s">
        <v>4842</v>
      </c>
      <c r="AL1288" s="4" t="s">
        <v>4843</v>
      </c>
      <c r="AM1288" s="4" t="s">
        <v>4844</v>
      </c>
    </row>
    <row r="1289" spans="21:39" x14ac:dyDescent="0.2">
      <c r="U1289" s="4"/>
      <c r="V1289" s="4"/>
      <c r="W1289" s="4"/>
      <c r="X1289" s="4"/>
      <c r="AJ1289" s="4" t="s">
        <v>4845</v>
      </c>
      <c r="AK1289" s="4" t="s">
        <v>4846</v>
      </c>
      <c r="AL1289" s="4" t="s">
        <v>4820</v>
      </c>
      <c r="AM1289" s="4" t="s">
        <v>4821</v>
      </c>
    </row>
    <row r="1290" spans="21:39" x14ac:dyDescent="0.2">
      <c r="U1290" s="4"/>
      <c r="V1290" s="4"/>
      <c r="W1290" s="4"/>
      <c r="X1290" s="4"/>
      <c r="AJ1290" s="4" t="s">
        <v>4847</v>
      </c>
      <c r="AK1290" s="4" t="s">
        <v>4848</v>
      </c>
      <c r="AL1290" s="4" t="s">
        <v>4849</v>
      </c>
      <c r="AM1290" s="4" t="s">
        <v>4850</v>
      </c>
    </row>
    <row r="1291" spans="21:39" x14ac:dyDescent="0.2">
      <c r="U1291" s="4"/>
      <c r="V1291" s="4"/>
      <c r="W1291" s="4"/>
      <c r="X1291" s="4"/>
      <c r="AJ1291" s="4" t="s">
        <v>4851</v>
      </c>
      <c r="AK1291" s="4" t="s">
        <v>4852</v>
      </c>
      <c r="AL1291" s="4" t="s">
        <v>4853</v>
      </c>
      <c r="AM1291" s="4" t="s">
        <v>4854</v>
      </c>
    </row>
    <row r="1292" spans="21:39" x14ac:dyDescent="0.2">
      <c r="U1292" s="4"/>
      <c r="V1292" s="4"/>
      <c r="W1292" s="4"/>
      <c r="X1292" s="4"/>
      <c r="AJ1292" s="4" t="s">
        <v>4855</v>
      </c>
      <c r="AK1292" s="4" t="s">
        <v>4856</v>
      </c>
      <c r="AL1292" s="4" t="s">
        <v>4857</v>
      </c>
      <c r="AM1292" s="4" t="s">
        <v>4858</v>
      </c>
    </row>
    <row r="1293" spans="21:39" x14ac:dyDescent="0.2">
      <c r="U1293" s="4"/>
      <c r="V1293" s="4"/>
      <c r="W1293" s="4"/>
      <c r="X1293" s="4"/>
      <c r="AJ1293" s="4" t="s">
        <v>4859</v>
      </c>
      <c r="AK1293" s="4" t="s">
        <v>4860</v>
      </c>
      <c r="AL1293" s="4" t="s">
        <v>4861</v>
      </c>
      <c r="AM1293" s="4" t="s">
        <v>4862</v>
      </c>
    </row>
    <row r="1294" spans="21:39" x14ac:dyDescent="0.2">
      <c r="U1294" s="4"/>
      <c r="V1294" s="4"/>
      <c r="W1294" s="4"/>
      <c r="X1294" s="4"/>
      <c r="AJ1294" s="4" t="s">
        <v>4863</v>
      </c>
      <c r="AK1294" s="4" t="s">
        <v>4864</v>
      </c>
      <c r="AL1294" s="4" t="s">
        <v>452</v>
      </c>
      <c r="AM1294" s="4" t="s">
        <v>452</v>
      </c>
    </row>
    <row r="1295" spans="21:39" x14ac:dyDescent="0.2">
      <c r="U1295" s="4"/>
      <c r="V1295" s="4"/>
      <c r="W1295" s="4"/>
      <c r="X1295" s="4"/>
      <c r="AJ1295" s="4" t="s">
        <v>4865</v>
      </c>
      <c r="AK1295" s="4" t="s">
        <v>4866</v>
      </c>
      <c r="AL1295" s="4" t="s">
        <v>4867</v>
      </c>
      <c r="AM1295" s="4" t="s">
        <v>4868</v>
      </c>
    </row>
    <row r="1296" spans="21:39" x14ac:dyDescent="0.2">
      <c r="U1296" s="4"/>
      <c r="V1296" s="4"/>
      <c r="W1296" s="4"/>
      <c r="X1296" s="4"/>
      <c r="AJ1296" s="4" t="s">
        <v>4869</v>
      </c>
      <c r="AK1296" s="4" t="s">
        <v>4870</v>
      </c>
      <c r="AL1296" s="4" t="s">
        <v>4871</v>
      </c>
      <c r="AM1296" s="4" t="s">
        <v>4872</v>
      </c>
    </row>
    <row r="1297" spans="21:39" x14ac:dyDescent="0.2">
      <c r="U1297" s="4"/>
      <c r="V1297" s="4"/>
      <c r="W1297" s="4"/>
      <c r="X1297" s="4"/>
      <c r="AJ1297" s="4" t="s">
        <v>4873</v>
      </c>
      <c r="AK1297" s="4" t="s">
        <v>4874</v>
      </c>
      <c r="AL1297" s="4" t="s">
        <v>4875</v>
      </c>
      <c r="AM1297" s="4" t="s">
        <v>4868</v>
      </c>
    </row>
    <row r="1298" spans="21:39" x14ac:dyDescent="0.2">
      <c r="U1298" s="4"/>
      <c r="V1298" s="4"/>
      <c r="W1298" s="4"/>
      <c r="X1298" s="4"/>
      <c r="AJ1298" s="4" t="s">
        <v>4876</v>
      </c>
      <c r="AK1298" s="4" t="s">
        <v>4877</v>
      </c>
      <c r="AL1298" s="4" t="s">
        <v>4878</v>
      </c>
      <c r="AM1298" s="4" t="s">
        <v>4879</v>
      </c>
    </row>
    <row r="1299" spans="21:39" x14ac:dyDescent="0.2">
      <c r="U1299" s="4"/>
      <c r="V1299" s="4"/>
      <c r="W1299" s="4"/>
      <c r="X1299" s="4"/>
      <c r="AJ1299" s="4" t="s">
        <v>4880</v>
      </c>
      <c r="AK1299" s="4" t="s">
        <v>4881</v>
      </c>
      <c r="AL1299" s="4" t="s">
        <v>4882</v>
      </c>
      <c r="AM1299" s="4" t="s">
        <v>4883</v>
      </c>
    </row>
    <row r="1300" spans="21:39" x14ac:dyDescent="0.2">
      <c r="U1300" s="4"/>
      <c r="V1300" s="4"/>
      <c r="W1300" s="4"/>
      <c r="X1300" s="4"/>
      <c r="AJ1300" s="4" t="s">
        <v>4884</v>
      </c>
      <c r="AK1300" s="4" t="s">
        <v>4885</v>
      </c>
      <c r="AL1300" s="4" t="s">
        <v>4886</v>
      </c>
      <c r="AM1300" s="4" t="s">
        <v>4887</v>
      </c>
    </row>
    <row r="1301" spans="21:39" x14ac:dyDescent="0.2">
      <c r="U1301" s="4"/>
      <c r="V1301" s="4"/>
      <c r="W1301" s="4"/>
      <c r="X1301" s="4"/>
      <c r="AJ1301" s="4" t="s">
        <v>4888</v>
      </c>
      <c r="AK1301" s="4" t="s">
        <v>4889</v>
      </c>
      <c r="AL1301" s="4" t="s">
        <v>4890</v>
      </c>
      <c r="AM1301" s="4" t="s">
        <v>4891</v>
      </c>
    </row>
    <row r="1302" spans="21:39" x14ac:dyDescent="0.2">
      <c r="U1302" s="4"/>
      <c r="V1302" s="4"/>
      <c r="W1302" s="4"/>
      <c r="X1302" s="4"/>
      <c r="AJ1302" s="4" t="s">
        <v>4892</v>
      </c>
      <c r="AK1302" s="4" t="s">
        <v>4893</v>
      </c>
      <c r="AL1302" s="4" t="s">
        <v>4894</v>
      </c>
      <c r="AM1302" s="4" t="s">
        <v>4895</v>
      </c>
    </row>
    <row r="1303" spans="21:39" x14ac:dyDescent="0.2">
      <c r="U1303" s="4"/>
      <c r="V1303" s="4"/>
      <c r="W1303" s="4"/>
      <c r="X1303" s="4"/>
      <c r="AJ1303" s="4" t="s">
        <v>4896</v>
      </c>
      <c r="AK1303" s="4" t="s">
        <v>4897</v>
      </c>
      <c r="AL1303" s="4" t="s">
        <v>4898</v>
      </c>
      <c r="AM1303" s="4" t="s">
        <v>4899</v>
      </c>
    </row>
    <row r="1304" spans="21:39" x14ac:dyDescent="0.2">
      <c r="U1304" s="4"/>
      <c r="V1304" s="4"/>
      <c r="W1304" s="4"/>
      <c r="X1304" s="4"/>
      <c r="AJ1304" s="4" t="s">
        <v>4900</v>
      </c>
      <c r="AK1304" s="4" t="s">
        <v>4901</v>
      </c>
      <c r="AL1304" s="4" t="s">
        <v>4902</v>
      </c>
      <c r="AM1304" s="4" t="s">
        <v>4903</v>
      </c>
    </row>
    <row r="1305" spans="21:39" x14ac:dyDescent="0.2">
      <c r="U1305" s="4"/>
      <c r="V1305" s="4"/>
      <c r="W1305" s="4"/>
      <c r="X1305" s="4"/>
      <c r="AJ1305" s="4" t="s">
        <v>4904</v>
      </c>
      <c r="AK1305" s="4" t="s">
        <v>4905</v>
      </c>
      <c r="AL1305" s="4" t="s">
        <v>4875</v>
      </c>
      <c r="AM1305" s="4" t="s">
        <v>4906</v>
      </c>
    </row>
    <row r="1306" spans="21:39" x14ac:dyDescent="0.2">
      <c r="U1306" s="4"/>
      <c r="V1306" s="4"/>
      <c r="W1306" s="4"/>
      <c r="X1306" s="4"/>
      <c r="AJ1306" s="4" t="s">
        <v>4907</v>
      </c>
      <c r="AK1306" s="4" t="s">
        <v>4908</v>
      </c>
      <c r="AL1306" s="4" t="s">
        <v>452</v>
      </c>
      <c r="AM1306" s="4" t="s">
        <v>452</v>
      </c>
    </row>
    <row r="1307" spans="21:39" x14ac:dyDescent="0.2">
      <c r="U1307" s="4"/>
      <c r="V1307" s="4"/>
      <c r="W1307" s="4"/>
      <c r="X1307" s="4"/>
      <c r="AJ1307" s="4" t="s">
        <v>4909</v>
      </c>
      <c r="AK1307" s="4" t="s">
        <v>4908</v>
      </c>
      <c r="AL1307" s="4" t="s">
        <v>4910</v>
      </c>
      <c r="AM1307" s="4" t="s">
        <v>4911</v>
      </c>
    </row>
    <row r="1308" spans="21:39" x14ac:dyDescent="0.2">
      <c r="U1308" s="4"/>
      <c r="V1308" s="4"/>
      <c r="W1308" s="4"/>
      <c r="X1308" s="4"/>
      <c r="AJ1308" s="4" t="s">
        <v>4912</v>
      </c>
      <c r="AK1308" s="4" t="s">
        <v>4913</v>
      </c>
      <c r="AL1308" s="4" t="s">
        <v>452</v>
      </c>
      <c r="AM1308" s="4" t="s">
        <v>452</v>
      </c>
    </row>
    <row r="1309" spans="21:39" x14ac:dyDescent="0.2">
      <c r="U1309" s="4"/>
      <c r="V1309" s="4"/>
      <c r="W1309" s="4"/>
      <c r="X1309" s="4"/>
      <c r="AJ1309" s="4" t="s">
        <v>4914</v>
      </c>
      <c r="AK1309" s="4" t="s">
        <v>4915</v>
      </c>
      <c r="AL1309" s="4" t="s">
        <v>452</v>
      </c>
      <c r="AM1309" s="4" t="s">
        <v>452</v>
      </c>
    </row>
    <row r="1310" spans="21:39" x14ac:dyDescent="0.2">
      <c r="U1310" s="4"/>
      <c r="V1310" s="4"/>
      <c r="W1310" s="4"/>
      <c r="X1310" s="4"/>
      <c r="AJ1310" s="4" t="s">
        <v>4916</v>
      </c>
      <c r="AK1310" s="4" t="s">
        <v>4917</v>
      </c>
      <c r="AL1310" s="4" t="s">
        <v>452</v>
      </c>
      <c r="AM1310" s="4" t="s">
        <v>452</v>
      </c>
    </row>
    <row r="1311" spans="21:39" x14ac:dyDescent="0.2">
      <c r="U1311" s="4"/>
      <c r="V1311" s="4"/>
      <c r="W1311" s="4"/>
      <c r="X1311" s="4"/>
      <c r="AJ1311" s="4" t="s">
        <v>4918</v>
      </c>
      <c r="AK1311" s="4" t="s">
        <v>4919</v>
      </c>
      <c r="AL1311" s="4" t="s">
        <v>4920</v>
      </c>
      <c r="AM1311" s="4" t="s">
        <v>4921</v>
      </c>
    </row>
    <row r="1312" spans="21:39" x14ac:dyDescent="0.2">
      <c r="U1312" s="4"/>
      <c r="V1312" s="4"/>
      <c r="W1312" s="4"/>
      <c r="X1312" s="4"/>
      <c r="AJ1312" s="4" t="s">
        <v>4922</v>
      </c>
      <c r="AK1312" s="4" t="s">
        <v>4923</v>
      </c>
      <c r="AL1312" s="4" t="s">
        <v>4920</v>
      </c>
      <c r="AM1312" s="4" t="s">
        <v>4921</v>
      </c>
    </row>
    <row r="1313" spans="21:39" x14ac:dyDescent="0.2">
      <c r="U1313" s="4"/>
      <c r="V1313" s="4"/>
      <c r="W1313" s="4"/>
      <c r="X1313" s="4"/>
      <c r="AJ1313" s="4" t="s">
        <v>4924</v>
      </c>
      <c r="AK1313" s="4" t="s">
        <v>4925</v>
      </c>
      <c r="AL1313" s="4" t="s">
        <v>4926</v>
      </c>
      <c r="AM1313" s="4" t="s">
        <v>4927</v>
      </c>
    </row>
    <row r="1314" spans="21:39" x14ac:dyDescent="0.2">
      <c r="U1314" s="4"/>
      <c r="V1314" s="4"/>
      <c r="W1314" s="4"/>
      <c r="X1314" s="4"/>
      <c r="AJ1314" s="4" t="s">
        <v>4928</v>
      </c>
      <c r="AK1314" s="4" t="s">
        <v>4929</v>
      </c>
      <c r="AL1314" s="4" t="s">
        <v>4930</v>
      </c>
      <c r="AM1314" s="4" t="s">
        <v>4931</v>
      </c>
    </row>
    <row r="1315" spans="21:39" x14ac:dyDescent="0.2">
      <c r="U1315" s="4"/>
      <c r="V1315" s="4"/>
      <c r="W1315" s="4"/>
      <c r="X1315" s="4"/>
      <c r="AJ1315" s="4" t="s">
        <v>4932</v>
      </c>
      <c r="AK1315" s="4" t="s">
        <v>4933</v>
      </c>
      <c r="AL1315" s="4" t="s">
        <v>4934</v>
      </c>
      <c r="AM1315" s="4" t="s">
        <v>4935</v>
      </c>
    </row>
    <row r="1316" spans="21:39" x14ac:dyDescent="0.2">
      <c r="U1316" s="4"/>
      <c r="V1316" s="4"/>
      <c r="W1316" s="4"/>
      <c r="X1316" s="4"/>
      <c r="AJ1316" s="4" t="s">
        <v>4936</v>
      </c>
      <c r="AK1316" s="4" t="s">
        <v>4937</v>
      </c>
      <c r="AL1316" s="4" t="s">
        <v>4938</v>
      </c>
      <c r="AM1316" s="4" t="s">
        <v>4939</v>
      </c>
    </row>
    <row r="1317" spans="21:39" x14ac:dyDescent="0.2">
      <c r="U1317" s="4"/>
      <c r="V1317" s="4"/>
      <c r="W1317" s="4"/>
      <c r="X1317" s="4"/>
      <c r="AJ1317" s="4" t="s">
        <v>4940</v>
      </c>
      <c r="AK1317" s="4" t="s">
        <v>4941</v>
      </c>
      <c r="AL1317" s="4" t="s">
        <v>4942</v>
      </c>
      <c r="AM1317" s="4" t="s">
        <v>4943</v>
      </c>
    </row>
    <row r="1318" spans="21:39" x14ac:dyDescent="0.2">
      <c r="U1318" s="4"/>
      <c r="V1318" s="4"/>
      <c r="W1318" s="4"/>
      <c r="X1318" s="4"/>
      <c r="AJ1318" s="4" t="s">
        <v>4944</v>
      </c>
      <c r="AK1318" s="4" t="s">
        <v>4945</v>
      </c>
      <c r="AL1318" s="4" t="s">
        <v>4926</v>
      </c>
      <c r="AM1318" s="4" t="s">
        <v>4927</v>
      </c>
    </row>
    <row r="1319" spans="21:39" x14ac:dyDescent="0.2">
      <c r="U1319" s="4"/>
      <c r="V1319" s="4"/>
      <c r="W1319" s="4"/>
      <c r="X1319" s="4"/>
      <c r="AJ1319" s="4" t="s">
        <v>4946</v>
      </c>
      <c r="AK1319" s="4" t="s">
        <v>4947</v>
      </c>
      <c r="AL1319" s="4" t="s">
        <v>4948</v>
      </c>
      <c r="AM1319" s="4" t="s">
        <v>4949</v>
      </c>
    </row>
    <row r="1320" spans="21:39" x14ac:dyDescent="0.2">
      <c r="U1320" s="4"/>
      <c r="V1320" s="4"/>
      <c r="W1320" s="4"/>
      <c r="X1320" s="4"/>
      <c r="AJ1320" s="4" t="s">
        <v>4950</v>
      </c>
      <c r="AK1320" s="4" t="s">
        <v>4951</v>
      </c>
      <c r="AL1320" s="4" t="s">
        <v>4952</v>
      </c>
      <c r="AM1320" s="4" t="s">
        <v>4953</v>
      </c>
    </row>
    <row r="1321" spans="21:39" x14ac:dyDescent="0.2">
      <c r="U1321" s="4"/>
      <c r="V1321" s="4"/>
      <c r="W1321" s="4"/>
      <c r="X1321" s="4"/>
      <c r="AJ1321" s="4" t="s">
        <v>4954</v>
      </c>
      <c r="AK1321" s="4" t="s">
        <v>4955</v>
      </c>
      <c r="AL1321" s="4" t="s">
        <v>4956</v>
      </c>
      <c r="AM1321" s="4" t="s">
        <v>4957</v>
      </c>
    </row>
    <row r="1322" spans="21:39" x14ac:dyDescent="0.2">
      <c r="U1322" s="4"/>
      <c r="V1322" s="4"/>
      <c r="W1322" s="4"/>
      <c r="X1322" s="4"/>
      <c r="AJ1322" s="4" t="s">
        <v>4958</v>
      </c>
      <c r="AK1322" s="4" t="s">
        <v>4959</v>
      </c>
      <c r="AL1322" s="4" t="s">
        <v>4670</v>
      </c>
      <c r="AM1322" s="4" t="s">
        <v>4671</v>
      </c>
    </row>
    <row r="1323" spans="21:39" x14ac:dyDescent="0.2">
      <c r="U1323" s="4"/>
      <c r="V1323" s="4"/>
      <c r="W1323" s="4"/>
      <c r="X1323" s="4"/>
      <c r="AJ1323" s="4" t="s">
        <v>4960</v>
      </c>
      <c r="AK1323" s="4" t="s">
        <v>4961</v>
      </c>
      <c r="AL1323" s="4" t="s">
        <v>4962</v>
      </c>
      <c r="AM1323" s="4" t="s">
        <v>4963</v>
      </c>
    </row>
    <row r="1324" spans="21:39" x14ac:dyDescent="0.2">
      <c r="U1324" s="4"/>
      <c r="V1324" s="4"/>
      <c r="W1324" s="4"/>
      <c r="X1324" s="4"/>
      <c r="AJ1324" s="4" t="s">
        <v>4964</v>
      </c>
      <c r="AK1324" s="4" t="s">
        <v>4965</v>
      </c>
      <c r="AL1324" s="4" t="s">
        <v>4966</v>
      </c>
      <c r="AM1324" s="4" t="s">
        <v>4967</v>
      </c>
    </row>
    <row r="1325" spans="21:39" x14ac:dyDescent="0.2">
      <c r="U1325" s="4"/>
      <c r="V1325" s="4"/>
      <c r="W1325" s="4"/>
      <c r="X1325" s="4"/>
      <c r="AJ1325" s="4" t="s">
        <v>4968</v>
      </c>
      <c r="AK1325" s="4" t="s">
        <v>4969</v>
      </c>
      <c r="AL1325" s="4" t="s">
        <v>4970</v>
      </c>
      <c r="AM1325" s="4" t="s">
        <v>4971</v>
      </c>
    </row>
    <row r="1326" spans="21:39" x14ac:dyDescent="0.2">
      <c r="U1326" s="4"/>
      <c r="V1326" s="4"/>
      <c r="W1326" s="4"/>
      <c r="X1326" s="4"/>
      <c r="AJ1326" s="4" t="s">
        <v>4972</v>
      </c>
      <c r="AK1326" s="4" t="s">
        <v>4973</v>
      </c>
      <c r="AL1326" s="4" t="s">
        <v>4974</v>
      </c>
      <c r="AM1326" s="4" t="s">
        <v>4975</v>
      </c>
    </row>
    <row r="1327" spans="21:39" x14ac:dyDescent="0.2">
      <c r="U1327" s="4"/>
      <c r="V1327" s="4"/>
      <c r="W1327" s="4"/>
      <c r="X1327" s="4"/>
      <c r="AJ1327" s="4" t="s">
        <v>4976</v>
      </c>
      <c r="AK1327" s="4" t="s">
        <v>4973</v>
      </c>
      <c r="AL1327" s="4" t="s">
        <v>4977</v>
      </c>
      <c r="AM1327" s="4" t="s">
        <v>4978</v>
      </c>
    </row>
    <row r="1328" spans="21:39" x14ac:dyDescent="0.2">
      <c r="U1328" s="4"/>
      <c r="V1328" s="4"/>
      <c r="W1328" s="4"/>
      <c r="X1328" s="4"/>
      <c r="AJ1328" s="4" t="s">
        <v>4979</v>
      </c>
      <c r="AK1328" s="4" t="s">
        <v>4973</v>
      </c>
      <c r="AL1328" s="4" t="s">
        <v>4980</v>
      </c>
      <c r="AM1328" s="4" t="s">
        <v>4981</v>
      </c>
    </row>
    <row r="1329" spans="21:39" x14ac:dyDescent="0.2">
      <c r="U1329" s="4"/>
      <c r="V1329" s="4"/>
      <c r="W1329" s="4"/>
      <c r="X1329" s="4"/>
      <c r="AJ1329" s="4" t="s">
        <v>4982</v>
      </c>
      <c r="AK1329" s="4" t="s">
        <v>4983</v>
      </c>
      <c r="AL1329" s="4" t="s">
        <v>4984</v>
      </c>
      <c r="AM1329" s="4" t="s">
        <v>4985</v>
      </c>
    </row>
    <row r="1330" spans="21:39" x14ac:dyDescent="0.2">
      <c r="U1330" s="4"/>
      <c r="V1330" s="4"/>
      <c r="W1330" s="4"/>
      <c r="X1330" s="4"/>
      <c r="AJ1330" s="4" t="s">
        <v>4986</v>
      </c>
      <c r="AK1330" s="4" t="s">
        <v>4987</v>
      </c>
      <c r="AL1330" s="4" t="s">
        <v>4988</v>
      </c>
      <c r="AM1330" s="4" t="s">
        <v>4989</v>
      </c>
    </row>
    <row r="1331" spans="21:39" x14ac:dyDescent="0.2">
      <c r="U1331" s="4"/>
      <c r="V1331" s="4"/>
      <c r="W1331" s="4"/>
      <c r="X1331" s="4"/>
      <c r="AJ1331" s="4" t="s">
        <v>4990</v>
      </c>
      <c r="AK1331" s="4" t="s">
        <v>4991</v>
      </c>
      <c r="AL1331" s="4" t="s">
        <v>4992</v>
      </c>
      <c r="AM1331" s="4" t="s">
        <v>4993</v>
      </c>
    </row>
    <row r="1332" spans="21:39" x14ac:dyDescent="0.2">
      <c r="U1332" s="4"/>
      <c r="V1332" s="4"/>
      <c r="W1332" s="4"/>
      <c r="X1332" s="4"/>
      <c r="AJ1332" s="4" t="s">
        <v>4994</v>
      </c>
      <c r="AK1332" s="4" t="s">
        <v>4995</v>
      </c>
      <c r="AL1332" s="4" t="s">
        <v>4996</v>
      </c>
      <c r="AM1332" s="4" t="s">
        <v>4997</v>
      </c>
    </row>
    <row r="1333" spans="21:39" x14ac:dyDescent="0.2">
      <c r="U1333" s="4"/>
      <c r="V1333" s="4"/>
      <c r="W1333" s="4"/>
      <c r="X1333" s="4"/>
      <c r="AJ1333" s="4" t="s">
        <v>4998</v>
      </c>
      <c r="AK1333" s="4" t="s">
        <v>4999</v>
      </c>
      <c r="AL1333" s="4" t="s">
        <v>5000</v>
      </c>
      <c r="AM1333" s="4" t="s">
        <v>5001</v>
      </c>
    </row>
    <row r="1334" spans="21:39" x14ac:dyDescent="0.2">
      <c r="U1334" s="4"/>
      <c r="V1334" s="4"/>
      <c r="W1334" s="4"/>
      <c r="X1334" s="4"/>
      <c r="AJ1334" s="4" t="s">
        <v>5002</v>
      </c>
      <c r="AK1334" s="4" t="s">
        <v>4999</v>
      </c>
      <c r="AL1334" s="4" t="s">
        <v>5003</v>
      </c>
      <c r="AM1334" s="4" t="s">
        <v>5004</v>
      </c>
    </row>
    <row r="1335" spans="21:39" x14ac:dyDescent="0.2">
      <c r="U1335" s="4"/>
      <c r="V1335" s="4"/>
      <c r="W1335" s="4"/>
      <c r="X1335" s="4"/>
      <c r="AJ1335" s="4" t="s">
        <v>5005</v>
      </c>
      <c r="AK1335" s="4" t="s">
        <v>5006</v>
      </c>
      <c r="AL1335" s="4" t="s">
        <v>5007</v>
      </c>
      <c r="AM1335" s="4" t="s">
        <v>5008</v>
      </c>
    </row>
    <row r="1336" spans="21:39" x14ac:dyDescent="0.2">
      <c r="U1336" s="4"/>
      <c r="V1336" s="4"/>
      <c r="W1336" s="4"/>
      <c r="X1336" s="4"/>
      <c r="AJ1336" s="4" t="s">
        <v>5009</v>
      </c>
      <c r="AK1336" s="4" t="s">
        <v>4999</v>
      </c>
      <c r="AL1336" s="4" t="s">
        <v>5010</v>
      </c>
      <c r="AM1336" s="4" t="s">
        <v>5011</v>
      </c>
    </row>
    <row r="1337" spans="21:39" x14ac:dyDescent="0.2">
      <c r="U1337" s="4"/>
      <c r="V1337" s="4"/>
      <c r="W1337" s="4"/>
      <c r="X1337" s="4"/>
      <c r="AJ1337" s="4" t="s">
        <v>5012</v>
      </c>
      <c r="AK1337" s="4" t="s">
        <v>5013</v>
      </c>
      <c r="AL1337" s="4" t="s">
        <v>5014</v>
      </c>
      <c r="AM1337" s="4" t="s">
        <v>5015</v>
      </c>
    </row>
    <row r="1338" spans="21:39" x14ac:dyDescent="0.2">
      <c r="U1338" s="4"/>
      <c r="V1338" s="4"/>
      <c r="W1338" s="4"/>
      <c r="X1338" s="4"/>
      <c r="AJ1338" s="4" t="s">
        <v>5016</v>
      </c>
      <c r="AK1338" s="4" t="s">
        <v>5017</v>
      </c>
      <c r="AL1338" s="4" t="s">
        <v>5018</v>
      </c>
      <c r="AM1338" s="4" t="s">
        <v>5019</v>
      </c>
    </row>
    <row r="1339" spans="21:39" x14ac:dyDescent="0.2">
      <c r="U1339" s="4"/>
      <c r="V1339" s="4"/>
      <c r="W1339" s="4"/>
      <c r="X1339" s="4"/>
      <c r="AJ1339" s="4" t="s">
        <v>5020</v>
      </c>
      <c r="AK1339" s="4" t="s">
        <v>5021</v>
      </c>
      <c r="AL1339" s="4" t="s">
        <v>5022</v>
      </c>
      <c r="AM1339" s="4" t="s">
        <v>5023</v>
      </c>
    </row>
    <row r="1340" spans="21:39" x14ac:dyDescent="0.2">
      <c r="U1340" s="4"/>
      <c r="V1340" s="4"/>
      <c r="W1340" s="4"/>
      <c r="X1340" s="4"/>
      <c r="AJ1340" s="4" t="s">
        <v>5024</v>
      </c>
      <c r="AK1340" s="4" t="s">
        <v>5025</v>
      </c>
      <c r="AL1340" s="4" t="s">
        <v>5026</v>
      </c>
      <c r="AM1340" s="4" t="s">
        <v>5027</v>
      </c>
    </row>
    <row r="1341" spans="21:39" x14ac:dyDescent="0.2">
      <c r="U1341" s="4"/>
      <c r="V1341" s="4"/>
      <c r="W1341" s="4"/>
      <c r="X1341" s="4"/>
      <c r="AJ1341" s="4" t="s">
        <v>5028</v>
      </c>
      <c r="AK1341" s="4" t="s">
        <v>5029</v>
      </c>
      <c r="AL1341" s="4" t="s">
        <v>5030</v>
      </c>
      <c r="AM1341" s="4" t="s">
        <v>5031</v>
      </c>
    </row>
    <row r="1342" spans="21:39" x14ac:dyDescent="0.2">
      <c r="U1342" s="4"/>
      <c r="V1342" s="4"/>
      <c r="W1342" s="4"/>
      <c r="X1342" s="4"/>
      <c r="AJ1342" s="4" t="s">
        <v>5032</v>
      </c>
      <c r="AK1342" s="4" t="s">
        <v>5029</v>
      </c>
      <c r="AL1342" s="4" t="s">
        <v>5033</v>
      </c>
      <c r="AM1342" s="4" t="s">
        <v>5034</v>
      </c>
    </row>
    <row r="1343" spans="21:39" x14ac:dyDescent="0.2">
      <c r="U1343" s="4"/>
      <c r="V1343" s="4"/>
      <c r="W1343" s="4"/>
      <c r="X1343" s="4"/>
      <c r="AJ1343" s="4" t="s">
        <v>5035</v>
      </c>
      <c r="AK1343" s="4" t="s">
        <v>5036</v>
      </c>
      <c r="AL1343" s="4" t="s">
        <v>5037</v>
      </c>
      <c r="AM1343" s="4" t="s">
        <v>5038</v>
      </c>
    </row>
    <row r="1344" spans="21:39" x14ac:dyDescent="0.2">
      <c r="U1344" s="4"/>
      <c r="V1344" s="4"/>
      <c r="W1344" s="4"/>
      <c r="X1344" s="4"/>
      <c r="AJ1344" s="4" t="s">
        <v>5039</v>
      </c>
      <c r="AK1344" s="4" t="s">
        <v>5040</v>
      </c>
      <c r="AL1344" s="4" t="s">
        <v>5041</v>
      </c>
      <c r="AM1344" s="4" t="s">
        <v>5042</v>
      </c>
    </row>
    <row r="1345" spans="21:39" x14ac:dyDescent="0.2">
      <c r="U1345" s="4"/>
      <c r="V1345" s="4"/>
      <c r="W1345" s="4"/>
      <c r="X1345" s="4"/>
      <c r="AJ1345" s="4" t="s">
        <v>5043</v>
      </c>
      <c r="AK1345" s="4" t="s">
        <v>5044</v>
      </c>
      <c r="AL1345" s="4" t="s">
        <v>5045</v>
      </c>
      <c r="AM1345" s="4" t="s">
        <v>5046</v>
      </c>
    </row>
    <row r="1346" spans="21:39" x14ac:dyDescent="0.2">
      <c r="U1346" s="4"/>
      <c r="V1346" s="4"/>
      <c r="W1346" s="4"/>
      <c r="X1346" s="4"/>
      <c r="AJ1346" s="4" t="s">
        <v>5047</v>
      </c>
      <c r="AK1346" s="4" t="s">
        <v>5048</v>
      </c>
      <c r="AL1346" s="4" t="s">
        <v>5049</v>
      </c>
      <c r="AM1346" s="4" t="s">
        <v>5050</v>
      </c>
    </row>
    <row r="1347" spans="21:39" x14ac:dyDescent="0.2">
      <c r="U1347" s="4"/>
      <c r="V1347" s="4"/>
      <c r="W1347" s="4"/>
      <c r="X1347" s="4"/>
      <c r="AJ1347" s="4" t="s">
        <v>5051</v>
      </c>
      <c r="AK1347" s="4" t="s">
        <v>5048</v>
      </c>
      <c r="AL1347" s="4" t="s">
        <v>5052</v>
      </c>
      <c r="AM1347" s="4" t="s">
        <v>5053</v>
      </c>
    </row>
    <row r="1348" spans="21:39" x14ac:dyDescent="0.2">
      <c r="U1348" s="4"/>
      <c r="V1348" s="4"/>
      <c r="W1348" s="4"/>
      <c r="X1348" s="4"/>
      <c r="AJ1348" s="4" t="s">
        <v>5054</v>
      </c>
      <c r="AK1348" s="4" t="s">
        <v>5055</v>
      </c>
      <c r="AL1348" s="4" t="s">
        <v>5056</v>
      </c>
      <c r="AM1348" s="4" t="s">
        <v>5057</v>
      </c>
    </row>
    <row r="1349" spans="21:39" x14ac:dyDescent="0.2">
      <c r="U1349" s="4"/>
      <c r="V1349" s="4"/>
      <c r="W1349" s="4"/>
      <c r="X1349" s="4"/>
      <c r="AJ1349" s="4" t="s">
        <v>5058</v>
      </c>
      <c r="AK1349" s="4" t="s">
        <v>5059</v>
      </c>
      <c r="AL1349" s="4" t="s">
        <v>5060</v>
      </c>
      <c r="AM1349" s="4" t="s">
        <v>5061</v>
      </c>
    </row>
    <row r="1350" spans="21:39" x14ac:dyDescent="0.2">
      <c r="U1350" s="4"/>
      <c r="V1350" s="4"/>
      <c r="W1350" s="4"/>
      <c r="X1350" s="4"/>
      <c r="AJ1350" s="4" t="s">
        <v>5062</v>
      </c>
      <c r="AK1350" s="4" t="s">
        <v>5055</v>
      </c>
      <c r="AL1350" s="4" t="s">
        <v>5063</v>
      </c>
      <c r="AM1350" s="4" t="s">
        <v>5064</v>
      </c>
    </row>
    <row r="1351" spans="21:39" x14ac:dyDescent="0.2">
      <c r="U1351" s="4"/>
      <c r="V1351" s="4"/>
      <c r="W1351" s="4"/>
      <c r="X1351" s="4"/>
      <c r="AJ1351" s="4" t="s">
        <v>5065</v>
      </c>
      <c r="AK1351" s="4" t="s">
        <v>5055</v>
      </c>
      <c r="AL1351" s="4" t="s">
        <v>5066</v>
      </c>
      <c r="AM1351" s="4" t="s">
        <v>5067</v>
      </c>
    </row>
    <row r="1352" spans="21:39" x14ac:dyDescent="0.2">
      <c r="U1352" s="4"/>
      <c r="V1352" s="4"/>
      <c r="W1352" s="4"/>
      <c r="X1352" s="4"/>
      <c r="AJ1352" s="4" t="s">
        <v>5068</v>
      </c>
      <c r="AK1352" s="4" t="s">
        <v>5069</v>
      </c>
      <c r="AL1352" s="4" t="s">
        <v>5070</v>
      </c>
      <c r="AM1352" s="4" t="s">
        <v>5071</v>
      </c>
    </row>
    <row r="1353" spans="21:39" x14ac:dyDescent="0.2">
      <c r="U1353" s="4"/>
      <c r="V1353" s="4"/>
      <c r="W1353" s="4"/>
      <c r="X1353" s="4"/>
      <c r="AJ1353" s="4" t="s">
        <v>5072</v>
      </c>
      <c r="AK1353" s="4" t="s">
        <v>5073</v>
      </c>
      <c r="AL1353" s="4" t="s">
        <v>5074</v>
      </c>
      <c r="AM1353" s="4" t="s">
        <v>5075</v>
      </c>
    </row>
    <row r="1354" spans="21:39" x14ac:dyDescent="0.2">
      <c r="U1354" s="4"/>
      <c r="V1354" s="4"/>
      <c r="W1354" s="4"/>
      <c r="X1354" s="4"/>
      <c r="AJ1354" s="4" t="s">
        <v>5076</v>
      </c>
      <c r="AK1354" s="4" t="s">
        <v>5073</v>
      </c>
      <c r="AL1354" s="4" t="s">
        <v>5077</v>
      </c>
      <c r="AM1354" s="4" t="s">
        <v>5078</v>
      </c>
    </row>
    <row r="1355" spans="21:39" x14ac:dyDescent="0.2">
      <c r="U1355" s="4"/>
      <c r="V1355" s="4"/>
      <c r="W1355" s="4"/>
      <c r="X1355" s="4"/>
      <c r="AJ1355" s="4" t="s">
        <v>5079</v>
      </c>
      <c r="AK1355" s="4" t="s">
        <v>5080</v>
      </c>
      <c r="AL1355" s="4" t="s">
        <v>5081</v>
      </c>
      <c r="AM1355" s="4" t="s">
        <v>5082</v>
      </c>
    </row>
    <row r="1356" spans="21:39" x14ac:dyDescent="0.2">
      <c r="U1356" s="4"/>
      <c r="V1356" s="4"/>
      <c r="W1356" s="4"/>
      <c r="X1356" s="4"/>
      <c r="AJ1356" s="4" t="s">
        <v>5083</v>
      </c>
      <c r="AK1356" s="4" t="s">
        <v>5084</v>
      </c>
      <c r="AL1356" s="4" t="s">
        <v>5085</v>
      </c>
      <c r="AM1356" s="4" t="s">
        <v>5086</v>
      </c>
    </row>
    <row r="1357" spans="21:39" x14ac:dyDescent="0.2">
      <c r="U1357" s="4"/>
      <c r="V1357" s="4"/>
      <c r="W1357" s="4"/>
      <c r="X1357" s="4"/>
      <c r="AJ1357" s="4" t="s">
        <v>5087</v>
      </c>
      <c r="AK1357" s="4" t="s">
        <v>5088</v>
      </c>
      <c r="AL1357" s="4" t="s">
        <v>5089</v>
      </c>
      <c r="AM1357" s="4" t="s">
        <v>5090</v>
      </c>
    </row>
    <row r="1358" spans="21:39" x14ac:dyDescent="0.2">
      <c r="U1358" s="4"/>
      <c r="V1358" s="4"/>
      <c r="W1358" s="4"/>
      <c r="X1358" s="4"/>
      <c r="AJ1358" s="4" t="s">
        <v>5091</v>
      </c>
      <c r="AK1358" s="4" t="s">
        <v>5092</v>
      </c>
      <c r="AL1358" s="4" t="s">
        <v>5093</v>
      </c>
      <c r="AM1358" s="4" t="s">
        <v>5094</v>
      </c>
    </row>
    <row r="1359" spans="21:39" x14ac:dyDescent="0.2">
      <c r="U1359" s="4"/>
      <c r="V1359" s="4"/>
      <c r="W1359" s="4"/>
      <c r="X1359" s="4"/>
      <c r="AJ1359" s="4" t="s">
        <v>5095</v>
      </c>
      <c r="AK1359" s="4" t="s">
        <v>5092</v>
      </c>
      <c r="AL1359" s="4" t="s">
        <v>5096</v>
      </c>
      <c r="AM1359" s="4" t="s">
        <v>5097</v>
      </c>
    </row>
    <row r="1360" spans="21:39" x14ac:dyDescent="0.2">
      <c r="U1360" s="4"/>
      <c r="V1360" s="4"/>
      <c r="W1360" s="4"/>
      <c r="X1360" s="4"/>
      <c r="AJ1360" s="4" t="s">
        <v>5098</v>
      </c>
      <c r="AK1360" s="4" t="s">
        <v>5092</v>
      </c>
      <c r="AL1360" s="4" t="s">
        <v>5099</v>
      </c>
      <c r="AM1360" s="4" t="s">
        <v>5100</v>
      </c>
    </row>
    <row r="1361" spans="21:39" x14ac:dyDescent="0.2">
      <c r="U1361" s="4"/>
      <c r="V1361" s="4"/>
      <c r="W1361" s="4"/>
      <c r="X1361" s="4"/>
      <c r="AJ1361" s="4" t="s">
        <v>5101</v>
      </c>
      <c r="AK1361" s="4" t="s">
        <v>5102</v>
      </c>
      <c r="AL1361" s="4" t="s">
        <v>5103</v>
      </c>
      <c r="AM1361" s="4" t="s">
        <v>5104</v>
      </c>
    </row>
    <row r="1362" spans="21:39" x14ac:dyDescent="0.2">
      <c r="U1362" s="4"/>
      <c r="V1362" s="4"/>
      <c r="W1362" s="4"/>
      <c r="X1362" s="4"/>
      <c r="AJ1362" s="4" t="s">
        <v>5105</v>
      </c>
      <c r="AK1362" s="4" t="s">
        <v>5106</v>
      </c>
      <c r="AL1362" s="4" t="s">
        <v>5107</v>
      </c>
      <c r="AM1362" s="4" t="s">
        <v>5108</v>
      </c>
    </row>
    <row r="1363" spans="21:39" x14ac:dyDescent="0.2">
      <c r="U1363" s="4"/>
      <c r="V1363" s="4"/>
      <c r="W1363" s="4"/>
      <c r="X1363" s="4"/>
      <c r="AJ1363" s="4" t="s">
        <v>5109</v>
      </c>
      <c r="AK1363" s="4" t="s">
        <v>5110</v>
      </c>
      <c r="AL1363" s="4" t="s">
        <v>5111</v>
      </c>
      <c r="AM1363" s="4" t="s">
        <v>5112</v>
      </c>
    </row>
    <row r="1364" spans="21:39" x14ac:dyDescent="0.2">
      <c r="U1364" s="4"/>
      <c r="V1364" s="4"/>
      <c r="W1364" s="4"/>
      <c r="X1364" s="4"/>
      <c r="AJ1364" s="4" t="s">
        <v>5113</v>
      </c>
      <c r="AK1364" s="4" t="s">
        <v>5114</v>
      </c>
      <c r="AL1364" s="4" t="s">
        <v>5115</v>
      </c>
      <c r="AM1364" s="4" t="s">
        <v>5116</v>
      </c>
    </row>
    <row r="1365" spans="21:39" x14ac:dyDescent="0.2">
      <c r="U1365" s="4"/>
      <c r="V1365" s="4"/>
      <c r="W1365" s="4"/>
      <c r="X1365" s="4"/>
      <c r="AJ1365" s="4" t="s">
        <v>5117</v>
      </c>
      <c r="AK1365" s="4" t="s">
        <v>5118</v>
      </c>
      <c r="AL1365" s="4" t="s">
        <v>5119</v>
      </c>
      <c r="AM1365" s="4" t="s">
        <v>5120</v>
      </c>
    </row>
    <row r="1366" spans="21:39" x14ac:dyDescent="0.2">
      <c r="U1366" s="4"/>
      <c r="V1366" s="4"/>
      <c r="W1366" s="4"/>
      <c r="X1366" s="4"/>
      <c r="AJ1366" s="4" t="s">
        <v>5121</v>
      </c>
      <c r="AK1366" s="4" t="s">
        <v>5122</v>
      </c>
      <c r="AL1366" s="4" t="s">
        <v>5123</v>
      </c>
      <c r="AM1366" s="4" t="s">
        <v>5124</v>
      </c>
    </row>
    <row r="1367" spans="21:39" x14ac:dyDescent="0.2">
      <c r="U1367" s="4"/>
      <c r="V1367" s="4"/>
      <c r="W1367" s="4"/>
      <c r="X1367" s="4"/>
      <c r="AJ1367" s="4" t="s">
        <v>5125</v>
      </c>
      <c r="AK1367" s="4" t="s">
        <v>5126</v>
      </c>
      <c r="AL1367" s="4" t="s">
        <v>5127</v>
      </c>
      <c r="AM1367" s="4" t="s">
        <v>5128</v>
      </c>
    </row>
    <row r="1368" spans="21:39" x14ac:dyDescent="0.2">
      <c r="U1368" s="4"/>
      <c r="V1368" s="4"/>
      <c r="W1368" s="4"/>
      <c r="X1368" s="4"/>
      <c r="AJ1368" s="4" t="s">
        <v>5129</v>
      </c>
      <c r="AK1368" s="4" t="s">
        <v>5130</v>
      </c>
      <c r="AL1368" s="4" t="s">
        <v>5131</v>
      </c>
      <c r="AM1368" s="4" t="s">
        <v>5132</v>
      </c>
    </row>
    <row r="1369" spans="21:39" x14ac:dyDescent="0.2">
      <c r="U1369" s="4"/>
      <c r="V1369" s="4"/>
      <c r="W1369" s="4"/>
      <c r="X1369" s="4"/>
      <c r="AJ1369" s="4" t="s">
        <v>5133</v>
      </c>
      <c r="AK1369" s="4" t="s">
        <v>5134</v>
      </c>
      <c r="AL1369" s="4" t="s">
        <v>5135</v>
      </c>
      <c r="AM1369" s="4" t="s">
        <v>5136</v>
      </c>
    </row>
    <row r="1370" spans="21:39" x14ac:dyDescent="0.2">
      <c r="U1370" s="4"/>
      <c r="V1370" s="4"/>
      <c r="W1370" s="4"/>
      <c r="X1370" s="4"/>
      <c r="AJ1370" s="4" t="s">
        <v>5137</v>
      </c>
      <c r="AK1370" s="4" t="s">
        <v>5138</v>
      </c>
      <c r="AL1370" s="4" t="s">
        <v>5139</v>
      </c>
      <c r="AM1370" s="4" t="s">
        <v>5140</v>
      </c>
    </row>
    <row r="1371" spans="21:39" x14ac:dyDescent="0.2">
      <c r="U1371" s="4"/>
      <c r="V1371" s="4"/>
      <c r="W1371" s="4"/>
      <c r="X1371" s="4"/>
      <c r="AJ1371" s="4" t="s">
        <v>5141</v>
      </c>
      <c r="AK1371" s="4" t="s">
        <v>5142</v>
      </c>
      <c r="AL1371" s="4" t="s">
        <v>5143</v>
      </c>
      <c r="AM1371" s="4" t="s">
        <v>5144</v>
      </c>
    </row>
    <row r="1372" spans="21:39" x14ac:dyDescent="0.2">
      <c r="U1372" s="4"/>
      <c r="V1372" s="4"/>
      <c r="W1372" s="4"/>
      <c r="X1372" s="4"/>
      <c r="AJ1372" s="4" t="s">
        <v>5145</v>
      </c>
      <c r="AK1372" s="4" t="s">
        <v>5146</v>
      </c>
      <c r="AL1372" s="4" t="s">
        <v>5147</v>
      </c>
      <c r="AM1372" s="4" t="s">
        <v>5148</v>
      </c>
    </row>
    <row r="1373" spans="21:39" x14ac:dyDescent="0.2">
      <c r="U1373" s="4"/>
      <c r="V1373" s="4"/>
      <c r="W1373" s="4"/>
      <c r="X1373" s="4"/>
      <c r="AJ1373" s="4" t="s">
        <v>5149</v>
      </c>
      <c r="AK1373" s="4" t="s">
        <v>5150</v>
      </c>
      <c r="AL1373" s="4" t="s">
        <v>5151</v>
      </c>
      <c r="AM1373" s="4" t="s">
        <v>5152</v>
      </c>
    </row>
    <row r="1374" spans="21:39" x14ac:dyDescent="0.2">
      <c r="U1374" s="4"/>
      <c r="V1374" s="4"/>
      <c r="W1374" s="4"/>
      <c r="X1374" s="4"/>
      <c r="AJ1374" s="4" t="s">
        <v>5153</v>
      </c>
      <c r="AK1374" s="4" t="s">
        <v>5154</v>
      </c>
      <c r="AL1374" s="4" t="s">
        <v>5155</v>
      </c>
      <c r="AM1374" s="4" t="s">
        <v>5156</v>
      </c>
    </row>
    <row r="1375" spans="21:39" x14ac:dyDescent="0.2">
      <c r="U1375" s="4"/>
      <c r="V1375" s="4"/>
      <c r="W1375" s="4"/>
      <c r="X1375" s="4"/>
      <c r="AJ1375" s="4" t="s">
        <v>5157</v>
      </c>
      <c r="AK1375" s="4" t="s">
        <v>5158</v>
      </c>
      <c r="AL1375" s="4" t="s">
        <v>5159</v>
      </c>
      <c r="AM1375" s="4" t="s">
        <v>5160</v>
      </c>
    </row>
    <row r="1376" spans="21:39" x14ac:dyDescent="0.2">
      <c r="U1376" s="4"/>
      <c r="V1376" s="4"/>
      <c r="W1376" s="4"/>
      <c r="X1376" s="4"/>
      <c r="AJ1376" s="4" t="s">
        <v>5161</v>
      </c>
      <c r="AK1376" s="4" t="s">
        <v>5158</v>
      </c>
      <c r="AL1376" s="4" t="s">
        <v>5162</v>
      </c>
      <c r="AM1376" s="4" t="s">
        <v>5163</v>
      </c>
    </row>
    <row r="1377" spans="21:39" x14ac:dyDescent="0.2">
      <c r="U1377" s="4"/>
      <c r="V1377" s="4"/>
      <c r="W1377" s="4"/>
      <c r="X1377" s="4"/>
      <c r="AJ1377" s="4" t="s">
        <v>5164</v>
      </c>
      <c r="AK1377" s="4" t="s">
        <v>5165</v>
      </c>
      <c r="AL1377" s="4" t="s">
        <v>5166</v>
      </c>
      <c r="AM1377" s="4" t="s">
        <v>5027</v>
      </c>
    </row>
    <row r="1378" spans="21:39" x14ac:dyDescent="0.2">
      <c r="U1378" s="4"/>
      <c r="V1378" s="4"/>
      <c r="W1378" s="4"/>
      <c r="X1378" s="4"/>
      <c r="AJ1378" s="4" t="s">
        <v>5167</v>
      </c>
      <c r="AK1378" s="4" t="s">
        <v>5168</v>
      </c>
      <c r="AL1378" s="4" t="s">
        <v>5169</v>
      </c>
      <c r="AM1378" s="4" t="s">
        <v>5170</v>
      </c>
    </row>
    <row r="1379" spans="21:39" x14ac:dyDescent="0.2">
      <c r="U1379" s="4"/>
      <c r="V1379" s="4"/>
      <c r="W1379" s="4"/>
      <c r="X1379" s="4"/>
      <c r="AJ1379" s="4" t="s">
        <v>5171</v>
      </c>
      <c r="AK1379" s="4" t="s">
        <v>5172</v>
      </c>
      <c r="AL1379" s="4" t="s">
        <v>5173</v>
      </c>
      <c r="AM1379" s="4" t="s">
        <v>5174</v>
      </c>
    </row>
    <row r="1380" spans="21:39" x14ac:dyDescent="0.2">
      <c r="U1380" s="4"/>
      <c r="V1380" s="4"/>
      <c r="W1380" s="4"/>
      <c r="X1380" s="4"/>
      <c r="AJ1380" s="4" t="s">
        <v>5175</v>
      </c>
      <c r="AK1380" s="4" t="s">
        <v>5176</v>
      </c>
      <c r="AL1380" s="4" t="s">
        <v>5177</v>
      </c>
      <c r="AM1380" s="4" t="s">
        <v>5178</v>
      </c>
    </row>
    <row r="1381" spans="21:39" x14ac:dyDescent="0.2">
      <c r="U1381" s="4"/>
      <c r="V1381" s="4"/>
      <c r="W1381" s="4"/>
      <c r="X1381" s="4"/>
      <c r="AJ1381" s="4" t="s">
        <v>5179</v>
      </c>
      <c r="AK1381" s="4" t="s">
        <v>5176</v>
      </c>
      <c r="AL1381" s="4" t="s">
        <v>5180</v>
      </c>
      <c r="AM1381" s="4" t="s">
        <v>5181</v>
      </c>
    </row>
    <row r="1382" spans="21:39" x14ac:dyDescent="0.2">
      <c r="U1382" s="4"/>
      <c r="V1382" s="4"/>
      <c r="W1382" s="4"/>
      <c r="X1382" s="4"/>
      <c r="AJ1382" s="4" t="s">
        <v>5182</v>
      </c>
      <c r="AK1382" s="4" t="s">
        <v>5183</v>
      </c>
      <c r="AL1382" s="4" t="s">
        <v>5184</v>
      </c>
      <c r="AM1382" s="4" t="s">
        <v>5185</v>
      </c>
    </row>
    <row r="1383" spans="21:39" x14ac:dyDescent="0.2">
      <c r="U1383" s="4"/>
      <c r="V1383" s="4"/>
      <c r="W1383" s="4"/>
      <c r="X1383" s="4"/>
      <c r="AJ1383" s="4" t="s">
        <v>5186</v>
      </c>
      <c r="AK1383" s="4" t="s">
        <v>5187</v>
      </c>
      <c r="AL1383" s="4" t="s">
        <v>5188</v>
      </c>
      <c r="AM1383" s="4" t="s">
        <v>5189</v>
      </c>
    </row>
    <row r="1384" spans="21:39" x14ac:dyDescent="0.2">
      <c r="U1384" s="4"/>
      <c r="V1384" s="4"/>
      <c r="W1384" s="4"/>
      <c r="X1384" s="4"/>
      <c r="AJ1384" s="4" t="s">
        <v>5190</v>
      </c>
      <c r="AK1384" s="4" t="s">
        <v>5191</v>
      </c>
      <c r="AL1384" s="4" t="s">
        <v>5192</v>
      </c>
      <c r="AM1384" s="4" t="s">
        <v>5193</v>
      </c>
    </row>
    <row r="1385" spans="21:39" x14ac:dyDescent="0.2">
      <c r="U1385" s="4"/>
      <c r="V1385" s="4"/>
      <c r="W1385" s="4"/>
      <c r="X1385" s="4"/>
      <c r="AJ1385" s="4" t="s">
        <v>5194</v>
      </c>
      <c r="AK1385" s="4" t="s">
        <v>5195</v>
      </c>
      <c r="AL1385" s="4" t="s">
        <v>5196</v>
      </c>
      <c r="AM1385" s="4" t="s">
        <v>5197</v>
      </c>
    </row>
    <row r="1386" spans="21:39" x14ac:dyDescent="0.2">
      <c r="U1386" s="4"/>
      <c r="V1386" s="4"/>
      <c r="W1386" s="4"/>
      <c r="X1386" s="4"/>
      <c r="AJ1386" s="4" t="s">
        <v>5198</v>
      </c>
      <c r="AK1386" s="4" t="s">
        <v>5199</v>
      </c>
      <c r="AL1386" s="4" t="s">
        <v>5192</v>
      </c>
      <c r="AM1386" s="4" t="s">
        <v>5197</v>
      </c>
    </row>
    <row r="1387" spans="21:39" x14ac:dyDescent="0.2">
      <c r="U1387" s="4"/>
      <c r="V1387" s="4"/>
      <c r="W1387" s="4"/>
      <c r="X1387" s="4"/>
      <c r="AJ1387" s="4" t="s">
        <v>5200</v>
      </c>
      <c r="AK1387" s="4" t="s">
        <v>5201</v>
      </c>
      <c r="AL1387" s="4" t="s">
        <v>5202</v>
      </c>
      <c r="AM1387" s="4" t="s">
        <v>5203</v>
      </c>
    </row>
    <row r="1388" spans="21:39" x14ac:dyDescent="0.2">
      <c r="U1388" s="4"/>
      <c r="V1388" s="4"/>
      <c r="W1388" s="4"/>
      <c r="X1388" s="4"/>
      <c r="AJ1388" s="4" t="s">
        <v>5204</v>
      </c>
      <c r="AK1388" s="4" t="s">
        <v>5205</v>
      </c>
      <c r="AL1388" s="4" t="s">
        <v>5206</v>
      </c>
      <c r="AM1388" s="4" t="s">
        <v>5207</v>
      </c>
    </row>
    <row r="1389" spans="21:39" x14ac:dyDescent="0.2">
      <c r="U1389" s="4"/>
      <c r="V1389" s="4"/>
      <c r="W1389" s="4"/>
      <c r="X1389" s="4"/>
      <c r="AJ1389" s="4" t="s">
        <v>5208</v>
      </c>
      <c r="AK1389" s="4" t="s">
        <v>5209</v>
      </c>
      <c r="AL1389" s="4" t="s">
        <v>5210</v>
      </c>
      <c r="AM1389" s="4" t="s">
        <v>5211</v>
      </c>
    </row>
    <row r="1390" spans="21:39" x14ac:dyDescent="0.2">
      <c r="U1390" s="4"/>
      <c r="V1390" s="4"/>
      <c r="W1390" s="4"/>
      <c r="X1390" s="4"/>
      <c r="AJ1390" s="4" t="s">
        <v>5212</v>
      </c>
      <c r="AK1390" s="4" t="s">
        <v>5213</v>
      </c>
      <c r="AL1390" s="4" t="s">
        <v>5214</v>
      </c>
      <c r="AM1390" s="4" t="s">
        <v>5215</v>
      </c>
    </row>
    <row r="1391" spans="21:39" x14ac:dyDescent="0.2">
      <c r="U1391" s="4"/>
      <c r="V1391" s="4"/>
      <c r="W1391" s="4"/>
      <c r="X1391" s="4"/>
      <c r="AJ1391" s="4" t="s">
        <v>5216</v>
      </c>
      <c r="AK1391" s="4" t="s">
        <v>5217</v>
      </c>
      <c r="AL1391" s="4" t="s">
        <v>5218</v>
      </c>
      <c r="AM1391" s="4" t="s">
        <v>5219</v>
      </c>
    </row>
    <row r="1392" spans="21:39" x14ac:dyDescent="0.2">
      <c r="U1392" s="4"/>
      <c r="V1392" s="4"/>
      <c r="W1392" s="4"/>
      <c r="X1392" s="4"/>
      <c r="AJ1392" s="4" t="s">
        <v>5220</v>
      </c>
      <c r="AK1392" s="4" t="s">
        <v>5221</v>
      </c>
      <c r="AL1392" s="4" t="s">
        <v>5206</v>
      </c>
      <c r="AM1392" s="4" t="s">
        <v>5222</v>
      </c>
    </row>
    <row r="1393" spans="21:39" x14ac:dyDescent="0.2">
      <c r="U1393" s="4"/>
      <c r="V1393" s="4"/>
      <c r="W1393" s="4"/>
      <c r="X1393" s="4"/>
      <c r="AJ1393" s="4" t="s">
        <v>5223</v>
      </c>
      <c r="AK1393" s="4" t="s">
        <v>5224</v>
      </c>
      <c r="AL1393" s="4" t="s">
        <v>5225</v>
      </c>
      <c r="AM1393" s="4" t="s">
        <v>5226</v>
      </c>
    </row>
    <row r="1394" spans="21:39" x14ac:dyDescent="0.2">
      <c r="U1394" s="4"/>
      <c r="V1394" s="4"/>
      <c r="W1394" s="4"/>
      <c r="X1394" s="4"/>
      <c r="AJ1394" s="4" t="s">
        <v>5227</v>
      </c>
      <c r="AK1394" s="4" t="s">
        <v>5228</v>
      </c>
      <c r="AL1394" s="4" t="s">
        <v>5229</v>
      </c>
      <c r="AM1394" s="4" t="s">
        <v>5230</v>
      </c>
    </row>
    <row r="1395" spans="21:39" x14ac:dyDescent="0.2">
      <c r="U1395" s="4"/>
      <c r="V1395" s="4"/>
      <c r="W1395" s="4"/>
      <c r="X1395" s="4"/>
      <c r="AJ1395" s="4" t="s">
        <v>5231</v>
      </c>
      <c r="AK1395" s="4" t="s">
        <v>5232</v>
      </c>
      <c r="AL1395" s="4" t="s">
        <v>5192</v>
      </c>
      <c r="AM1395" s="4" t="s">
        <v>5193</v>
      </c>
    </row>
    <row r="1396" spans="21:39" x14ac:dyDescent="0.2">
      <c r="U1396" s="4"/>
      <c r="V1396" s="4"/>
      <c r="W1396" s="4"/>
      <c r="X1396" s="4"/>
      <c r="AJ1396" s="4" t="s">
        <v>5233</v>
      </c>
      <c r="AK1396" s="4" t="s">
        <v>5234</v>
      </c>
      <c r="AL1396" s="4" t="s">
        <v>5235</v>
      </c>
      <c r="AM1396" s="4" t="s">
        <v>5236</v>
      </c>
    </row>
    <row r="1397" spans="21:39" x14ac:dyDescent="0.2">
      <c r="U1397" s="4"/>
      <c r="V1397" s="4"/>
      <c r="W1397" s="4"/>
      <c r="X1397" s="4"/>
      <c r="AJ1397" s="4" t="s">
        <v>5237</v>
      </c>
      <c r="AK1397" s="4" t="s">
        <v>5238</v>
      </c>
      <c r="AL1397" s="4" t="s">
        <v>5239</v>
      </c>
      <c r="AM1397" s="4" t="s">
        <v>5240</v>
      </c>
    </row>
    <row r="1398" spans="21:39" x14ac:dyDescent="0.2">
      <c r="U1398" s="4"/>
      <c r="V1398" s="4"/>
      <c r="W1398" s="4"/>
      <c r="X1398" s="4"/>
      <c r="AJ1398" s="4" t="s">
        <v>5241</v>
      </c>
      <c r="AK1398" s="4" t="s">
        <v>5242</v>
      </c>
      <c r="AL1398" s="4" t="s">
        <v>5243</v>
      </c>
      <c r="AM1398" s="4" t="s">
        <v>5244</v>
      </c>
    </row>
    <row r="1399" spans="21:39" x14ac:dyDescent="0.2">
      <c r="U1399" s="4"/>
      <c r="V1399" s="4"/>
      <c r="W1399" s="4"/>
      <c r="X1399" s="4"/>
      <c r="AJ1399" s="4" t="s">
        <v>5245</v>
      </c>
      <c r="AK1399" s="4" t="s">
        <v>5246</v>
      </c>
      <c r="AL1399" s="4" t="s">
        <v>5247</v>
      </c>
      <c r="AM1399" s="4" t="s">
        <v>5248</v>
      </c>
    </row>
    <row r="1400" spans="21:39" x14ac:dyDescent="0.2">
      <c r="U1400" s="4"/>
      <c r="V1400" s="4"/>
      <c r="W1400" s="4"/>
      <c r="X1400" s="4"/>
      <c r="AJ1400" s="4" t="s">
        <v>5249</v>
      </c>
      <c r="AK1400" s="4" t="s">
        <v>5250</v>
      </c>
      <c r="AL1400" s="4" t="s">
        <v>5251</v>
      </c>
      <c r="AM1400" s="4" t="s">
        <v>5252</v>
      </c>
    </row>
    <row r="1401" spans="21:39" x14ac:dyDescent="0.2">
      <c r="U1401" s="4"/>
      <c r="V1401" s="4"/>
      <c r="W1401" s="4"/>
      <c r="X1401" s="4"/>
      <c r="AJ1401" s="4" t="s">
        <v>5253</v>
      </c>
      <c r="AK1401" s="4" t="s">
        <v>5254</v>
      </c>
      <c r="AL1401" s="4" t="s">
        <v>5255</v>
      </c>
      <c r="AM1401" s="4" t="s">
        <v>5256</v>
      </c>
    </row>
    <row r="1402" spans="21:39" x14ac:dyDescent="0.2">
      <c r="U1402" s="4"/>
      <c r="V1402" s="4"/>
      <c r="W1402" s="4"/>
      <c r="X1402" s="4"/>
      <c r="AJ1402" s="4" t="s">
        <v>5257</v>
      </c>
      <c r="AK1402" s="4" t="s">
        <v>5258</v>
      </c>
      <c r="AL1402" s="4" t="s">
        <v>5259</v>
      </c>
      <c r="AM1402" s="4" t="s">
        <v>5260</v>
      </c>
    </row>
    <row r="1403" spans="21:39" x14ac:dyDescent="0.2">
      <c r="U1403" s="4"/>
      <c r="V1403" s="4"/>
      <c r="W1403" s="4"/>
      <c r="X1403" s="4"/>
      <c r="AJ1403" s="4" t="s">
        <v>5261</v>
      </c>
      <c r="AK1403" s="4" t="s">
        <v>5262</v>
      </c>
      <c r="AL1403" s="4" t="s">
        <v>5263</v>
      </c>
      <c r="AM1403" s="4" t="s">
        <v>5264</v>
      </c>
    </row>
    <row r="1404" spans="21:39" x14ac:dyDescent="0.2">
      <c r="U1404" s="4"/>
      <c r="V1404" s="4"/>
      <c r="W1404" s="4"/>
      <c r="X1404" s="4"/>
      <c r="AJ1404" s="4" t="s">
        <v>5265</v>
      </c>
      <c r="AK1404" s="4" t="s">
        <v>5266</v>
      </c>
      <c r="AL1404" s="4" t="s">
        <v>5267</v>
      </c>
      <c r="AM1404" s="4" t="s">
        <v>5268</v>
      </c>
    </row>
    <row r="1405" spans="21:39" x14ac:dyDescent="0.2">
      <c r="U1405" s="4"/>
      <c r="V1405" s="4"/>
      <c r="W1405" s="4"/>
      <c r="X1405" s="4"/>
      <c r="AJ1405" s="4" t="s">
        <v>5269</v>
      </c>
      <c r="AK1405" s="4" t="s">
        <v>5270</v>
      </c>
      <c r="AL1405" s="4" t="s">
        <v>5271</v>
      </c>
      <c r="AM1405" s="4" t="s">
        <v>5272</v>
      </c>
    </row>
    <row r="1406" spans="21:39" x14ac:dyDescent="0.2">
      <c r="U1406" s="4"/>
      <c r="V1406" s="4"/>
      <c r="W1406" s="4"/>
      <c r="X1406" s="4"/>
      <c r="AJ1406" s="4" t="s">
        <v>5273</v>
      </c>
      <c r="AK1406" s="4" t="s">
        <v>5274</v>
      </c>
      <c r="AL1406" s="4" t="s">
        <v>5275</v>
      </c>
      <c r="AM1406" s="4" t="s">
        <v>5276</v>
      </c>
    </row>
    <row r="1407" spans="21:39" x14ac:dyDescent="0.2">
      <c r="U1407" s="4"/>
      <c r="V1407" s="4"/>
      <c r="W1407" s="4"/>
      <c r="X1407" s="4"/>
      <c r="AJ1407" s="4" t="s">
        <v>5277</v>
      </c>
      <c r="AK1407" s="4" t="s">
        <v>5278</v>
      </c>
      <c r="AL1407" s="4" t="s">
        <v>5279</v>
      </c>
      <c r="AM1407" s="4" t="s">
        <v>5280</v>
      </c>
    </row>
    <row r="1408" spans="21:39" x14ac:dyDescent="0.2">
      <c r="U1408" s="4"/>
      <c r="V1408" s="4"/>
      <c r="W1408" s="4"/>
      <c r="X1408" s="4"/>
      <c r="AJ1408" s="4" t="s">
        <v>5281</v>
      </c>
      <c r="AK1408" s="4" t="s">
        <v>5282</v>
      </c>
      <c r="AL1408" s="4" t="s">
        <v>5283</v>
      </c>
      <c r="AM1408" s="4" t="s">
        <v>5284</v>
      </c>
    </row>
    <row r="1409" spans="21:39" x14ac:dyDescent="0.2">
      <c r="U1409" s="4"/>
      <c r="V1409" s="4"/>
      <c r="W1409" s="4"/>
      <c r="X1409" s="4"/>
      <c r="AJ1409" s="4" t="s">
        <v>5285</v>
      </c>
      <c r="AK1409" s="4" t="s">
        <v>5286</v>
      </c>
      <c r="AL1409" s="4" t="s">
        <v>5287</v>
      </c>
      <c r="AM1409" s="4" t="s">
        <v>5288</v>
      </c>
    </row>
    <row r="1410" spans="21:39" x14ac:dyDescent="0.2">
      <c r="U1410" s="4"/>
      <c r="V1410" s="4"/>
      <c r="W1410" s="4"/>
      <c r="X1410" s="4"/>
      <c r="AJ1410" s="4" t="s">
        <v>5289</v>
      </c>
      <c r="AK1410" s="4" t="s">
        <v>5290</v>
      </c>
      <c r="AL1410" s="4" t="s">
        <v>5291</v>
      </c>
      <c r="AM1410" s="4" t="s">
        <v>5292</v>
      </c>
    </row>
    <row r="1411" spans="21:39" x14ac:dyDescent="0.2">
      <c r="U1411" s="4"/>
      <c r="V1411" s="4"/>
      <c r="W1411" s="4"/>
      <c r="X1411" s="4"/>
      <c r="AJ1411" s="4" t="s">
        <v>5293</v>
      </c>
      <c r="AK1411" s="4" t="s">
        <v>5294</v>
      </c>
      <c r="AL1411" s="4" t="s">
        <v>5295</v>
      </c>
      <c r="AM1411" s="4" t="s">
        <v>5296</v>
      </c>
    </row>
    <row r="1412" spans="21:39" x14ac:dyDescent="0.2">
      <c r="U1412" s="4"/>
      <c r="V1412" s="4"/>
      <c r="W1412" s="4"/>
      <c r="X1412" s="4"/>
      <c r="AJ1412" s="4" t="s">
        <v>5297</v>
      </c>
      <c r="AK1412" s="4" t="s">
        <v>5298</v>
      </c>
      <c r="AL1412" s="4" t="s">
        <v>5299</v>
      </c>
      <c r="AM1412" s="4" t="s">
        <v>5300</v>
      </c>
    </row>
    <row r="1413" spans="21:39" x14ac:dyDescent="0.2">
      <c r="U1413" s="4"/>
      <c r="V1413" s="4"/>
      <c r="W1413" s="4"/>
      <c r="X1413" s="4"/>
      <c r="AJ1413" s="4" t="s">
        <v>5301</v>
      </c>
      <c r="AK1413" s="4" t="s">
        <v>5302</v>
      </c>
      <c r="AL1413" s="4" t="s">
        <v>5303</v>
      </c>
      <c r="AM1413" s="4" t="s">
        <v>5304</v>
      </c>
    </row>
    <row r="1414" spans="21:39" x14ac:dyDescent="0.2">
      <c r="U1414" s="4"/>
      <c r="V1414" s="4"/>
      <c r="W1414" s="4"/>
      <c r="X1414" s="4"/>
      <c r="AJ1414" s="4" t="s">
        <v>5305</v>
      </c>
      <c r="AK1414" s="4" t="s">
        <v>5306</v>
      </c>
      <c r="AL1414" s="4" t="s">
        <v>5307</v>
      </c>
      <c r="AM1414" s="4" t="s">
        <v>5308</v>
      </c>
    </row>
    <row r="1415" spans="21:39" x14ac:dyDescent="0.2">
      <c r="U1415" s="4"/>
      <c r="V1415" s="4"/>
      <c r="W1415" s="4"/>
      <c r="X1415" s="4"/>
      <c r="AJ1415" s="4" t="s">
        <v>5309</v>
      </c>
      <c r="AK1415" s="4" t="s">
        <v>5310</v>
      </c>
      <c r="AL1415" s="4" t="s">
        <v>5311</v>
      </c>
      <c r="AM1415" s="4" t="s">
        <v>5312</v>
      </c>
    </row>
    <row r="1416" spans="21:39" x14ac:dyDescent="0.2">
      <c r="U1416" s="4"/>
      <c r="V1416" s="4"/>
      <c r="W1416" s="4"/>
      <c r="X1416" s="4"/>
      <c r="AJ1416" s="4" t="s">
        <v>5313</v>
      </c>
      <c r="AK1416" s="4" t="s">
        <v>5314</v>
      </c>
      <c r="AL1416" s="4" t="s">
        <v>5315</v>
      </c>
      <c r="AM1416" s="4" t="s">
        <v>5316</v>
      </c>
    </row>
    <row r="1417" spans="21:39" x14ac:dyDescent="0.2">
      <c r="U1417" s="4"/>
      <c r="V1417" s="4"/>
      <c r="W1417" s="4"/>
      <c r="X1417" s="4"/>
      <c r="AJ1417" s="4" t="s">
        <v>5317</v>
      </c>
      <c r="AK1417" s="4" t="s">
        <v>5318</v>
      </c>
      <c r="AL1417" s="4" t="s">
        <v>5319</v>
      </c>
      <c r="AM1417" s="4" t="s">
        <v>5320</v>
      </c>
    </row>
    <row r="1418" spans="21:39" x14ac:dyDescent="0.2">
      <c r="U1418" s="4"/>
      <c r="V1418" s="4"/>
      <c r="W1418" s="4"/>
      <c r="X1418" s="4"/>
      <c r="AJ1418" s="4" t="s">
        <v>5321</v>
      </c>
      <c r="AK1418" s="4" t="s">
        <v>5322</v>
      </c>
      <c r="AL1418" s="4" t="s">
        <v>5323</v>
      </c>
      <c r="AM1418" s="4" t="s">
        <v>5324</v>
      </c>
    </row>
    <row r="1419" spans="21:39" x14ac:dyDescent="0.2">
      <c r="U1419" s="4"/>
      <c r="V1419" s="4"/>
      <c r="W1419" s="4"/>
      <c r="X1419" s="4"/>
      <c r="AJ1419" s="4" t="s">
        <v>5325</v>
      </c>
      <c r="AK1419" s="4" t="s">
        <v>5326</v>
      </c>
      <c r="AL1419" s="4" t="s">
        <v>5327</v>
      </c>
      <c r="AM1419" s="4" t="s">
        <v>5328</v>
      </c>
    </row>
    <row r="1420" spans="21:39" x14ac:dyDescent="0.2">
      <c r="U1420" s="4"/>
      <c r="V1420" s="4"/>
      <c r="W1420" s="4"/>
      <c r="X1420" s="4"/>
      <c r="AJ1420" s="4" t="s">
        <v>5329</v>
      </c>
      <c r="AK1420" s="4" t="s">
        <v>5330</v>
      </c>
      <c r="AL1420" s="4" t="s">
        <v>5331</v>
      </c>
      <c r="AM1420" s="4" t="s">
        <v>5332</v>
      </c>
    </row>
    <row r="1421" spans="21:39" x14ac:dyDescent="0.2">
      <c r="U1421" s="4"/>
      <c r="V1421" s="4"/>
      <c r="W1421" s="4"/>
      <c r="X1421" s="4"/>
      <c r="AJ1421" s="4" t="s">
        <v>5333</v>
      </c>
      <c r="AK1421" s="4" t="s">
        <v>5334</v>
      </c>
      <c r="AL1421" s="4" t="s">
        <v>5335</v>
      </c>
      <c r="AM1421" s="4" t="s">
        <v>5336</v>
      </c>
    </row>
    <row r="1422" spans="21:39" x14ac:dyDescent="0.2">
      <c r="U1422" s="4"/>
      <c r="V1422" s="4"/>
      <c r="W1422" s="4"/>
      <c r="X1422" s="4"/>
      <c r="AJ1422" s="4" t="s">
        <v>5337</v>
      </c>
      <c r="AK1422" s="4" t="s">
        <v>5338</v>
      </c>
      <c r="AL1422" s="4" t="s">
        <v>5339</v>
      </c>
      <c r="AM1422" s="4" t="s">
        <v>5340</v>
      </c>
    </row>
    <row r="1423" spans="21:39" x14ac:dyDescent="0.2">
      <c r="U1423" s="4"/>
      <c r="V1423" s="4"/>
      <c r="W1423" s="4"/>
      <c r="X1423" s="4"/>
      <c r="AJ1423" s="4" t="s">
        <v>5341</v>
      </c>
      <c r="AK1423" s="4" t="s">
        <v>5342</v>
      </c>
      <c r="AL1423" s="4" t="s">
        <v>5343</v>
      </c>
      <c r="AM1423" s="4" t="s">
        <v>5344</v>
      </c>
    </row>
    <row r="1424" spans="21:39" x14ac:dyDescent="0.2">
      <c r="U1424" s="4"/>
      <c r="V1424" s="4"/>
      <c r="W1424" s="4"/>
      <c r="X1424" s="4"/>
      <c r="AJ1424" s="4" t="s">
        <v>5345</v>
      </c>
      <c r="AK1424" s="4" t="s">
        <v>5346</v>
      </c>
      <c r="AL1424" s="4" t="s">
        <v>5347</v>
      </c>
      <c r="AM1424" s="4" t="s">
        <v>5348</v>
      </c>
    </row>
    <row r="1425" spans="21:39" x14ac:dyDescent="0.2">
      <c r="U1425" s="4"/>
      <c r="V1425" s="4"/>
      <c r="W1425" s="4"/>
      <c r="X1425" s="4"/>
      <c r="AJ1425" s="4" t="s">
        <v>5349</v>
      </c>
      <c r="AK1425" s="4" t="s">
        <v>5114</v>
      </c>
      <c r="AL1425" s="4" t="s">
        <v>5350</v>
      </c>
      <c r="AM1425" s="4" t="s">
        <v>5328</v>
      </c>
    </row>
    <row r="1426" spans="21:39" x14ac:dyDescent="0.2">
      <c r="U1426" s="4"/>
      <c r="V1426" s="4"/>
      <c r="W1426" s="4"/>
      <c r="X1426" s="4"/>
      <c r="AJ1426" s="4" t="s">
        <v>5351</v>
      </c>
      <c r="AK1426" s="4" t="s">
        <v>5352</v>
      </c>
      <c r="AL1426" s="4" t="s">
        <v>5353</v>
      </c>
      <c r="AM1426" s="4" t="s">
        <v>5354</v>
      </c>
    </row>
    <row r="1427" spans="21:39" x14ac:dyDescent="0.2">
      <c r="U1427" s="4"/>
      <c r="V1427" s="4"/>
      <c r="W1427" s="4"/>
      <c r="X1427" s="4"/>
      <c r="AJ1427" s="4" t="s">
        <v>5355</v>
      </c>
      <c r="AK1427" s="4" t="s">
        <v>5356</v>
      </c>
      <c r="AL1427" s="4" t="s">
        <v>5357</v>
      </c>
      <c r="AM1427" s="4" t="s">
        <v>5358</v>
      </c>
    </row>
    <row r="1428" spans="21:39" x14ac:dyDescent="0.2">
      <c r="U1428" s="4"/>
      <c r="V1428" s="4"/>
      <c r="W1428" s="4"/>
      <c r="X1428" s="4"/>
      <c r="AJ1428" s="4" t="s">
        <v>5359</v>
      </c>
      <c r="AK1428" s="4" t="s">
        <v>5360</v>
      </c>
      <c r="AL1428" s="4" t="s">
        <v>5361</v>
      </c>
      <c r="AM1428" s="4" t="s">
        <v>5362</v>
      </c>
    </row>
    <row r="1429" spans="21:39" x14ac:dyDescent="0.2">
      <c r="U1429" s="4"/>
      <c r="V1429" s="4"/>
      <c r="W1429" s="4"/>
      <c r="X1429" s="4"/>
      <c r="AJ1429" s="4" t="s">
        <v>5363</v>
      </c>
      <c r="AK1429" s="4" t="s">
        <v>5364</v>
      </c>
      <c r="AL1429" s="4" t="s">
        <v>5365</v>
      </c>
      <c r="AM1429" s="4" t="s">
        <v>5366</v>
      </c>
    </row>
    <row r="1430" spans="21:39" x14ac:dyDescent="0.2">
      <c r="U1430" s="4"/>
      <c r="V1430" s="4"/>
      <c r="W1430" s="4"/>
      <c r="X1430" s="4"/>
      <c r="AJ1430" s="4" t="s">
        <v>5367</v>
      </c>
      <c r="AK1430" s="4" t="s">
        <v>5368</v>
      </c>
      <c r="AL1430" s="4" t="s">
        <v>5369</v>
      </c>
      <c r="AM1430" s="4" t="s">
        <v>5370</v>
      </c>
    </row>
    <row r="1431" spans="21:39" x14ac:dyDescent="0.2">
      <c r="U1431" s="4"/>
      <c r="V1431" s="4"/>
      <c r="W1431" s="4"/>
      <c r="X1431" s="4"/>
      <c r="AJ1431" s="4" t="s">
        <v>5371</v>
      </c>
      <c r="AK1431" s="4" t="s">
        <v>5372</v>
      </c>
      <c r="AL1431" s="4" t="s">
        <v>5373</v>
      </c>
      <c r="AM1431" s="4" t="s">
        <v>5374</v>
      </c>
    </row>
    <row r="1432" spans="21:39" x14ac:dyDescent="0.2">
      <c r="U1432" s="4"/>
      <c r="V1432" s="4"/>
      <c r="W1432" s="4"/>
      <c r="X1432" s="4"/>
      <c r="AJ1432" s="4" t="s">
        <v>5375</v>
      </c>
      <c r="AK1432" s="4" t="s">
        <v>5376</v>
      </c>
      <c r="AL1432" s="4" t="s">
        <v>5377</v>
      </c>
      <c r="AM1432" s="4" t="s">
        <v>5378</v>
      </c>
    </row>
    <row r="1433" spans="21:39" x14ac:dyDescent="0.2">
      <c r="U1433" s="4"/>
      <c r="V1433" s="4"/>
      <c r="W1433" s="4"/>
      <c r="X1433" s="4"/>
      <c r="AJ1433" s="4" t="s">
        <v>5379</v>
      </c>
      <c r="AK1433" s="4" t="s">
        <v>5380</v>
      </c>
      <c r="AL1433" s="4" t="s">
        <v>5381</v>
      </c>
      <c r="AM1433" s="4" t="s">
        <v>5382</v>
      </c>
    </row>
    <row r="1434" spans="21:39" x14ac:dyDescent="0.2">
      <c r="U1434" s="4"/>
      <c r="V1434" s="4"/>
      <c r="W1434" s="4"/>
      <c r="X1434" s="4"/>
      <c r="AJ1434" s="4" t="s">
        <v>5383</v>
      </c>
      <c r="AK1434" s="4" t="s">
        <v>5384</v>
      </c>
      <c r="AL1434" s="4" t="s">
        <v>5385</v>
      </c>
      <c r="AM1434" s="4" t="s">
        <v>5386</v>
      </c>
    </row>
    <row r="1435" spans="21:39" x14ac:dyDescent="0.2">
      <c r="U1435" s="4"/>
      <c r="V1435" s="4"/>
      <c r="W1435" s="4"/>
      <c r="X1435" s="4"/>
      <c r="AJ1435" s="4" t="s">
        <v>5387</v>
      </c>
      <c r="AK1435" s="4" t="s">
        <v>5388</v>
      </c>
      <c r="AL1435" s="4" t="s">
        <v>5389</v>
      </c>
      <c r="AM1435" s="4" t="s">
        <v>5390</v>
      </c>
    </row>
    <row r="1436" spans="21:39" x14ac:dyDescent="0.2">
      <c r="U1436" s="4"/>
      <c r="V1436" s="4"/>
      <c r="W1436" s="4"/>
      <c r="X1436" s="4"/>
      <c r="AJ1436" s="4" t="s">
        <v>5391</v>
      </c>
      <c r="AK1436" s="4" t="s">
        <v>5392</v>
      </c>
      <c r="AL1436" s="4" t="s">
        <v>5393</v>
      </c>
      <c r="AM1436" s="4" t="s">
        <v>5394</v>
      </c>
    </row>
    <row r="1437" spans="21:39" x14ac:dyDescent="0.2">
      <c r="U1437" s="4"/>
      <c r="V1437" s="4"/>
      <c r="W1437" s="4"/>
      <c r="X1437" s="4"/>
      <c r="AJ1437" s="4" t="s">
        <v>5395</v>
      </c>
      <c r="AK1437" s="4" t="s">
        <v>5396</v>
      </c>
      <c r="AL1437" s="4" t="s">
        <v>5397</v>
      </c>
      <c r="AM1437" s="4" t="s">
        <v>5398</v>
      </c>
    </row>
    <row r="1438" spans="21:39" x14ac:dyDescent="0.2">
      <c r="U1438" s="4"/>
      <c r="V1438" s="4"/>
      <c r="W1438" s="4"/>
      <c r="X1438" s="4"/>
      <c r="AJ1438" s="4" t="s">
        <v>5399</v>
      </c>
      <c r="AK1438" s="4" t="s">
        <v>5400</v>
      </c>
      <c r="AL1438" s="4" t="s">
        <v>5401</v>
      </c>
      <c r="AM1438" s="4" t="s">
        <v>5402</v>
      </c>
    </row>
    <row r="1439" spans="21:39" x14ac:dyDescent="0.2">
      <c r="U1439" s="4"/>
      <c r="V1439" s="4"/>
      <c r="W1439" s="4"/>
      <c r="X1439" s="4"/>
      <c r="AJ1439" s="4" t="s">
        <v>5403</v>
      </c>
      <c r="AK1439" s="4" t="s">
        <v>5404</v>
      </c>
      <c r="AL1439" s="4" t="s">
        <v>5405</v>
      </c>
      <c r="AM1439" s="4" t="s">
        <v>5406</v>
      </c>
    </row>
    <row r="1440" spans="21:39" x14ac:dyDescent="0.2">
      <c r="U1440" s="4"/>
      <c r="V1440" s="4"/>
      <c r="W1440" s="4"/>
      <c r="X1440" s="4"/>
      <c r="AJ1440" s="4" t="s">
        <v>5407</v>
      </c>
      <c r="AK1440" s="4" t="s">
        <v>5408</v>
      </c>
      <c r="AL1440" s="4" t="s">
        <v>5409</v>
      </c>
      <c r="AM1440" s="4" t="s">
        <v>5410</v>
      </c>
    </row>
    <row r="1441" spans="21:39" x14ac:dyDescent="0.2">
      <c r="U1441" s="4"/>
      <c r="V1441" s="4"/>
      <c r="W1441" s="4"/>
      <c r="X1441" s="4"/>
      <c r="AJ1441" s="4" t="s">
        <v>5411</v>
      </c>
      <c r="AK1441" s="4" t="s">
        <v>5412</v>
      </c>
      <c r="AL1441" s="4" t="s">
        <v>5413</v>
      </c>
      <c r="AM1441" s="4" t="s">
        <v>5414</v>
      </c>
    </row>
    <row r="1442" spans="21:39" x14ac:dyDescent="0.2">
      <c r="U1442" s="4"/>
      <c r="V1442" s="4"/>
      <c r="W1442" s="4"/>
      <c r="X1442" s="4"/>
      <c r="AJ1442" s="4" t="s">
        <v>5415</v>
      </c>
      <c r="AK1442" s="4" t="s">
        <v>5416</v>
      </c>
      <c r="AL1442" s="4" t="s">
        <v>5377</v>
      </c>
      <c r="AM1442" s="4" t="s">
        <v>5378</v>
      </c>
    </row>
    <row r="1443" spans="21:39" x14ac:dyDescent="0.2">
      <c r="U1443" s="4"/>
      <c r="V1443" s="4"/>
      <c r="W1443" s="4"/>
      <c r="X1443" s="4"/>
      <c r="AJ1443" s="4" t="s">
        <v>5417</v>
      </c>
      <c r="AK1443" s="4" t="s">
        <v>5418</v>
      </c>
      <c r="AL1443" s="4" t="s">
        <v>5419</v>
      </c>
      <c r="AM1443" s="4" t="s">
        <v>5420</v>
      </c>
    </row>
    <row r="1444" spans="21:39" x14ac:dyDescent="0.2">
      <c r="U1444" s="4"/>
      <c r="V1444" s="4"/>
      <c r="W1444" s="4"/>
      <c r="X1444" s="4"/>
      <c r="AJ1444" s="4" t="s">
        <v>5421</v>
      </c>
      <c r="AK1444" s="4" t="s">
        <v>5422</v>
      </c>
      <c r="AL1444" s="4" t="s">
        <v>5423</v>
      </c>
      <c r="AM1444" s="4" t="s">
        <v>5424</v>
      </c>
    </row>
    <row r="1445" spans="21:39" x14ac:dyDescent="0.2">
      <c r="U1445" s="4"/>
      <c r="V1445" s="4"/>
      <c r="W1445" s="4"/>
      <c r="X1445" s="4"/>
      <c r="AJ1445" s="4" t="s">
        <v>5425</v>
      </c>
      <c r="AK1445" s="4" t="s">
        <v>5426</v>
      </c>
      <c r="AL1445" s="4" t="s">
        <v>5427</v>
      </c>
      <c r="AM1445" s="4" t="s">
        <v>5428</v>
      </c>
    </row>
    <row r="1446" spans="21:39" x14ac:dyDescent="0.2">
      <c r="U1446" s="4"/>
      <c r="V1446" s="4"/>
      <c r="W1446" s="4"/>
      <c r="X1446" s="4"/>
      <c r="AJ1446" s="4" t="s">
        <v>5429</v>
      </c>
      <c r="AK1446" s="4" t="s">
        <v>5430</v>
      </c>
      <c r="AL1446" s="4" t="s">
        <v>5431</v>
      </c>
      <c r="AM1446" s="4" t="s">
        <v>5432</v>
      </c>
    </row>
    <row r="1447" spans="21:39" x14ac:dyDescent="0.2">
      <c r="U1447" s="4"/>
      <c r="V1447" s="4"/>
      <c r="W1447" s="4"/>
      <c r="X1447" s="4"/>
      <c r="AJ1447" s="4" t="s">
        <v>5433</v>
      </c>
      <c r="AK1447" s="4" t="s">
        <v>5434</v>
      </c>
      <c r="AL1447" s="4" t="s">
        <v>5435</v>
      </c>
      <c r="AM1447" s="4" t="s">
        <v>5432</v>
      </c>
    </row>
    <row r="1448" spans="21:39" x14ac:dyDescent="0.2">
      <c r="U1448" s="4"/>
      <c r="V1448" s="4"/>
      <c r="W1448" s="4"/>
      <c r="X1448" s="4"/>
      <c r="AJ1448" s="4" t="s">
        <v>5436</v>
      </c>
      <c r="AK1448" s="4" t="s">
        <v>5437</v>
      </c>
      <c r="AL1448" s="4" t="s">
        <v>5438</v>
      </c>
      <c r="AM1448" s="4" t="s">
        <v>5292</v>
      </c>
    </row>
    <row r="1449" spans="21:39" x14ac:dyDescent="0.2">
      <c r="U1449" s="4"/>
      <c r="V1449" s="4"/>
      <c r="W1449" s="4"/>
      <c r="X1449" s="4"/>
      <c r="AJ1449" s="4" t="s">
        <v>5439</v>
      </c>
      <c r="AK1449" s="4" t="s">
        <v>5440</v>
      </c>
      <c r="AL1449" s="4" t="s">
        <v>5441</v>
      </c>
      <c r="AM1449" s="4" t="s">
        <v>5442</v>
      </c>
    </row>
    <row r="1450" spans="21:39" x14ac:dyDescent="0.2">
      <c r="U1450" s="4"/>
      <c r="V1450" s="4"/>
      <c r="W1450" s="4"/>
      <c r="X1450" s="4"/>
      <c r="AJ1450" s="4" t="s">
        <v>5443</v>
      </c>
      <c r="AK1450" s="4" t="s">
        <v>5444</v>
      </c>
      <c r="AL1450" s="4" t="s">
        <v>5445</v>
      </c>
      <c r="AM1450" s="4" t="s">
        <v>5446</v>
      </c>
    </row>
    <row r="1451" spans="21:39" x14ac:dyDescent="0.2">
      <c r="U1451" s="4"/>
      <c r="V1451" s="4"/>
      <c r="W1451" s="4"/>
      <c r="X1451" s="4"/>
      <c r="AJ1451" s="4" t="s">
        <v>5447</v>
      </c>
      <c r="AK1451" s="4" t="s">
        <v>5448</v>
      </c>
      <c r="AL1451" s="4" t="s">
        <v>5419</v>
      </c>
      <c r="AM1451" s="4" t="s">
        <v>5449</v>
      </c>
    </row>
    <row r="1452" spans="21:39" x14ac:dyDescent="0.2">
      <c r="U1452" s="4"/>
      <c r="V1452" s="4"/>
      <c r="W1452" s="4"/>
      <c r="X1452" s="4"/>
      <c r="AJ1452" s="4" t="s">
        <v>5450</v>
      </c>
      <c r="AK1452" s="4" t="s">
        <v>5451</v>
      </c>
      <c r="AL1452" s="4" t="s">
        <v>5452</v>
      </c>
      <c r="AM1452" s="4" t="s">
        <v>5453</v>
      </c>
    </row>
    <row r="1453" spans="21:39" x14ac:dyDescent="0.2">
      <c r="U1453" s="4"/>
      <c r="V1453" s="4"/>
      <c r="W1453" s="4"/>
      <c r="X1453" s="4"/>
      <c r="AJ1453" s="4" t="s">
        <v>5454</v>
      </c>
      <c r="AK1453" s="4" t="s">
        <v>5455</v>
      </c>
      <c r="AL1453" s="4" t="s">
        <v>5456</v>
      </c>
      <c r="AM1453" s="4" t="s">
        <v>5457</v>
      </c>
    </row>
    <row r="1454" spans="21:39" x14ac:dyDescent="0.2">
      <c r="U1454" s="4"/>
      <c r="V1454" s="4"/>
      <c r="W1454" s="4"/>
      <c r="X1454" s="4"/>
      <c r="AJ1454" s="4" t="s">
        <v>5458</v>
      </c>
      <c r="AK1454" s="4" t="s">
        <v>5459</v>
      </c>
      <c r="AL1454" s="4" t="s">
        <v>5460</v>
      </c>
      <c r="AM1454" s="4" t="s">
        <v>5453</v>
      </c>
    </row>
    <row r="1455" spans="21:39" x14ac:dyDescent="0.2">
      <c r="U1455" s="4"/>
      <c r="V1455" s="4"/>
      <c r="W1455" s="4"/>
      <c r="X1455" s="4"/>
      <c r="AJ1455" s="4" t="s">
        <v>5461</v>
      </c>
      <c r="AK1455" s="4" t="s">
        <v>5462</v>
      </c>
      <c r="AL1455" s="4" t="s">
        <v>5463</v>
      </c>
      <c r="AM1455" s="4" t="s">
        <v>5464</v>
      </c>
    </row>
    <row r="1456" spans="21:39" x14ac:dyDescent="0.2">
      <c r="U1456" s="4"/>
      <c r="V1456" s="4"/>
      <c r="W1456" s="4"/>
      <c r="X1456" s="4"/>
      <c r="AJ1456" s="4" t="s">
        <v>5465</v>
      </c>
      <c r="AK1456" s="4" t="s">
        <v>5466</v>
      </c>
      <c r="AL1456" s="4" t="s">
        <v>5467</v>
      </c>
      <c r="AM1456" s="4" t="s">
        <v>5453</v>
      </c>
    </row>
    <row r="1457" spans="21:39" x14ac:dyDescent="0.2">
      <c r="U1457" s="4"/>
      <c r="V1457" s="4"/>
      <c r="W1457" s="4"/>
      <c r="X1457" s="4"/>
      <c r="AJ1457" s="4" t="s">
        <v>5468</v>
      </c>
      <c r="AK1457" s="4" t="s">
        <v>5469</v>
      </c>
      <c r="AL1457" s="4" t="s">
        <v>5460</v>
      </c>
      <c r="AM1457" s="4" t="s">
        <v>5464</v>
      </c>
    </row>
    <row r="1458" spans="21:39" x14ac:dyDescent="0.2">
      <c r="U1458" s="4"/>
      <c r="V1458" s="4"/>
      <c r="W1458" s="4"/>
      <c r="X1458" s="4"/>
      <c r="AJ1458" s="4" t="s">
        <v>5470</v>
      </c>
      <c r="AK1458" s="4" t="s">
        <v>5471</v>
      </c>
      <c r="AL1458" s="4" t="s">
        <v>5452</v>
      </c>
      <c r="AM1458" s="4" t="s">
        <v>5472</v>
      </c>
    </row>
    <row r="1459" spans="21:39" x14ac:dyDescent="0.2">
      <c r="U1459" s="4"/>
      <c r="V1459" s="4"/>
      <c r="W1459" s="4"/>
      <c r="X1459" s="4"/>
      <c r="AJ1459" s="4" t="s">
        <v>5473</v>
      </c>
      <c r="AK1459" s="4" t="s">
        <v>5474</v>
      </c>
      <c r="AL1459" s="4" t="s">
        <v>5475</v>
      </c>
      <c r="AM1459" s="4" t="s">
        <v>5476</v>
      </c>
    </row>
    <row r="1460" spans="21:39" x14ac:dyDescent="0.2">
      <c r="U1460" s="4"/>
      <c r="V1460" s="4"/>
      <c r="W1460" s="4"/>
      <c r="X1460" s="4"/>
      <c r="AJ1460" s="4" t="s">
        <v>5477</v>
      </c>
      <c r="AK1460" s="4" t="s">
        <v>5478</v>
      </c>
      <c r="AL1460" s="4" t="s">
        <v>5452</v>
      </c>
      <c r="AM1460" s="4" t="s">
        <v>5453</v>
      </c>
    </row>
    <row r="1461" spans="21:39" x14ac:dyDescent="0.2">
      <c r="U1461" s="4"/>
      <c r="V1461" s="4"/>
      <c r="W1461" s="4"/>
      <c r="X1461" s="4"/>
      <c r="AJ1461" s="4" t="s">
        <v>5479</v>
      </c>
      <c r="AK1461" s="4" t="s">
        <v>5480</v>
      </c>
      <c r="AL1461" s="4" t="s">
        <v>5481</v>
      </c>
      <c r="AM1461" s="4" t="s">
        <v>5482</v>
      </c>
    </row>
    <row r="1462" spans="21:39" x14ac:dyDescent="0.2">
      <c r="U1462" s="4"/>
      <c r="V1462" s="4"/>
      <c r="W1462" s="4"/>
      <c r="X1462" s="4"/>
      <c r="AJ1462" s="4" t="s">
        <v>5483</v>
      </c>
      <c r="AK1462" s="4" t="s">
        <v>5484</v>
      </c>
      <c r="AL1462" s="4" t="s">
        <v>5485</v>
      </c>
      <c r="AM1462" s="4" t="s">
        <v>5486</v>
      </c>
    </row>
    <row r="1463" spans="21:39" x14ac:dyDescent="0.2">
      <c r="U1463" s="4"/>
      <c r="V1463" s="4"/>
      <c r="W1463" s="4"/>
      <c r="X1463" s="4"/>
      <c r="AJ1463" s="4" t="s">
        <v>5487</v>
      </c>
      <c r="AK1463" s="4" t="s">
        <v>5488</v>
      </c>
      <c r="AL1463" s="4" t="s">
        <v>5489</v>
      </c>
      <c r="AM1463" s="4" t="s">
        <v>5490</v>
      </c>
    </row>
    <row r="1464" spans="21:39" x14ac:dyDescent="0.2">
      <c r="U1464" s="4"/>
      <c r="V1464" s="4"/>
      <c r="W1464" s="4"/>
      <c r="X1464" s="4"/>
      <c r="AJ1464" s="4" t="s">
        <v>5491</v>
      </c>
      <c r="AK1464" s="4" t="s">
        <v>5492</v>
      </c>
      <c r="AL1464" s="4" t="s">
        <v>5493</v>
      </c>
      <c r="AM1464" s="4" t="s">
        <v>5494</v>
      </c>
    </row>
    <row r="1465" spans="21:39" x14ac:dyDescent="0.2">
      <c r="U1465" s="4"/>
      <c r="V1465" s="4"/>
      <c r="W1465" s="4"/>
      <c r="X1465" s="4"/>
      <c r="AJ1465" s="4" t="s">
        <v>5495</v>
      </c>
      <c r="AK1465" s="4" t="s">
        <v>5496</v>
      </c>
      <c r="AL1465" s="4" t="s">
        <v>5497</v>
      </c>
      <c r="AM1465" s="4" t="s">
        <v>5498</v>
      </c>
    </row>
    <row r="1466" spans="21:39" x14ac:dyDescent="0.2">
      <c r="U1466" s="4"/>
      <c r="V1466" s="4"/>
      <c r="W1466" s="4"/>
      <c r="X1466" s="4"/>
      <c r="AJ1466" s="4" t="s">
        <v>5499</v>
      </c>
      <c r="AK1466" s="4" t="s">
        <v>5500</v>
      </c>
      <c r="AL1466" s="4" t="s">
        <v>5501</v>
      </c>
      <c r="AM1466" s="4" t="s">
        <v>5502</v>
      </c>
    </row>
    <row r="1467" spans="21:39" x14ac:dyDescent="0.2">
      <c r="U1467" s="4"/>
      <c r="V1467" s="4"/>
      <c r="W1467" s="4"/>
      <c r="X1467" s="4"/>
      <c r="AJ1467" s="4" t="s">
        <v>5503</v>
      </c>
      <c r="AK1467" s="4" t="s">
        <v>5504</v>
      </c>
      <c r="AL1467" s="4" t="s">
        <v>5505</v>
      </c>
      <c r="AM1467" s="4" t="s">
        <v>5506</v>
      </c>
    </row>
    <row r="1468" spans="21:39" x14ac:dyDescent="0.2">
      <c r="U1468" s="4"/>
      <c r="V1468" s="4"/>
      <c r="W1468" s="4"/>
      <c r="X1468" s="4"/>
      <c r="AJ1468" s="4" t="s">
        <v>5507</v>
      </c>
      <c r="AK1468" s="4" t="s">
        <v>5508</v>
      </c>
      <c r="AL1468" s="4" t="s">
        <v>5259</v>
      </c>
      <c r="AM1468" s="4" t="s">
        <v>5509</v>
      </c>
    </row>
    <row r="1469" spans="21:39" x14ac:dyDescent="0.2">
      <c r="U1469" s="4"/>
      <c r="V1469" s="4"/>
      <c r="W1469" s="4"/>
      <c r="X1469" s="4"/>
      <c r="AJ1469" s="4" t="s">
        <v>5510</v>
      </c>
      <c r="AK1469" s="4" t="s">
        <v>5511</v>
      </c>
      <c r="AL1469" s="4" t="s">
        <v>5512</v>
      </c>
      <c r="AM1469" s="4" t="s">
        <v>5513</v>
      </c>
    </row>
    <row r="1470" spans="21:39" x14ac:dyDescent="0.2">
      <c r="U1470" s="4"/>
      <c r="V1470" s="4"/>
      <c r="W1470" s="4"/>
      <c r="X1470" s="4"/>
      <c r="AJ1470" s="4" t="s">
        <v>5514</v>
      </c>
      <c r="AK1470" s="4" t="s">
        <v>5515</v>
      </c>
      <c r="AL1470" s="4" t="s">
        <v>5516</v>
      </c>
      <c r="AM1470" s="4" t="s">
        <v>5517</v>
      </c>
    </row>
    <row r="1471" spans="21:39" x14ac:dyDescent="0.2">
      <c r="U1471" s="4"/>
      <c r="V1471" s="4"/>
      <c r="W1471" s="4"/>
      <c r="X1471" s="4"/>
      <c r="AJ1471" s="4" t="s">
        <v>5518</v>
      </c>
      <c r="AK1471" s="4" t="s">
        <v>5519</v>
      </c>
      <c r="AL1471" s="4" t="s">
        <v>5520</v>
      </c>
      <c r="AM1471" s="4" t="s">
        <v>5521</v>
      </c>
    </row>
    <row r="1472" spans="21:39" x14ac:dyDescent="0.2">
      <c r="U1472" s="4"/>
      <c r="V1472" s="4"/>
      <c r="W1472" s="4"/>
      <c r="X1472" s="4"/>
      <c r="AJ1472" s="4" t="s">
        <v>5522</v>
      </c>
      <c r="AK1472" s="4" t="s">
        <v>5523</v>
      </c>
      <c r="AL1472" s="4" t="s">
        <v>5524</v>
      </c>
      <c r="AM1472" s="4" t="s">
        <v>5525</v>
      </c>
    </row>
    <row r="1473" spans="21:39" x14ac:dyDescent="0.2">
      <c r="U1473" s="4"/>
      <c r="V1473" s="4"/>
      <c r="W1473" s="4"/>
      <c r="X1473" s="4"/>
      <c r="AJ1473" s="4" t="s">
        <v>5526</v>
      </c>
      <c r="AK1473" s="4" t="s">
        <v>5527</v>
      </c>
      <c r="AL1473" s="4" t="s">
        <v>5528</v>
      </c>
      <c r="AM1473" s="4" t="s">
        <v>5529</v>
      </c>
    </row>
    <row r="1474" spans="21:39" x14ac:dyDescent="0.2">
      <c r="U1474" s="4"/>
      <c r="V1474" s="4"/>
      <c r="W1474" s="4"/>
      <c r="X1474" s="4"/>
      <c r="AJ1474" s="4" t="s">
        <v>5530</v>
      </c>
      <c r="AK1474" s="4" t="s">
        <v>5531</v>
      </c>
      <c r="AL1474" s="4" t="s">
        <v>5532</v>
      </c>
      <c r="AM1474" s="4" t="s">
        <v>5533</v>
      </c>
    </row>
    <row r="1475" spans="21:39" x14ac:dyDescent="0.2">
      <c r="U1475" s="4"/>
      <c r="V1475" s="4"/>
      <c r="W1475" s="4"/>
      <c r="X1475" s="4"/>
      <c r="AJ1475" s="4" t="s">
        <v>5534</v>
      </c>
      <c r="AK1475" s="4" t="s">
        <v>5535</v>
      </c>
      <c r="AL1475" s="4" t="s">
        <v>5536</v>
      </c>
      <c r="AM1475" s="4" t="s">
        <v>5537</v>
      </c>
    </row>
    <row r="1476" spans="21:39" x14ac:dyDescent="0.2">
      <c r="U1476" s="4"/>
      <c r="V1476" s="4"/>
      <c r="W1476" s="4"/>
      <c r="X1476" s="4"/>
      <c r="AJ1476" s="4" t="s">
        <v>5538</v>
      </c>
      <c r="AK1476" s="4" t="s">
        <v>5539</v>
      </c>
      <c r="AL1476" s="4" t="s">
        <v>5540</v>
      </c>
      <c r="AM1476" s="4" t="s">
        <v>5541</v>
      </c>
    </row>
    <row r="1477" spans="21:39" x14ac:dyDescent="0.2">
      <c r="U1477" s="4"/>
      <c r="V1477" s="4"/>
      <c r="W1477" s="4"/>
      <c r="X1477" s="4"/>
      <c r="AJ1477" s="4" t="s">
        <v>5542</v>
      </c>
      <c r="AK1477" s="4" t="s">
        <v>5543</v>
      </c>
      <c r="AL1477" s="4" t="s">
        <v>5544</v>
      </c>
      <c r="AM1477" s="4" t="s">
        <v>5545</v>
      </c>
    </row>
    <row r="1478" spans="21:39" x14ac:dyDescent="0.2">
      <c r="U1478" s="4"/>
      <c r="V1478" s="4"/>
      <c r="W1478" s="4"/>
      <c r="X1478" s="4"/>
      <c r="AJ1478" s="4" t="s">
        <v>5546</v>
      </c>
      <c r="AK1478" s="4" t="s">
        <v>5547</v>
      </c>
      <c r="AL1478" s="4" t="s">
        <v>5548</v>
      </c>
      <c r="AM1478" s="4" t="s">
        <v>5549</v>
      </c>
    </row>
    <row r="1479" spans="21:39" x14ac:dyDescent="0.2">
      <c r="U1479" s="4"/>
      <c r="V1479" s="4"/>
      <c r="W1479" s="4"/>
      <c r="X1479" s="4"/>
      <c r="AJ1479" s="4" t="s">
        <v>5550</v>
      </c>
      <c r="AK1479" s="4" t="s">
        <v>5551</v>
      </c>
      <c r="AL1479" s="4" t="s">
        <v>5552</v>
      </c>
      <c r="AM1479" s="4" t="s">
        <v>5553</v>
      </c>
    </row>
    <row r="1480" spans="21:39" x14ac:dyDescent="0.2">
      <c r="U1480" s="4"/>
      <c r="V1480" s="4"/>
      <c r="W1480" s="4"/>
      <c r="X1480" s="4"/>
      <c r="AJ1480" s="4" t="s">
        <v>5554</v>
      </c>
      <c r="AK1480" s="4" t="s">
        <v>5555</v>
      </c>
      <c r="AL1480" s="4" t="s">
        <v>5556</v>
      </c>
      <c r="AM1480" s="4" t="s">
        <v>5557</v>
      </c>
    </row>
    <row r="1481" spans="21:39" x14ac:dyDescent="0.2">
      <c r="U1481" s="4"/>
      <c r="V1481" s="4"/>
      <c r="W1481" s="4"/>
      <c r="X1481" s="4"/>
      <c r="AJ1481" s="4" t="s">
        <v>5558</v>
      </c>
      <c r="AK1481" s="4" t="s">
        <v>5559</v>
      </c>
      <c r="AL1481" s="4" t="s">
        <v>5560</v>
      </c>
      <c r="AM1481" s="4" t="s">
        <v>5561</v>
      </c>
    </row>
    <row r="1482" spans="21:39" x14ac:dyDescent="0.2">
      <c r="U1482" s="4"/>
      <c r="V1482" s="4"/>
      <c r="W1482" s="4"/>
      <c r="X1482" s="4"/>
      <c r="AJ1482" s="4" t="s">
        <v>5562</v>
      </c>
      <c r="AK1482" s="4" t="s">
        <v>5563</v>
      </c>
      <c r="AL1482" s="4" t="s">
        <v>5564</v>
      </c>
      <c r="AM1482" s="4" t="s">
        <v>5565</v>
      </c>
    </row>
    <row r="1483" spans="21:39" x14ac:dyDescent="0.2">
      <c r="U1483" s="4"/>
      <c r="V1483" s="4"/>
      <c r="W1483" s="4"/>
      <c r="X1483" s="4"/>
      <c r="AJ1483" s="4" t="s">
        <v>5566</v>
      </c>
      <c r="AK1483" s="4" t="s">
        <v>5567</v>
      </c>
      <c r="AL1483" s="4" t="s">
        <v>5568</v>
      </c>
      <c r="AM1483" s="4" t="s">
        <v>5569</v>
      </c>
    </row>
    <row r="1484" spans="21:39" x14ac:dyDescent="0.2">
      <c r="U1484" s="4"/>
      <c r="V1484" s="4"/>
      <c r="W1484" s="4"/>
      <c r="X1484" s="4"/>
      <c r="AJ1484" s="4" t="s">
        <v>5570</v>
      </c>
      <c r="AK1484" s="4" t="s">
        <v>5571</v>
      </c>
      <c r="AL1484" s="4" t="s">
        <v>5572</v>
      </c>
      <c r="AM1484" s="4" t="s">
        <v>5573</v>
      </c>
    </row>
    <row r="1485" spans="21:39" x14ac:dyDescent="0.2">
      <c r="U1485" s="4"/>
      <c r="V1485" s="4"/>
      <c r="W1485" s="4"/>
      <c r="X1485" s="4"/>
      <c r="AJ1485" s="4" t="s">
        <v>5574</v>
      </c>
      <c r="AK1485" s="4" t="s">
        <v>5575</v>
      </c>
      <c r="AL1485" s="4" t="s">
        <v>5576</v>
      </c>
      <c r="AM1485" s="4" t="s">
        <v>5577</v>
      </c>
    </row>
    <row r="1486" spans="21:39" x14ac:dyDescent="0.2">
      <c r="U1486" s="4"/>
      <c r="V1486" s="4"/>
      <c r="W1486" s="4"/>
      <c r="X1486" s="4"/>
      <c r="AJ1486" s="4" t="s">
        <v>5578</v>
      </c>
      <c r="AK1486" s="4" t="s">
        <v>5579</v>
      </c>
      <c r="AL1486" s="4" t="s">
        <v>5580</v>
      </c>
      <c r="AM1486" s="4" t="s">
        <v>5581</v>
      </c>
    </row>
    <row r="1487" spans="21:39" x14ac:dyDescent="0.2">
      <c r="U1487" s="4"/>
      <c r="V1487" s="4"/>
      <c r="W1487" s="4"/>
      <c r="X1487" s="4"/>
      <c r="AJ1487" s="4" t="s">
        <v>5582</v>
      </c>
      <c r="AK1487" s="4" t="s">
        <v>5583</v>
      </c>
      <c r="AL1487" s="4" t="s">
        <v>5584</v>
      </c>
      <c r="AM1487" s="4" t="s">
        <v>5585</v>
      </c>
    </row>
    <row r="1488" spans="21:39" x14ac:dyDescent="0.2">
      <c r="U1488" s="4"/>
      <c r="V1488" s="4"/>
      <c r="W1488" s="4"/>
      <c r="X1488" s="4"/>
      <c r="AJ1488" s="4" t="s">
        <v>5586</v>
      </c>
      <c r="AK1488" s="4" t="s">
        <v>5587</v>
      </c>
      <c r="AL1488" s="4" t="s">
        <v>5588</v>
      </c>
      <c r="AM1488" s="4" t="s">
        <v>5589</v>
      </c>
    </row>
    <row r="1489" spans="21:39" x14ac:dyDescent="0.2">
      <c r="U1489" s="4"/>
      <c r="V1489" s="4"/>
      <c r="W1489" s="4"/>
      <c r="X1489" s="4"/>
      <c r="AJ1489" s="4" t="s">
        <v>5590</v>
      </c>
      <c r="AK1489" s="4" t="s">
        <v>5591</v>
      </c>
      <c r="AL1489" s="4" t="s">
        <v>5592</v>
      </c>
      <c r="AM1489" s="4" t="s">
        <v>5593</v>
      </c>
    </row>
    <row r="1490" spans="21:39" x14ac:dyDescent="0.2">
      <c r="U1490" s="4"/>
      <c r="V1490" s="4"/>
      <c r="W1490" s="4"/>
      <c r="X1490" s="4"/>
      <c r="AJ1490" s="4" t="s">
        <v>5594</v>
      </c>
      <c r="AK1490" s="4" t="s">
        <v>5595</v>
      </c>
      <c r="AL1490" s="4" t="s">
        <v>5596</v>
      </c>
      <c r="AM1490" s="4" t="s">
        <v>5597</v>
      </c>
    </row>
    <row r="1491" spans="21:39" x14ac:dyDescent="0.2">
      <c r="U1491" s="4"/>
      <c r="V1491" s="4"/>
      <c r="W1491" s="4"/>
      <c r="X1491" s="4"/>
      <c r="AJ1491" s="4" t="s">
        <v>5598</v>
      </c>
      <c r="AK1491" s="4" t="s">
        <v>5599</v>
      </c>
      <c r="AL1491" s="4" t="s">
        <v>5600</v>
      </c>
      <c r="AM1491" s="4" t="s">
        <v>5601</v>
      </c>
    </row>
    <row r="1492" spans="21:39" x14ac:dyDescent="0.2">
      <c r="U1492" s="4"/>
      <c r="V1492" s="4"/>
      <c r="W1492" s="4"/>
      <c r="X1492" s="4"/>
      <c r="AJ1492" s="4" t="s">
        <v>5602</v>
      </c>
      <c r="AK1492" s="4" t="s">
        <v>5603</v>
      </c>
      <c r="AL1492" s="4" t="s">
        <v>5604</v>
      </c>
      <c r="AM1492" s="4" t="s">
        <v>5605</v>
      </c>
    </row>
    <row r="1493" spans="21:39" x14ac:dyDescent="0.2">
      <c r="U1493" s="4"/>
      <c r="V1493" s="4"/>
      <c r="W1493" s="4"/>
      <c r="X1493" s="4"/>
      <c r="AJ1493" s="4" t="s">
        <v>5606</v>
      </c>
      <c r="AK1493" s="4" t="s">
        <v>5607</v>
      </c>
      <c r="AL1493" s="4" t="s">
        <v>5608</v>
      </c>
      <c r="AM1493" s="4" t="s">
        <v>5609</v>
      </c>
    </row>
    <row r="1494" spans="21:39" x14ac:dyDescent="0.2">
      <c r="U1494" s="4"/>
      <c r="V1494" s="4"/>
      <c r="W1494" s="4"/>
      <c r="X1494" s="4"/>
      <c r="AJ1494" s="4" t="s">
        <v>5610</v>
      </c>
      <c r="AK1494" s="4" t="s">
        <v>5611</v>
      </c>
      <c r="AL1494" s="4" t="s">
        <v>5612</v>
      </c>
      <c r="AM1494" s="4" t="s">
        <v>5613</v>
      </c>
    </row>
    <row r="1495" spans="21:39" x14ac:dyDescent="0.2">
      <c r="U1495" s="4"/>
      <c r="V1495" s="4"/>
      <c r="W1495" s="4"/>
      <c r="X1495" s="4"/>
      <c r="AJ1495" s="4" t="s">
        <v>5614</v>
      </c>
      <c r="AK1495" s="4" t="s">
        <v>5615</v>
      </c>
      <c r="AL1495" s="4" t="s">
        <v>5616</v>
      </c>
      <c r="AM1495" s="4" t="s">
        <v>5617</v>
      </c>
    </row>
    <row r="1496" spans="21:39" x14ac:dyDescent="0.2">
      <c r="U1496" s="4"/>
      <c r="V1496" s="4"/>
      <c r="W1496" s="4"/>
      <c r="X1496" s="4"/>
      <c r="AJ1496" s="4" t="s">
        <v>5618</v>
      </c>
      <c r="AK1496" s="4" t="s">
        <v>5619</v>
      </c>
      <c r="AL1496" s="4" t="s">
        <v>5620</v>
      </c>
      <c r="AM1496" s="4" t="s">
        <v>5621</v>
      </c>
    </row>
    <row r="1497" spans="21:39" x14ac:dyDescent="0.2">
      <c r="U1497" s="4"/>
      <c r="V1497" s="4"/>
      <c r="W1497" s="4"/>
      <c r="X1497" s="4"/>
      <c r="AJ1497" s="4" t="s">
        <v>5622</v>
      </c>
      <c r="AK1497" s="4" t="s">
        <v>5623</v>
      </c>
      <c r="AL1497" s="4" t="s">
        <v>5624</v>
      </c>
      <c r="AM1497" s="4" t="s">
        <v>5625</v>
      </c>
    </row>
    <row r="1498" spans="21:39" x14ac:dyDescent="0.2">
      <c r="U1498" s="4"/>
      <c r="V1498" s="4"/>
      <c r="W1498" s="4"/>
      <c r="X1498" s="4"/>
      <c r="AJ1498" s="4" t="s">
        <v>5626</v>
      </c>
      <c r="AK1498" s="4" t="s">
        <v>5627</v>
      </c>
      <c r="AL1498" s="4" t="s">
        <v>5628</v>
      </c>
      <c r="AM1498" s="4" t="s">
        <v>5629</v>
      </c>
    </row>
    <row r="1499" spans="21:39" x14ac:dyDescent="0.2">
      <c r="U1499" s="4"/>
      <c r="V1499" s="4"/>
      <c r="W1499" s="4"/>
      <c r="X1499" s="4"/>
      <c r="AJ1499" s="4" t="s">
        <v>5630</v>
      </c>
      <c r="AK1499" s="4" t="s">
        <v>5631</v>
      </c>
      <c r="AL1499" s="4" t="s">
        <v>5632</v>
      </c>
      <c r="AM1499" s="4" t="s">
        <v>5633</v>
      </c>
    </row>
    <row r="1500" spans="21:39" x14ac:dyDescent="0.2">
      <c r="U1500" s="4"/>
      <c r="V1500" s="4"/>
      <c r="W1500" s="4"/>
      <c r="X1500" s="4"/>
      <c r="AJ1500" s="4" t="s">
        <v>5634</v>
      </c>
      <c r="AK1500" s="4" t="s">
        <v>5635</v>
      </c>
      <c r="AL1500" s="4" t="s">
        <v>5636</v>
      </c>
      <c r="AM1500" s="4" t="s">
        <v>5637</v>
      </c>
    </row>
    <row r="1501" spans="21:39" x14ac:dyDescent="0.2">
      <c r="U1501" s="4"/>
      <c r="V1501" s="4"/>
      <c r="W1501" s="4"/>
      <c r="X1501" s="4"/>
      <c r="AJ1501" s="4" t="s">
        <v>5638</v>
      </c>
      <c r="AK1501" s="4" t="s">
        <v>5639</v>
      </c>
      <c r="AL1501" s="4" t="s">
        <v>5640</v>
      </c>
      <c r="AM1501" s="4" t="s">
        <v>5641</v>
      </c>
    </row>
    <row r="1502" spans="21:39" x14ac:dyDescent="0.2">
      <c r="U1502" s="4"/>
      <c r="V1502" s="4"/>
      <c r="W1502" s="4"/>
      <c r="X1502" s="4"/>
      <c r="AJ1502" s="4" t="s">
        <v>5642</v>
      </c>
      <c r="AK1502" s="4" t="s">
        <v>5643</v>
      </c>
      <c r="AL1502" s="4" t="s">
        <v>5644</v>
      </c>
      <c r="AM1502" s="4" t="s">
        <v>5645</v>
      </c>
    </row>
    <row r="1503" spans="21:39" x14ac:dyDescent="0.2">
      <c r="U1503" s="4"/>
      <c r="V1503" s="4"/>
      <c r="W1503" s="4"/>
      <c r="X1503" s="4"/>
      <c r="AJ1503" s="4" t="s">
        <v>5646</v>
      </c>
      <c r="AK1503" s="4" t="s">
        <v>5647</v>
      </c>
      <c r="AL1503" s="4" t="s">
        <v>5648</v>
      </c>
      <c r="AM1503" s="4" t="s">
        <v>5649</v>
      </c>
    </row>
    <row r="1504" spans="21:39" x14ac:dyDescent="0.2">
      <c r="U1504" s="4"/>
      <c r="V1504" s="4"/>
      <c r="W1504" s="4"/>
      <c r="X1504" s="4"/>
      <c r="AJ1504" s="4" t="s">
        <v>5650</v>
      </c>
      <c r="AK1504" s="4" t="s">
        <v>5651</v>
      </c>
      <c r="AL1504" s="4" t="s">
        <v>5652</v>
      </c>
      <c r="AM1504" s="4" t="s">
        <v>5653</v>
      </c>
    </row>
    <row r="1505" spans="21:39" x14ac:dyDescent="0.2">
      <c r="U1505" s="4"/>
      <c r="V1505" s="4"/>
      <c r="W1505" s="4"/>
      <c r="X1505" s="4"/>
      <c r="AJ1505" s="4" t="s">
        <v>5654</v>
      </c>
      <c r="AK1505" s="4" t="s">
        <v>5655</v>
      </c>
      <c r="AL1505" s="4" t="s">
        <v>5656</v>
      </c>
      <c r="AM1505" s="4" t="s">
        <v>5657</v>
      </c>
    </row>
    <row r="1506" spans="21:39" x14ac:dyDescent="0.2">
      <c r="U1506" s="4"/>
      <c r="V1506" s="4"/>
      <c r="W1506" s="4"/>
      <c r="X1506" s="4"/>
      <c r="AJ1506" s="4" t="s">
        <v>5658</v>
      </c>
      <c r="AK1506" s="4" t="s">
        <v>5659</v>
      </c>
      <c r="AL1506" s="4" t="s">
        <v>5660</v>
      </c>
      <c r="AM1506" s="4" t="s">
        <v>5661</v>
      </c>
    </row>
    <row r="1507" spans="21:39" x14ac:dyDescent="0.2">
      <c r="U1507" s="4"/>
      <c r="V1507" s="4"/>
      <c r="W1507" s="4"/>
      <c r="X1507" s="4"/>
      <c r="AJ1507" s="4" t="s">
        <v>5662</v>
      </c>
      <c r="AK1507" s="4" t="s">
        <v>5663</v>
      </c>
      <c r="AL1507" s="4" t="s">
        <v>5664</v>
      </c>
      <c r="AM1507" s="4" t="s">
        <v>5665</v>
      </c>
    </row>
    <row r="1508" spans="21:39" x14ac:dyDescent="0.2">
      <c r="U1508" s="4"/>
      <c r="V1508" s="4"/>
      <c r="W1508" s="4"/>
      <c r="X1508" s="4"/>
      <c r="AJ1508" s="4" t="s">
        <v>5666</v>
      </c>
      <c r="AK1508" s="4" t="s">
        <v>5667</v>
      </c>
      <c r="AL1508" s="4" t="s">
        <v>5668</v>
      </c>
      <c r="AM1508" s="4" t="s">
        <v>5669</v>
      </c>
    </row>
    <row r="1509" spans="21:39" x14ac:dyDescent="0.2">
      <c r="U1509" s="4"/>
      <c r="V1509" s="4"/>
      <c r="W1509" s="4"/>
      <c r="X1509" s="4"/>
      <c r="AJ1509" s="4" t="s">
        <v>5670</v>
      </c>
      <c r="AK1509" s="4" t="s">
        <v>5671</v>
      </c>
      <c r="AL1509" s="4" t="s">
        <v>5672</v>
      </c>
      <c r="AM1509" s="4" t="s">
        <v>5673</v>
      </c>
    </row>
    <row r="1510" spans="21:39" x14ac:dyDescent="0.2">
      <c r="U1510" s="4"/>
      <c r="V1510" s="4"/>
      <c r="W1510" s="4"/>
      <c r="X1510" s="4"/>
      <c r="AJ1510" s="4" t="s">
        <v>5674</v>
      </c>
      <c r="AK1510" s="4" t="s">
        <v>5675</v>
      </c>
      <c r="AL1510" s="4" t="s">
        <v>5676</v>
      </c>
      <c r="AM1510" s="4" t="s">
        <v>5677</v>
      </c>
    </row>
    <row r="1511" spans="21:39" x14ac:dyDescent="0.2">
      <c r="U1511" s="4"/>
      <c r="V1511" s="4"/>
      <c r="W1511" s="4"/>
      <c r="X1511" s="4"/>
      <c r="AJ1511" s="4" t="s">
        <v>5678</v>
      </c>
      <c r="AK1511" s="4" t="s">
        <v>5679</v>
      </c>
      <c r="AL1511" s="4" t="s">
        <v>5680</v>
      </c>
      <c r="AM1511" s="4" t="s">
        <v>5681</v>
      </c>
    </row>
    <row r="1512" spans="21:39" x14ac:dyDescent="0.2">
      <c r="U1512" s="4"/>
      <c r="V1512" s="4"/>
      <c r="W1512" s="4"/>
      <c r="X1512" s="4"/>
      <c r="AJ1512" s="4" t="s">
        <v>5682</v>
      </c>
      <c r="AK1512" s="4" t="s">
        <v>5679</v>
      </c>
      <c r="AL1512" s="4" t="s">
        <v>5676</v>
      </c>
      <c r="AM1512" s="4" t="s">
        <v>5677</v>
      </c>
    </row>
    <row r="1513" spans="21:39" x14ac:dyDescent="0.2">
      <c r="U1513" s="4"/>
      <c r="V1513" s="4"/>
      <c r="W1513" s="4"/>
      <c r="X1513" s="4"/>
      <c r="AJ1513" s="4" t="s">
        <v>5683</v>
      </c>
      <c r="AK1513" s="4" t="s">
        <v>5684</v>
      </c>
      <c r="AL1513" s="4" t="s">
        <v>5685</v>
      </c>
      <c r="AM1513" s="4" t="s">
        <v>5686</v>
      </c>
    </row>
    <row r="1514" spans="21:39" x14ac:dyDescent="0.2">
      <c r="U1514" s="4"/>
      <c r="V1514" s="4"/>
      <c r="W1514" s="4"/>
      <c r="X1514" s="4"/>
      <c r="AJ1514" s="4" t="s">
        <v>5687</v>
      </c>
      <c r="AK1514" s="4" t="s">
        <v>5688</v>
      </c>
      <c r="AL1514" s="4" t="s">
        <v>5689</v>
      </c>
      <c r="AM1514" s="4" t="s">
        <v>5690</v>
      </c>
    </row>
    <row r="1515" spans="21:39" x14ac:dyDescent="0.2">
      <c r="U1515" s="4"/>
      <c r="V1515" s="4"/>
      <c r="W1515" s="4"/>
      <c r="X1515" s="4"/>
      <c r="AJ1515" s="4" t="s">
        <v>5691</v>
      </c>
      <c r="AK1515" s="4" t="s">
        <v>5692</v>
      </c>
      <c r="AL1515" s="4" t="s">
        <v>5693</v>
      </c>
      <c r="AM1515" s="4" t="s">
        <v>5694</v>
      </c>
    </row>
    <row r="1516" spans="21:39" x14ac:dyDescent="0.2">
      <c r="U1516" s="4"/>
      <c r="V1516" s="4"/>
      <c r="W1516" s="4"/>
      <c r="X1516" s="4"/>
      <c r="AJ1516" s="4" t="s">
        <v>5695</v>
      </c>
      <c r="AK1516" s="4" t="s">
        <v>5696</v>
      </c>
      <c r="AL1516" s="4" t="s">
        <v>5697</v>
      </c>
      <c r="AM1516" s="4" t="s">
        <v>5698</v>
      </c>
    </row>
    <row r="1517" spans="21:39" x14ac:dyDescent="0.2">
      <c r="U1517" s="4"/>
      <c r="V1517" s="4"/>
      <c r="W1517" s="4"/>
      <c r="X1517" s="4"/>
      <c r="AJ1517" s="4" t="s">
        <v>5699</v>
      </c>
      <c r="AK1517" s="4" t="s">
        <v>5700</v>
      </c>
      <c r="AL1517" s="4" t="s">
        <v>5701</v>
      </c>
      <c r="AM1517" s="4" t="s">
        <v>5702</v>
      </c>
    </row>
    <row r="1518" spans="21:39" x14ac:dyDescent="0.2">
      <c r="U1518" s="4"/>
      <c r="V1518" s="4"/>
      <c r="W1518" s="4"/>
      <c r="X1518" s="4"/>
      <c r="AJ1518" s="4" t="s">
        <v>5703</v>
      </c>
      <c r="AK1518" s="4" t="s">
        <v>5704</v>
      </c>
      <c r="AL1518" s="4" t="s">
        <v>5705</v>
      </c>
      <c r="AM1518" s="4" t="s">
        <v>5706</v>
      </c>
    </row>
    <row r="1519" spans="21:39" x14ac:dyDescent="0.2">
      <c r="U1519" s="4"/>
      <c r="V1519" s="4"/>
      <c r="W1519" s="4"/>
      <c r="X1519" s="4"/>
      <c r="AJ1519" s="4" t="s">
        <v>5707</v>
      </c>
      <c r="AK1519" s="4" t="s">
        <v>5708</v>
      </c>
      <c r="AL1519" s="4" t="s">
        <v>5709</v>
      </c>
      <c r="AM1519" s="4" t="s">
        <v>5710</v>
      </c>
    </row>
    <row r="1520" spans="21:39" x14ac:dyDescent="0.2">
      <c r="U1520" s="4"/>
      <c r="V1520" s="4"/>
      <c r="W1520" s="4"/>
      <c r="X1520" s="4"/>
      <c r="AJ1520" s="4" t="s">
        <v>5711</v>
      </c>
      <c r="AK1520" s="4" t="s">
        <v>5712</v>
      </c>
      <c r="AL1520" s="4" t="s">
        <v>5713</v>
      </c>
      <c r="AM1520" s="4" t="s">
        <v>5714</v>
      </c>
    </row>
    <row r="1521" spans="21:39" x14ac:dyDescent="0.2">
      <c r="U1521" s="4"/>
      <c r="V1521" s="4"/>
      <c r="W1521" s="4"/>
      <c r="X1521" s="4"/>
      <c r="AJ1521" s="4" t="s">
        <v>5715</v>
      </c>
      <c r="AK1521" s="4" t="s">
        <v>5716</v>
      </c>
      <c r="AL1521" s="4" t="s">
        <v>2270</v>
      </c>
      <c r="AM1521" s="4" t="s">
        <v>5717</v>
      </c>
    </row>
    <row r="1522" spans="21:39" x14ac:dyDescent="0.2">
      <c r="U1522" s="4"/>
      <c r="V1522" s="4"/>
      <c r="W1522" s="4"/>
      <c r="X1522" s="4"/>
      <c r="AJ1522" s="4" t="s">
        <v>5718</v>
      </c>
      <c r="AK1522" s="4" t="s">
        <v>5719</v>
      </c>
      <c r="AL1522" s="4" t="s">
        <v>5720</v>
      </c>
      <c r="AM1522" s="4" t="s">
        <v>5721</v>
      </c>
    </row>
    <row r="1523" spans="21:39" x14ac:dyDescent="0.2">
      <c r="U1523" s="4"/>
      <c r="V1523" s="4"/>
      <c r="W1523" s="4"/>
      <c r="X1523" s="4"/>
      <c r="AJ1523" s="4" t="s">
        <v>5722</v>
      </c>
      <c r="AK1523" s="4" t="s">
        <v>5723</v>
      </c>
      <c r="AL1523" s="4" t="s">
        <v>5724</v>
      </c>
      <c r="AM1523" s="4" t="s">
        <v>5725</v>
      </c>
    </row>
    <row r="1524" spans="21:39" x14ac:dyDescent="0.2">
      <c r="U1524" s="4"/>
      <c r="V1524" s="4"/>
      <c r="W1524" s="4"/>
      <c r="X1524" s="4"/>
      <c r="AJ1524" s="4" t="s">
        <v>5726</v>
      </c>
      <c r="AK1524" s="4" t="s">
        <v>5727</v>
      </c>
      <c r="AL1524" s="4" t="s">
        <v>5728</v>
      </c>
      <c r="AM1524" s="4" t="s">
        <v>5729</v>
      </c>
    </row>
    <row r="1525" spans="21:39" x14ac:dyDescent="0.2">
      <c r="U1525" s="4"/>
      <c r="V1525" s="4"/>
      <c r="W1525" s="4"/>
      <c r="X1525" s="4"/>
      <c r="AJ1525" s="4" t="s">
        <v>5730</v>
      </c>
      <c r="AK1525" s="4" t="s">
        <v>5731</v>
      </c>
      <c r="AL1525" s="4" t="s">
        <v>5732</v>
      </c>
      <c r="AM1525" s="4" t="s">
        <v>5733</v>
      </c>
    </row>
    <row r="1526" spans="21:39" x14ac:dyDescent="0.2">
      <c r="U1526" s="4"/>
      <c r="V1526" s="4"/>
      <c r="W1526" s="4"/>
      <c r="X1526" s="4"/>
      <c r="AJ1526" s="4" t="s">
        <v>5734</v>
      </c>
      <c r="AK1526" s="4" t="s">
        <v>5735</v>
      </c>
      <c r="AL1526" s="4" t="s">
        <v>5736</v>
      </c>
      <c r="AM1526" s="4" t="s">
        <v>5737</v>
      </c>
    </row>
    <row r="1527" spans="21:39" x14ac:dyDescent="0.2">
      <c r="U1527" s="4"/>
      <c r="V1527" s="4"/>
      <c r="W1527" s="4"/>
      <c r="X1527" s="4"/>
      <c r="AJ1527" s="4" t="s">
        <v>5738</v>
      </c>
      <c r="AK1527" s="4" t="s">
        <v>5739</v>
      </c>
      <c r="AL1527" s="4" t="s">
        <v>5740</v>
      </c>
      <c r="AM1527" s="4" t="s">
        <v>5741</v>
      </c>
    </row>
    <row r="1528" spans="21:39" x14ac:dyDescent="0.2">
      <c r="U1528" s="4"/>
      <c r="V1528" s="4"/>
      <c r="W1528" s="4"/>
      <c r="X1528" s="4"/>
      <c r="AJ1528" s="4" t="s">
        <v>5742</v>
      </c>
      <c r="AK1528" s="4" t="s">
        <v>5743</v>
      </c>
      <c r="AL1528" s="4" t="s">
        <v>5744</v>
      </c>
      <c r="AM1528" s="4" t="s">
        <v>5745</v>
      </c>
    </row>
    <row r="1529" spans="21:39" x14ac:dyDescent="0.2">
      <c r="U1529" s="4"/>
      <c r="V1529" s="4"/>
      <c r="W1529" s="4"/>
      <c r="X1529" s="4"/>
      <c r="AJ1529" s="4" t="s">
        <v>5746</v>
      </c>
      <c r="AK1529" s="4" t="s">
        <v>5747</v>
      </c>
      <c r="AL1529" s="4" t="s">
        <v>5748</v>
      </c>
      <c r="AM1529" s="4" t="s">
        <v>5749</v>
      </c>
    </row>
    <row r="1530" spans="21:39" x14ac:dyDescent="0.2">
      <c r="U1530" s="4"/>
      <c r="V1530" s="4"/>
      <c r="W1530" s="4"/>
      <c r="X1530" s="4"/>
      <c r="AJ1530" s="4" t="s">
        <v>5750</v>
      </c>
      <c r="AK1530" s="4" t="s">
        <v>5751</v>
      </c>
      <c r="AL1530" s="4" t="s">
        <v>5752</v>
      </c>
      <c r="AM1530" s="4" t="s">
        <v>5753</v>
      </c>
    </row>
    <row r="1531" spans="21:39" x14ac:dyDescent="0.2">
      <c r="U1531" s="4"/>
      <c r="V1531" s="4"/>
      <c r="W1531" s="4"/>
      <c r="X1531" s="4"/>
      <c r="AJ1531" s="4" t="s">
        <v>5754</v>
      </c>
      <c r="AK1531" s="4" t="s">
        <v>5755</v>
      </c>
      <c r="AL1531" s="4" t="s">
        <v>5756</v>
      </c>
      <c r="AM1531" s="4" t="s">
        <v>5757</v>
      </c>
    </row>
    <row r="1532" spans="21:39" x14ac:dyDescent="0.2">
      <c r="U1532" s="4"/>
      <c r="V1532" s="4"/>
      <c r="W1532" s="4"/>
      <c r="X1532" s="4"/>
      <c r="AJ1532" s="4" t="s">
        <v>5758</v>
      </c>
      <c r="AK1532" s="4" t="s">
        <v>5759</v>
      </c>
      <c r="AL1532" s="4" t="s">
        <v>5760</v>
      </c>
      <c r="AM1532" s="4" t="s">
        <v>5761</v>
      </c>
    </row>
    <row r="1533" spans="21:39" x14ac:dyDescent="0.2">
      <c r="U1533" s="4"/>
      <c r="V1533" s="4"/>
      <c r="W1533" s="4"/>
      <c r="X1533" s="4"/>
      <c r="AJ1533" s="4" t="s">
        <v>5762</v>
      </c>
      <c r="AK1533" s="4" t="s">
        <v>5763</v>
      </c>
      <c r="AL1533" s="4" t="s">
        <v>5764</v>
      </c>
      <c r="AM1533" s="4" t="s">
        <v>5765</v>
      </c>
    </row>
    <row r="1534" spans="21:39" x14ac:dyDescent="0.2">
      <c r="U1534" s="4"/>
      <c r="V1534" s="4"/>
      <c r="W1534" s="4"/>
      <c r="X1534" s="4"/>
      <c r="AJ1534" s="4" t="s">
        <v>5766</v>
      </c>
      <c r="AK1534" s="4" t="s">
        <v>5767</v>
      </c>
      <c r="AL1534" s="4" t="s">
        <v>5768</v>
      </c>
      <c r="AM1534" s="4" t="s">
        <v>5769</v>
      </c>
    </row>
    <row r="1535" spans="21:39" x14ac:dyDescent="0.2">
      <c r="U1535" s="4"/>
      <c r="V1535" s="4"/>
      <c r="W1535" s="4"/>
      <c r="X1535" s="4"/>
      <c r="AJ1535" s="4" t="s">
        <v>5770</v>
      </c>
      <c r="AK1535" s="4" t="s">
        <v>5771</v>
      </c>
      <c r="AL1535" s="4" t="s">
        <v>5689</v>
      </c>
      <c r="AM1535" s="4" t="s">
        <v>5772</v>
      </c>
    </row>
    <row r="1536" spans="21:39" x14ac:dyDescent="0.2">
      <c r="U1536" s="4"/>
      <c r="V1536" s="4"/>
      <c r="W1536" s="4"/>
      <c r="X1536" s="4"/>
      <c r="AJ1536" s="4" t="s">
        <v>5773</v>
      </c>
      <c r="AK1536" s="4" t="s">
        <v>5774</v>
      </c>
      <c r="AL1536" s="4" t="s">
        <v>452</v>
      </c>
      <c r="AM1536" s="4" t="s">
        <v>452</v>
      </c>
    </row>
    <row r="1537" spans="21:39" x14ac:dyDescent="0.2">
      <c r="U1537" s="4"/>
      <c r="V1537" s="4"/>
      <c r="W1537" s="4"/>
      <c r="X1537" s="4"/>
      <c r="AJ1537" s="4" t="s">
        <v>5775</v>
      </c>
      <c r="AK1537" s="4" t="s">
        <v>5776</v>
      </c>
      <c r="AL1537" s="4" t="s">
        <v>5777</v>
      </c>
      <c r="AM1537" s="4" t="s">
        <v>5778</v>
      </c>
    </row>
    <row r="1538" spans="21:39" x14ac:dyDescent="0.2">
      <c r="U1538" s="4"/>
      <c r="V1538" s="4"/>
      <c r="W1538" s="4"/>
      <c r="X1538" s="4"/>
      <c r="AJ1538" s="4" t="s">
        <v>5779</v>
      </c>
      <c r="AK1538" s="4" t="s">
        <v>5780</v>
      </c>
      <c r="AL1538" s="4" t="s">
        <v>5781</v>
      </c>
      <c r="AM1538" s="4" t="s">
        <v>5782</v>
      </c>
    </row>
    <row r="1539" spans="21:39" x14ac:dyDescent="0.2">
      <c r="U1539" s="4"/>
      <c r="V1539" s="4"/>
      <c r="W1539" s="4"/>
      <c r="X1539" s="4"/>
      <c r="AJ1539" s="4" t="s">
        <v>5783</v>
      </c>
      <c r="AK1539" s="4" t="s">
        <v>5784</v>
      </c>
      <c r="AL1539" s="4" t="s">
        <v>5785</v>
      </c>
      <c r="AM1539" s="4" t="s">
        <v>5786</v>
      </c>
    </row>
    <row r="1540" spans="21:39" x14ac:dyDescent="0.2">
      <c r="U1540" s="4"/>
      <c r="V1540" s="4"/>
      <c r="W1540" s="4"/>
      <c r="X1540" s="4"/>
      <c r="AJ1540" s="4" t="s">
        <v>5787</v>
      </c>
      <c r="AK1540" s="4" t="s">
        <v>5788</v>
      </c>
      <c r="AL1540" s="4" t="s">
        <v>5789</v>
      </c>
      <c r="AM1540" s="4" t="s">
        <v>5786</v>
      </c>
    </row>
    <row r="1541" spans="21:39" x14ac:dyDescent="0.2">
      <c r="U1541" s="4"/>
      <c r="V1541" s="4"/>
      <c r="W1541" s="4"/>
      <c r="X1541" s="4"/>
      <c r="AJ1541" s="4" t="s">
        <v>5790</v>
      </c>
      <c r="AK1541" s="4" t="s">
        <v>5791</v>
      </c>
      <c r="AL1541" s="4" t="s">
        <v>5792</v>
      </c>
      <c r="AM1541" s="4" t="s">
        <v>5793</v>
      </c>
    </row>
    <row r="1542" spans="21:39" x14ac:dyDescent="0.2">
      <c r="U1542" s="4"/>
      <c r="V1542" s="4"/>
      <c r="W1542" s="4"/>
      <c r="X1542" s="4"/>
      <c r="AJ1542" s="4" t="s">
        <v>5794</v>
      </c>
      <c r="AK1542" s="4" t="s">
        <v>5795</v>
      </c>
      <c r="AL1542" s="4" t="s">
        <v>5796</v>
      </c>
      <c r="AM1542" s="4" t="s">
        <v>5797</v>
      </c>
    </row>
    <row r="1543" spans="21:39" x14ac:dyDescent="0.2">
      <c r="U1543" s="4"/>
      <c r="V1543" s="4"/>
      <c r="W1543" s="4"/>
      <c r="X1543" s="4"/>
      <c r="AJ1543" s="4" t="s">
        <v>5798</v>
      </c>
      <c r="AK1543" s="4" t="s">
        <v>5799</v>
      </c>
      <c r="AL1543" s="4" t="s">
        <v>5800</v>
      </c>
      <c r="AM1543" s="4" t="s">
        <v>5801</v>
      </c>
    </row>
    <row r="1544" spans="21:39" x14ac:dyDescent="0.2">
      <c r="U1544" s="4"/>
      <c r="V1544" s="4"/>
      <c r="W1544" s="4"/>
      <c r="X1544" s="4"/>
      <c r="AJ1544" s="4" t="s">
        <v>5802</v>
      </c>
      <c r="AK1544" s="4" t="s">
        <v>5803</v>
      </c>
      <c r="AL1544" s="4" t="s">
        <v>5804</v>
      </c>
      <c r="AM1544" s="4" t="s">
        <v>5805</v>
      </c>
    </row>
    <row r="1545" spans="21:39" x14ac:dyDescent="0.2">
      <c r="U1545" s="4"/>
      <c r="V1545" s="4"/>
      <c r="W1545" s="4"/>
      <c r="X1545" s="4"/>
      <c r="AJ1545" s="4" t="s">
        <v>5806</v>
      </c>
      <c r="AK1545" s="4" t="s">
        <v>5807</v>
      </c>
      <c r="AL1545" s="4" t="s">
        <v>5777</v>
      </c>
      <c r="AM1545" s="4" t="s">
        <v>5778</v>
      </c>
    </row>
    <row r="1546" spans="21:39" x14ac:dyDescent="0.2">
      <c r="U1546" s="4"/>
      <c r="V1546" s="4"/>
      <c r="W1546" s="4"/>
      <c r="X1546" s="4"/>
      <c r="AJ1546" s="4" t="s">
        <v>5808</v>
      </c>
      <c r="AK1546" s="4" t="s">
        <v>5809</v>
      </c>
      <c r="AL1546" s="4" t="s">
        <v>452</v>
      </c>
      <c r="AM1546" s="4" t="s">
        <v>452</v>
      </c>
    </row>
    <row r="1547" spans="21:39" x14ac:dyDescent="0.2">
      <c r="U1547" s="4"/>
      <c r="V1547" s="4"/>
      <c r="W1547" s="4"/>
      <c r="X1547" s="4"/>
      <c r="AJ1547" s="4" t="s">
        <v>5810</v>
      </c>
      <c r="AK1547" s="4" t="s">
        <v>5811</v>
      </c>
      <c r="AL1547" s="4" t="s">
        <v>452</v>
      </c>
      <c r="AM1547" s="4" t="s">
        <v>452</v>
      </c>
    </row>
    <row r="1548" spans="21:39" x14ac:dyDescent="0.2">
      <c r="U1548" s="4"/>
      <c r="V1548" s="4"/>
      <c r="W1548" s="4"/>
      <c r="X1548" s="4"/>
      <c r="AJ1548" s="4" t="s">
        <v>5812</v>
      </c>
      <c r="AK1548" s="4" t="s">
        <v>5813</v>
      </c>
      <c r="AL1548" s="4" t="s">
        <v>5814</v>
      </c>
      <c r="AM1548" s="4" t="s">
        <v>5815</v>
      </c>
    </row>
    <row r="1549" spans="21:39" x14ac:dyDescent="0.2">
      <c r="U1549" s="4"/>
      <c r="V1549" s="4"/>
      <c r="W1549" s="4"/>
      <c r="X1549" s="4"/>
      <c r="AJ1549" s="4" t="s">
        <v>5816</v>
      </c>
      <c r="AK1549" s="4" t="s">
        <v>5817</v>
      </c>
      <c r="AL1549" s="4" t="s">
        <v>5818</v>
      </c>
      <c r="AM1549" s="4" t="s">
        <v>5819</v>
      </c>
    </row>
    <row r="1550" spans="21:39" x14ac:dyDescent="0.2">
      <c r="U1550" s="4"/>
      <c r="V1550" s="4"/>
      <c r="W1550" s="4"/>
      <c r="X1550" s="4"/>
      <c r="AJ1550" s="4" t="s">
        <v>5820</v>
      </c>
      <c r="AK1550" s="4" t="s">
        <v>5821</v>
      </c>
      <c r="AL1550" s="4" t="s">
        <v>5818</v>
      </c>
      <c r="AM1550" s="4" t="s">
        <v>5819</v>
      </c>
    </row>
    <row r="1551" spans="21:39" x14ac:dyDescent="0.2">
      <c r="U1551" s="4"/>
      <c r="V1551" s="4"/>
      <c r="W1551" s="4"/>
      <c r="X1551" s="4"/>
      <c r="AJ1551" s="4" t="s">
        <v>5822</v>
      </c>
      <c r="AK1551" s="4" t="s">
        <v>5823</v>
      </c>
      <c r="AL1551" s="4" t="s">
        <v>5824</v>
      </c>
      <c r="AM1551" s="4" t="s">
        <v>5825</v>
      </c>
    </row>
    <row r="1552" spans="21:39" x14ac:dyDescent="0.2">
      <c r="U1552" s="4"/>
      <c r="V1552" s="4"/>
      <c r="W1552" s="4"/>
      <c r="X1552" s="4"/>
      <c r="AJ1552" s="4" t="s">
        <v>5826</v>
      </c>
      <c r="AK1552" s="4" t="s">
        <v>5827</v>
      </c>
      <c r="AL1552" s="4" t="s">
        <v>5814</v>
      </c>
      <c r="AM1552" s="4" t="s">
        <v>5828</v>
      </c>
    </row>
    <row r="1553" spans="21:39" x14ac:dyDescent="0.2">
      <c r="U1553" s="4"/>
      <c r="V1553" s="4"/>
      <c r="W1553" s="4"/>
      <c r="X1553" s="4"/>
      <c r="AJ1553" s="4" t="s">
        <v>5829</v>
      </c>
      <c r="AK1553" s="4" t="s">
        <v>5830</v>
      </c>
      <c r="AL1553" s="4" t="s">
        <v>5831</v>
      </c>
      <c r="AM1553" s="4" t="s">
        <v>5832</v>
      </c>
    </row>
    <row r="1554" spans="21:39" x14ac:dyDescent="0.2">
      <c r="U1554" s="4"/>
      <c r="V1554" s="4"/>
      <c r="W1554" s="4"/>
      <c r="X1554" s="4"/>
      <c r="AJ1554" s="4" t="s">
        <v>5833</v>
      </c>
      <c r="AK1554" s="4" t="s">
        <v>5834</v>
      </c>
      <c r="AL1554" s="4" t="s">
        <v>5835</v>
      </c>
      <c r="AM1554" s="4" t="s">
        <v>5828</v>
      </c>
    </row>
    <row r="1555" spans="21:39" x14ac:dyDescent="0.2">
      <c r="U1555" s="4"/>
      <c r="V1555" s="4"/>
      <c r="W1555" s="4"/>
      <c r="X1555" s="4"/>
      <c r="AJ1555" s="4" t="s">
        <v>5836</v>
      </c>
      <c r="AK1555" s="4" t="s">
        <v>5837</v>
      </c>
      <c r="AL1555" s="4" t="s">
        <v>5838</v>
      </c>
      <c r="AM1555" s="4" t="s">
        <v>5832</v>
      </c>
    </row>
    <row r="1556" spans="21:39" x14ac:dyDescent="0.2">
      <c r="U1556" s="4"/>
      <c r="V1556" s="4"/>
      <c r="W1556" s="4"/>
      <c r="X1556" s="4"/>
      <c r="AJ1556" s="4" t="s">
        <v>5839</v>
      </c>
      <c r="AK1556" s="4" t="s">
        <v>5840</v>
      </c>
      <c r="AL1556" s="4" t="s">
        <v>5838</v>
      </c>
      <c r="AM1556" s="4" t="s">
        <v>5841</v>
      </c>
    </row>
    <row r="1557" spans="21:39" x14ac:dyDescent="0.2">
      <c r="U1557" s="4"/>
      <c r="V1557" s="4"/>
      <c r="W1557" s="4"/>
      <c r="X1557" s="4"/>
      <c r="AJ1557" s="4" t="s">
        <v>5842</v>
      </c>
      <c r="AK1557" s="4" t="s">
        <v>5843</v>
      </c>
      <c r="AL1557" s="4" t="s">
        <v>5844</v>
      </c>
      <c r="AM1557" s="4" t="s">
        <v>5841</v>
      </c>
    </row>
    <row r="1558" spans="21:39" x14ac:dyDescent="0.2">
      <c r="U1558" s="4"/>
      <c r="V1558" s="4"/>
      <c r="W1558" s="4"/>
      <c r="X1558" s="4"/>
      <c r="AJ1558" s="4" t="s">
        <v>5845</v>
      </c>
      <c r="AK1558" s="4" t="s">
        <v>5846</v>
      </c>
      <c r="AL1558" s="4" t="s">
        <v>5847</v>
      </c>
      <c r="AM1558" s="4" t="s">
        <v>5848</v>
      </c>
    </row>
    <row r="1559" spans="21:39" x14ac:dyDescent="0.2">
      <c r="U1559" s="4"/>
      <c r="V1559" s="4"/>
      <c r="W1559" s="4"/>
      <c r="X1559" s="4"/>
      <c r="AJ1559" s="4" t="s">
        <v>5849</v>
      </c>
      <c r="AK1559" s="4" t="s">
        <v>5850</v>
      </c>
      <c r="AL1559" s="4" t="s">
        <v>5851</v>
      </c>
      <c r="AM1559" s="4" t="s">
        <v>5852</v>
      </c>
    </row>
    <row r="1560" spans="21:39" x14ac:dyDescent="0.2">
      <c r="U1560" s="4"/>
      <c r="V1560" s="4"/>
      <c r="W1560" s="4"/>
      <c r="X1560" s="4"/>
      <c r="AJ1560" s="4" t="s">
        <v>5853</v>
      </c>
      <c r="AK1560" s="4" t="s">
        <v>5854</v>
      </c>
      <c r="AL1560" s="4" t="s">
        <v>5855</v>
      </c>
      <c r="AM1560" s="4" t="s">
        <v>5856</v>
      </c>
    </row>
    <row r="1561" spans="21:39" x14ac:dyDescent="0.2">
      <c r="U1561" s="4"/>
      <c r="V1561" s="4"/>
      <c r="W1561" s="4"/>
      <c r="X1561" s="4"/>
      <c r="AJ1561" s="4" t="s">
        <v>5857</v>
      </c>
      <c r="AK1561" s="4" t="s">
        <v>5858</v>
      </c>
      <c r="AL1561" s="4" t="s">
        <v>5814</v>
      </c>
      <c r="AM1561" s="4" t="s">
        <v>5815</v>
      </c>
    </row>
    <row r="1562" spans="21:39" x14ac:dyDescent="0.2">
      <c r="U1562" s="4"/>
      <c r="V1562" s="4"/>
      <c r="W1562" s="4"/>
      <c r="X1562" s="4"/>
      <c r="AJ1562" s="4" t="s">
        <v>5859</v>
      </c>
      <c r="AK1562" s="4" t="s">
        <v>5860</v>
      </c>
      <c r="AL1562" s="4" t="s">
        <v>5861</v>
      </c>
      <c r="AM1562" s="4" t="s">
        <v>5862</v>
      </c>
    </row>
    <row r="1563" spans="21:39" x14ac:dyDescent="0.2">
      <c r="U1563" s="4"/>
      <c r="V1563" s="4"/>
      <c r="W1563" s="4"/>
      <c r="X1563" s="4"/>
      <c r="AJ1563" s="4" t="s">
        <v>5863</v>
      </c>
      <c r="AK1563" s="4" t="s">
        <v>5864</v>
      </c>
      <c r="AL1563" s="4" t="s">
        <v>5865</v>
      </c>
      <c r="AM1563" s="4" t="s">
        <v>5828</v>
      </c>
    </row>
    <row r="1564" spans="21:39" x14ac:dyDescent="0.2">
      <c r="U1564" s="4"/>
      <c r="V1564" s="4"/>
      <c r="W1564" s="4"/>
      <c r="X1564" s="4"/>
      <c r="AJ1564" s="4" t="s">
        <v>5866</v>
      </c>
      <c r="AK1564" s="4" t="s">
        <v>5867</v>
      </c>
      <c r="AL1564" s="4" t="s">
        <v>5868</v>
      </c>
      <c r="AM1564" s="4" t="s">
        <v>5869</v>
      </c>
    </row>
    <row r="1565" spans="21:39" x14ac:dyDescent="0.2">
      <c r="U1565" s="4"/>
      <c r="V1565" s="4"/>
      <c r="W1565" s="4"/>
      <c r="X1565" s="4"/>
      <c r="AJ1565" s="4" t="s">
        <v>5870</v>
      </c>
      <c r="AK1565" s="4" t="s">
        <v>5871</v>
      </c>
      <c r="AL1565" s="4" t="s">
        <v>5872</v>
      </c>
      <c r="AM1565" s="4" t="s">
        <v>5873</v>
      </c>
    </row>
    <row r="1566" spans="21:39" x14ac:dyDescent="0.2">
      <c r="U1566" s="4"/>
      <c r="V1566" s="4"/>
      <c r="W1566" s="4"/>
      <c r="X1566" s="4"/>
      <c r="AJ1566" s="4" t="s">
        <v>5874</v>
      </c>
      <c r="AK1566" s="4" t="s">
        <v>5875</v>
      </c>
      <c r="AL1566" s="4" t="s">
        <v>3903</v>
      </c>
      <c r="AM1566" s="4" t="s">
        <v>3904</v>
      </c>
    </row>
    <row r="1567" spans="21:39" x14ac:dyDescent="0.2">
      <c r="U1567" s="4"/>
      <c r="V1567" s="4"/>
      <c r="W1567" s="4"/>
      <c r="X1567" s="4"/>
      <c r="AJ1567" s="4" t="s">
        <v>5876</v>
      </c>
      <c r="AK1567" s="4" t="s">
        <v>5877</v>
      </c>
      <c r="AL1567" s="4" t="s">
        <v>5878</v>
      </c>
      <c r="AM1567" s="4" t="s">
        <v>5879</v>
      </c>
    </row>
    <row r="1568" spans="21:39" x14ac:dyDescent="0.2">
      <c r="U1568" s="4"/>
      <c r="V1568" s="4"/>
      <c r="W1568" s="4"/>
      <c r="X1568" s="4"/>
      <c r="AJ1568" s="4" t="s">
        <v>5880</v>
      </c>
      <c r="AK1568" s="4" t="s">
        <v>5881</v>
      </c>
      <c r="AL1568" s="4" t="s">
        <v>5878</v>
      </c>
      <c r="AM1568" s="4" t="s">
        <v>5879</v>
      </c>
    </row>
    <row r="1569" spans="21:39" x14ac:dyDescent="0.2">
      <c r="U1569" s="4"/>
      <c r="V1569" s="4"/>
      <c r="W1569" s="4"/>
      <c r="X1569" s="4"/>
      <c r="AJ1569" s="4" t="s">
        <v>5882</v>
      </c>
      <c r="AK1569" s="4" t="s">
        <v>5883</v>
      </c>
      <c r="AL1569" s="4" t="s">
        <v>5884</v>
      </c>
      <c r="AM1569" s="4" t="s">
        <v>5885</v>
      </c>
    </row>
    <row r="1570" spans="21:39" x14ac:dyDescent="0.2">
      <c r="U1570" s="4"/>
      <c r="V1570" s="4"/>
      <c r="W1570" s="4"/>
      <c r="X1570" s="4"/>
      <c r="AJ1570" s="4" t="s">
        <v>5886</v>
      </c>
      <c r="AK1570" s="4" t="s">
        <v>5887</v>
      </c>
      <c r="AL1570" s="4" t="s">
        <v>5888</v>
      </c>
      <c r="AM1570" s="4" t="s">
        <v>5889</v>
      </c>
    </row>
    <row r="1571" spans="21:39" x14ac:dyDescent="0.2">
      <c r="U1571" s="4"/>
      <c r="V1571" s="4"/>
      <c r="W1571" s="4"/>
      <c r="X1571" s="4"/>
      <c r="AJ1571" s="4" t="s">
        <v>5890</v>
      </c>
      <c r="AK1571" s="4" t="s">
        <v>5891</v>
      </c>
      <c r="AL1571" s="4" t="s">
        <v>5892</v>
      </c>
      <c r="AM1571" s="4" t="s">
        <v>5893</v>
      </c>
    </row>
    <row r="1572" spans="21:39" x14ac:dyDescent="0.2">
      <c r="U1572" s="4"/>
      <c r="V1572" s="4"/>
      <c r="W1572" s="4"/>
      <c r="X1572" s="4"/>
      <c r="AJ1572" s="4" t="s">
        <v>5894</v>
      </c>
      <c r="AK1572" s="4" t="s">
        <v>5895</v>
      </c>
      <c r="AL1572" s="4" t="s">
        <v>5892</v>
      </c>
      <c r="AM1572" s="4" t="s">
        <v>5893</v>
      </c>
    </row>
    <row r="1573" spans="21:39" x14ac:dyDescent="0.2">
      <c r="U1573" s="4"/>
      <c r="V1573" s="4"/>
      <c r="W1573" s="4"/>
      <c r="X1573" s="4"/>
      <c r="AJ1573" s="4" t="s">
        <v>5896</v>
      </c>
      <c r="AK1573" s="4" t="s">
        <v>5897</v>
      </c>
      <c r="AL1573" s="4" t="s">
        <v>5892</v>
      </c>
      <c r="AM1573" s="4" t="s">
        <v>5893</v>
      </c>
    </row>
    <row r="1574" spans="21:39" x14ac:dyDescent="0.2">
      <c r="U1574" s="4"/>
      <c r="V1574" s="4"/>
      <c r="W1574" s="4"/>
      <c r="X1574" s="4"/>
      <c r="AJ1574" s="4" t="s">
        <v>5898</v>
      </c>
      <c r="AK1574" s="4" t="s">
        <v>5899</v>
      </c>
      <c r="AL1574" s="4" t="s">
        <v>5892</v>
      </c>
      <c r="AM1574" s="4" t="s">
        <v>5893</v>
      </c>
    </row>
    <row r="1575" spans="21:39" x14ac:dyDescent="0.2">
      <c r="U1575" s="4"/>
      <c r="V1575" s="4"/>
      <c r="W1575" s="4"/>
      <c r="X1575" s="4"/>
      <c r="AJ1575" s="4" t="s">
        <v>5900</v>
      </c>
      <c r="AK1575" s="4" t="s">
        <v>5901</v>
      </c>
      <c r="AL1575" s="4" t="s">
        <v>5892</v>
      </c>
      <c r="AM1575" s="4" t="s">
        <v>5893</v>
      </c>
    </row>
    <row r="1576" spans="21:39" x14ac:dyDescent="0.2">
      <c r="U1576" s="4"/>
      <c r="V1576" s="4"/>
      <c r="W1576" s="4"/>
      <c r="X1576" s="4"/>
      <c r="AJ1576" s="4" t="s">
        <v>5902</v>
      </c>
      <c r="AK1576" s="4" t="s">
        <v>5903</v>
      </c>
      <c r="AL1576" s="4" t="s">
        <v>5892</v>
      </c>
      <c r="AM1576" s="4" t="s">
        <v>5893</v>
      </c>
    </row>
    <row r="1577" spans="21:39" x14ac:dyDescent="0.2">
      <c r="U1577" s="4"/>
      <c r="V1577" s="4"/>
      <c r="W1577" s="4"/>
      <c r="X1577" s="4"/>
      <c r="AJ1577" s="4" t="s">
        <v>5904</v>
      </c>
      <c r="AK1577" s="4" t="s">
        <v>5905</v>
      </c>
      <c r="AL1577" s="4" t="s">
        <v>5892</v>
      </c>
      <c r="AM1577" s="4" t="s">
        <v>5893</v>
      </c>
    </row>
    <row r="1578" spans="21:39" x14ac:dyDescent="0.2">
      <c r="U1578" s="4"/>
      <c r="V1578" s="4"/>
      <c r="W1578" s="4"/>
      <c r="X1578" s="4"/>
      <c r="AJ1578" s="4" t="s">
        <v>5906</v>
      </c>
      <c r="AK1578" s="4" t="s">
        <v>5907</v>
      </c>
      <c r="AL1578" s="4" t="s">
        <v>5892</v>
      </c>
      <c r="AM1578" s="4" t="s">
        <v>5893</v>
      </c>
    </row>
    <row r="1579" spans="21:39" x14ac:dyDescent="0.2">
      <c r="U1579" s="4"/>
      <c r="V1579" s="4"/>
      <c r="W1579" s="4"/>
      <c r="X1579" s="4"/>
      <c r="AJ1579" s="4" t="s">
        <v>5908</v>
      </c>
      <c r="AK1579" s="4" t="s">
        <v>5909</v>
      </c>
      <c r="AL1579" s="4" t="s">
        <v>5892</v>
      </c>
      <c r="AM1579" s="4" t="s">
        <v>5893</v>
      </c>
    </row>
    <row r="1580" spans="21:39" x14ac:dyDescent="0.2">
      <c r="U1580" s="4"/>
      <c r="V1580" s="4"/>
      <c r="W1580" s="4"/>
      <c r="X1580" s="4"/>
      <c r="AJ1580" s="4" t="s">
        <v>5910</v>
      </c>
      <c r="AK1580" s="4" t="s">
        <v>5911</v>
      </c>
      <c r="AL1580" s="4" t="s">
        <v>5892</v>
      </c>
      <c r="AM1580" s="4" t="s">
        <v>5893</v>
      </c>
    </row>
    <row r="1581" spans="21:39" x14ac:dyDescent="0.2">
      <c r="U1581" s="4"/>
      <c r="V1581" s="4"/>
      <c r="W1581" s="4"/>
      <c r="X1581" s="4"/>
      <c r="AJ1581" s="4" t="s">
        <v>5912</v>
      </c>
      <c r="AK1581" s="4" t="s">
        <v>5913</v>
      </c>
      <c r="AL1581" s="4" t="s">
        <v>5892</v>
      </c>
      <c r="AM1581" s="4" t="s">
        <v>5893</v>
      </c>
    </row>
    <row r="1582" spans="21:39" x14ac:dyDescent="0.2">
      <c r="U1582" s="4"/>
      <c r="V1582" s="4"/>
      <c r="W1582" s="4"/>
      <c r="X1582" s="4"/>
      <c r="AJ1582" s="4" t="s">
        <v>5914</v>
      </c>
      <c r="AK1582" s="4" t="s">
        <v>5915</v>
      </c>
      <c r="AL1582" s="4" t="s">
        <v>5892</v>
      </c>
      <c r="AM1582" s="4" t="s">
        <v>5893</v>
      </c>
    </row>
    <row r="1583" spans="21:39" x14ac:dyDescent="0.2">
      <c r="U1583" s="4"/>
      <c r="V1583" s="4"/>
      <c r="W1583" s="4"/>
      <c r="X1583" s="4"/>
      <c r="AJ1583" s="4" t="s">
        <v>5916</v>
      </c>
      <c r="AK1583" s="4" t="s">
        <v>5917</v>
      </c>
      <c r="AL1583" s="4" t="s">
        <v>5892</v>
      </c>
      <c r="AM1583" s="4" t="s">
        <v>5893</v>
      </c>
    </row>
    <row r="1584" spans="21:39" x14ac:dyDescent="0.2">
      <c r="U1584" s="4"/>
      <c r="V1584" s="4"/>
      <c r="W1584" s="4"/>
      <c r="X1584" s="4"/>
      <c r="AJ1584" s="4" t="s">
        <v>5918</v>
      </c>
      <c r="AK1584" s="4" t="s">
        <v>5919</v>
      </c>
      <c r="AL1584" s="4" t="s">
        <v>5892</v>
      </c>
      <c r="AM1584" s="4" t="s">
        <v>5893</v>
      </c>
    </row>
    <row r="1585" spans="21:39" x14ac:dyDescent="0.2">
      <c r="U1585" s="4"/>
      <c r="V1585" s="4"/>
      <c r="W1585" s="4"/>
      <c r="X1585" s="4"/>
      <c r="AJ1585" s="4" t="s">
        <v>5920</v>
      </c>
      <c r="AK1585" s="4" t="s">
        <v>5921</v>
      </c>
      <c r="AL1585" s="4" t="s">
        <v>5892</v>
      </c>
      <c r="AM1585" s="4" t="s">
        <v>5893</v>
      </c>
    </row>
    <row r="1586" spans="21:39" x14ac:dyDescent="0.2">
      <c r="U1586" s="4"/>
      <c r="V1586" s="4"/>
      <c r="W1586" s="4"/>
      <c r="X1586" s="4"/>
      <c r="AJ1586" s="4" t="s">
        <v>5922</v>
      </c>
      <c r="AK1586" s="4" t="s">
        <v>5923</v>
      </c>
      <c r="AL1586" s="4" t="s">
        <v>5892</v>
      </c>
      <c r="AM1586" s="4" t="s">
        <v>5893</v>
      </c>
    </row>
    <row r="1587" spans="21:39" x14ac:dyDescent="0.2">
      <c r="U1587" s="4"/>
      <c r="V1587" s="4"/>
      <c r="W1587" s="4"/>
      <c r="X1587" s="4"/>
      <c r="AJ1587" s="4" t="s">
        <v>5924</v>
      </c>
      <c r="AK1587" s="4" t="s">
        <v>5925</v>
      </c>
      <c r="AL1587" s="4" t="s">
        <v>5892</v>
      </c>
      <c r="AM1587" s="4" t="s">
        <v>5893</v>
      </c>
    </row>
    <row r="1588" spans="21:39" x14ac:dyDescent="0.2">
      <c r="U1588" s="4"/>
      <c r="V1588" s="4"/>
      <c r="W1588" s="4"/>
      <c r="X1588" s="4"/>
      <c r="AJ1588" s="4" t="s">
        <v>5926</v>
      </c>
      <c r="AK1588" s="4" t="s">
        <v>5927</v>
      </c>
      <c r="AL1588" s="4" t="s">
        <v>5892</v>
      </c>
      <c r="AM1588" s="4" t="s">
        <v>5893</v>
      </c>
    </row>
    <row r="1589" spans="21:39" x14ac:dyDescent="0.2">
      <c r="U1589" s="4"/>
      <c r="V1589" s="4"/>
      <c r="W1589" s="4"/>
      <c r="X1589" s="4"/>
      <c r="AJ1589" s="4" t="s">
        <v>5928</v>
      </c>
      <c r="AK1589" s="4" t="s">
        <v>5929</v>
      </c>
      <c r="AL1589" s="4" t="s">
        <v>5930</v>
      </c>
      <c r="AM1589" s="4" t="s">
        <v>5931</v>
      </c>
    </row>
    <row r="1590" spans="21:39" x14ac:dyDescent="0.2">
      <c r="U1590" s="4"/>
      <c r="V1590" s="4"/>
      <c r="W1590" s="4"/>
      <c r="X1590" s="4"/>
      <c r="AJ1590" s="4" t="s">
        <v>5932</v>
      </c>
      <c r="AK1590" s="4" t="s">
        <v>5933</v>
      </c>
      <c r="AL1590" s="4" t="s">
        <v>5934</v>
      </c>
      <c r="AM1590" s="4" t="s">
        <v>5935</v>
      </c>
    </row>
    <row r="1591" spans="21:39" x14ac:dyDescent="0.2">
      <c r="U1591" s="4"/>
      <c r="V1591" s="4"/>
      <c r="W1591" s="4"/>
      <c r="X1591" s="4"/>
      <c r="AJ1591" s="4" t="s">
        <v>5936</v>
      </c>
      <c r="AK1591" s="4" t="s">
        <v>3902</v>
      </c>
      <c r="AL1591" s="4" t="s">
        <v>3903</v>
      </c>
      <c r="AM1591" s="4" t="s">
        <v>3904</v>
      </c>
    </row>
    <row r="1592" spans="21:39" x14ac:dyDescent="0.2">
      <c r="U1592" s="4"/>
      <c r="V1592" s="4"/>
      <c r="W1592" s="4"/>
      <c r="X1592" s="4"/>
      <c r="AJ1592" s="4" t="s">
        <v>5937</v>
      </c>
      <c r="AK1592" s="4" t="s">
        <v>5938</v>
      </c>
      <c r="AL1592" s="4" t="s">
        <v>452</v>
      </c>
      <c r="AM1592" s="4" t="s">
        <v>452</v>
      </c>
    </row>
    <row r="1593" spans="21:39" x14ac:dyDescent="0.2">
      <c r="U1593" s="4"/>
      <c r="V1593" s="4"/>
      <c r="W1593" s="4"/>
      <c r="X1593" s="4"/>
      <c r="AJ1593" s="4" t="s">
        <v>5939</v>
      </c>
      <c r="AK1593" s="4" t="s">
        <v>5940</v>
      </c>
      <c r="AL1593" s="4" t="s">
        <v>452</v>
      </c>
      <c r="AM1593" s="4" t="s">
        <v>452</v>
      </c>
    </row>
    <row r="1594" spans="21:39" x14ac:dyDescent="0.2">
      <c r="U1594" s="4"/>
      <c r="V1594" s="4"/>
      <c r="W1594" s="4"/>
      <c r="X1594" s="4"/>
      <c r="AJ1594" s="4" t="s">
        <v>5941</v>
      </c>
      <c r="AK1594" s="4" t="s">
        <v>5942</v>
      </c>
      <c r="AL1594" s="4" t="s">
        <v>452</v>
      </c>
      <c r="AM1594" s="4" t="s">
        <v>452</v>
      </c>
    </row>
    <row r="1595" spans="21:39" x14ac:dyDescent="0.2">
      <c r="U1595" s="4"/>
      <c r="V1595" s="4"/>
      <c r="W1595" s="4"/>
      <c r="X1595" s="4"/>
      <c r="AJ1595" s="4" t="s">
        <v>5943</v>
      </c>
      <c r="AK1595" s="4" t="s">
        <v>5944</v>
      </c>
      <c r="AL1595" s="4" t="s">
        <v>452</v>
      </c>
      <c r="AM1595" s="4" t="s">
        <v>452</v>
      </c>
    </row>
    <row r="1596" spans="21:39" x14ac:dyDescent="0.2">
      <c r="U1596" s="4"/>
      <c r="V1596" s="4"/>
      <c r="W1596" s="4"/>
      <c r="X1596" s="4"/>
      <c r="AJ1596" s="4" t="s">
        <v>5945</v>
      </c>
      <c r="AK1596" s="4" t="s">
        <v>5946</v>
      </c>
      <c r="AL1596" s="4" t="s">
        <v>452</v>
      </c>
      <c r="AM1596" s="4" t="s">
        <v>452</v>
      </c>
    </row>
    <row r="1597" spans="21:39" x14ac:dyDescent="0.2">
      <c r="U1597" s="4"/>
      <c r="V1597" s="4"/>
      <c r="W1597" s="4"/>
      <c r="X1597" s="4"/>
      <c r="AJ1597" s="4" t="s">
        <v>5947</v>
      </c>
      <c r="AK1597" s="4" t="s">
        <v>5948</v>
      </c>
      <c r="AL1597" s="4" t="s">
        <v>452</v>
      </c>
      <c r="AM1597" s="4" t="s">
        <v>452</v>
      </c>
    </row>
    <row r="1598" spans="21:39" x14ac:dyDescent="0.2">
      <c r="U1598" s="4"/>
      <c r="V1598" s="4"/>
      <c r="W1598" s="4"/>
      <c r="X1598" s="4"/>
      <c r="AJ1598" s="4" t="s">
        <v>5949</v>
      </c>
      <c r="AK1598" s="4" t="s">
        <v>5950</v>
      </c>
      <c r="AL1598" s="4" t="s">
        <v>452</v>
      </c>
      <c r="AM1598" s="4" t="s">
        <v>452</v>
      </c>
    </row>
    <row r="1599" spans="21:39" x14ac:dyDescent="0.2">
      <c r="U1599" s="4"/>
      <c r="V1599" s="4"/>
      <c r="W1599" s="4"/>
      <c r="X1599" s="4"/>
      <c r="AJ1599" s="4" t="s">
        <v>5951</v>
      </c>
      <c r="AK1599" s="4" t="s">
        <v>5952</v>
      </c>
      <c r="AL1599" s="4" t="s">
        <v>452</v>
      </c>
      <c r="AM1599" s="4" t="s">
        <v>452</v>
      </c>
    </row>
    <row r="1600" spans="21:39" x14ac:dyDescent="0.2">
      <c r="U1600" s="4"/>
      <c r="V1600" s="4"/>
      <c r="W1600" s="4"/>
      <c r="X1600" s="4"/>
      <c r="AJ1600" s="4" t="s">
        <v>5953</v>
      </c>
      <c r="AK1600" s="4" t="s">
        <v>5954</v>
      </c>
      <c r="AL1600" s="4" t="s">
        <v>452</v>
      </c>
      <c r="AM1600" s="4" t="s">
        <v>452</v>
      </c>
    </row>
    <row r="1601" spans="21:39" x14ac:dyDescent="0.2">
      <c r="U1601" s="4"/>
      <c r="V1601" s="4"/>
      <c r="W1601" s="4"/>
      <c r="X1601" s="4"/>
      <c r="AJ1601" s="4" t="s">
        <v>5955</v>
      </c>
      <c r="AK1601" s="4" t="s">
        <v>5956</v>
      </c>
      <c r="AL1601" s="4" t="s">
        <v>452</v>
      </c>
      <c r="AM1601" s="4" t="s">
        <v>452</v>
      </c>
    </row>
    <row r="1602" spans="21:39" x14ac:dyDescent="0.2">
      <c r="U1602" s="4"/>
      <c r="V1602" s="4"/>
      <c r="W1602" s="4"/>
      <c r="X1602" s="4"/>
      <c r="AJ1602" s="4" t="s">
        <v>5957</v>
      </c>
      <c r="AK1602" s="4" t="s">
        <v>5958</v>
      </c>
      <c r="AL1602" s="4" t="s">
        <v>452</v>
      </c>
      <c r="AM1602" s="4" t="s">
        <v>452</v>
      </c>
    </row>
    <row r="1603" spans="21:39" x14ac:dyDescent="0.2">
      <c r="U1603" s="4"/>
      <c r="V1603" s="4"/>
      <c r="W1603" s="4"/>
      <c r="X1603" s="4"/>
      <c r="AJ1603" s="4" t="s">
        <v>5959</v>
      </c>
      <c r="AK1603" s="4" t="s">
        <v>5960</v>
      </c>
      <c r="AL1603" s="4" t="s">
        <v>452</v>
      </c>
      <c r="AM1603" s="4" t="s">
        <v>452</v>
      </c>
    </row>
    <row r="1604" spans="21:39" x14ac:dyDescent="0.2">
      <c r="U1604" s="4"/>
      <c r="V1604" s="4"/>
      <c r="W1604" s="4"/>
      <c r="X1604" s="4"/>
      <c r="AJ1604" s="4" t="s">
        <v>5961</v>
      </c>
      <c r="AK1604" s="4" t="s">
        <v>5962</v>
      </c>
      <c r="AL1604" s="4" t="s">
        <v>452</v>
      </c>
      <c r="AM1604" s="4" t="s">
        <v>452</v>
      </c>
    </row>
    <row r="1605" spans="21:39" x14ac:dyDescent="0.2">
      <c r="U1605" s="4"/>
      <c r="V1605" s="4"/>
      <c r="W1605" s="4"/>
      <c r="X1605" s="4"/>
      <c r="AJ1605" s="4" t="s">
        <v>5963</v>
      </c>
      <c r="AK1605" s="4" t="s">
        <v>5964</v>
      </c>
      <c r="AL1605" s="4" t="s">
        <v>452</v>
      </c>
      <c r="AM1605" s="4" t="s">
        <v>452</v>
      </c>
    </row>
    <row r="1606" spans="21:39" x14ac:dyDescent="0.2">
      <c r="U1606" s="4"/>
      <c r="V1606" s="4"/>
      <c r="W1606" s="4"/>
      <c r="X1606" s="4"/>
      <c r="AJ1606" s="4" t="s">
        <v>5965</v>
      </c>
      <c r="AK1606" s="4" t="s">
        <v>5966</v>
      </c>
      <c r="AL1606" s="4" t="s">
        <v>452</v>
      </c>
      <c r="AM1606" s="4" t="s">
        <v>452</v>
      </c>
    </row>
    <row r="1607" spans="21:39" x14ac:dyDescent="0.2">
      <c r="U1607" s="4"/>
      <c r="V1607" s="4"/>
      <c r="W1607" s="4"/>
      <c r="X1607" s="4"/>
      <c r="AJ1607" s="4" t="s">
        <v>5967</v>
      </c>
      <c r="AK1607" s="4" t="s">
        <v>5968</v>
      </c>
      <c r="AL1607" s="4" t="s">
        <v>452</v>
      </c>
      <c r="AM1607" s="4" t="s">
        <v>452</v>
      </c>
    </row>
    <row r="1608" spans="21:39" x14ac:dyDescent="0.2">
      <c r="U1608" s="4"/>
      <c r="V1608" s="4"/>
      <c r="W1608" s="4"/>
      <c r="X1608" s="4"/>
      <c r="AJ1608" s="4" t="s">
        <v>5969</v>
      </c>
      <c r="AK1608" s="4" t="s">
        <v>5970</v>
      </c>
      <c r="AL1608" s="4" t="s">
        <v>5971</v>
      </c>
      <c r="AM1608" s="4" t="s">
        <v>5972</v>
      </c>
    </row>
    <row r="1609" spans="21:39" x14ac:dyDescent="0.2">
      <c r="U1609" s="4"/>
      <c r="V1609" s="4"/>
      <c r="W1609" s="4"/>
      <c r="X1609" s="4"/>
      <c r="AJ1609" s="4" t="s">
        <v>5973</v>
      </c>
      <c r="AK1609" s="4" t="s">
        <v>5974</v>
      </c>
      <c r="AL1609" s="4" t="s">
        <v>5975</v>
      </c>
      <c r="AM1609" s="4" t="s">
        <v>5976</v>
      </c>
    </row>
    <row r="1610" spans="21:39" x14ac:dyDescent="0.2">
      <c r="U1610" s="4"/>
      <c r="V1610" s="4"/>
      <c r="W1610" s="4"/>
      <c r="X1610" s="4"/>
      <c r="AJ1610" s="4" t="s">
        <v>5977</v>
      </c>
      <c r="AK1610" s="4" t="s">
        <v>5978</v>
      </c>
      <c r="AL1610" s="4" t="s">
        <v>5979</v>
      </c>
      <c r="AM1610" s="4" t="s">
        <v>5980</v>
      </c>
    </row>
    <row r="1611" spans="21:39" x14ac:dyDescent="0.2">
      <c r="U1611" s="4"/>
      <c r="V1611" s="4"/>
      <c r="W1611" s="4"/>
      <c r="X1611" s="4"/>
      <c r="AJ1611" s="4" t="s">
        <v>5981</v>
      </c>
      <c r="AK1611" s="4" t="s">
        <v>5982</v>
      </c>
      <c r="AL1611" s="4" t="s">
        <v>5975</v>
      </c>
      <c r="AM1611" s="4" t="s">
        <v>5983</v>
      </c>
    </row>
    <row r="1612" spans="21:39" x14ac:dyDescent="0.2">
      <c r="U1612" s="4"/>
      <c r="V1612" s="4"/>
      <c r="W1612" s="4"/>
      <c r="X1612" s="4"/>
      <c r="AJ1612" s="4" t="s">
        <v>5984</v>
      </c>
      <c r="AK1612" s="4" t="s">
        <v>5985</v>
      </c>
      <c r="AL1612" s="4" t="s">
        <v>5986</v>
      </c>
      <c r="AM1612" s="4" t="s">
        <v>5987</v>
      </c>
    </row>
    <row r="1613" spans="21:39" x14ac:dyDescent="0.2">
      <c r="U1613" s="4"/>
      <c r="V1613" s="4"/>
      <c r="W1613" s="4"/>
      <c r="X1613" s="4"/>
      <c r="AJ1613" s="4" t="s">
        <v>5988</v>
      </c>
      <c r="AK1613" s="4" t="s">
        <v>5989</v>
      </c>
      <c r="AL1613" s="4" t="s">
        <v>5990</v>
      </c>
      <c r="AM1613" s="4" t="s">
        <v>5983</v>
      </c>
    </row>
    <row r="1614" spans="21:39" x14ac:dyDescent="0.2">
      <c r="U1614" s="4"/>
      <c r="V1614" s="4"/>
      <c r="W1614" s="4"/>
      <c r="X1614" s="4"/>
      <c r="AJ1614" s="4" t="s">
        <v>5991</v>
      </c>
      <c r="AK1614" s="4" t="s">
        <v>5992</v>
      </c>
      <c r="AL1614" s="4" t="s">
        <v>5975</v>
      </c>
      <c r="AM1614" s="4" t="s">
        <v>5976</v>
      </c>
    </row>
    <row r="1615" spans="21:39" x14ac:dyDescent="0.2">
      <c r="U1615" s="4"/>
      <c r="V1615" s="4"/>
      <c r="W1615" s="4"/>
      <c r="X1615" s="4"/>
      <c r="AJ1615" s="4" t="s">
        <v>5993</v>
      </c>
      <c r="AK1615" s="4" t="s">
        <v>5994</v>
      </c>
      <c r="AL1615" s="4" t="s">
        <v>5995</v>
      </c>
      <c r="AM1615" s="4" t="s">
        <v>5996</v>
      </c>
    </row>
    <row r="1616" spans="21:39" x14ac:dyDescent="0.2">
      <c r="U1616" s="4"/>
      <c r="V1616" s="4"/>
      <c r="W1616" s="4"/>
      <c r="X1616" s="4"/>
      <c r="AJ1616" s="4" t="s">
        <v>5997</v>
      </c>
      <c r="AK1616" s="4" t="s">
        <v>5998</v>
      </c>
      <c r="AL1616" s="4" t="s">
        <v>5999</v>
      </c>
      <c r="AM1616" s="4" t="s">
        <v>6000</v>
      </c>
    </row>
    <row r="1617" spans="21:39" x14ac:dyDescent="0.2">
      <c r="U1617" s="4"/>
      <c r="V1617" s="4"/>
      <c r="W1617" s="4"/>
      <c r="X1617" s="4"/>
      <c r="AJ1617" s="4" t="s">
        <v>6001</v>
      </c>
      <c r="AK1617" s="4" t="s">
        <v>5254</v>
      </c>
      <c r="AL1617" s="4" t="s">
        <v>6002</v>
      </c>
      <c r="AM1617" s="4" t="s">
        <v>6003</v>
      </c>
    </row>
    <row r="1618" spans="21:39" x14ac:dyDescent="0.2">
      <c r="U1618" s="4"/>
      <c r="V1618" s="4"/>
      <c r="W1618" s="4"/>
      <c r="X1618" s="4"/>
      <c r="AJ1618" s="4" t="s">
        <v>6004</v>
      </c>
      <c r="AK1618" s="4" t="s">
        <v>6005</v>
      </c>
      <c r="AL1618" s="4" t="s">
        <v>6006</v>
      </c>
      <c r="AM1618" s="4" t="s">
        <v>6007</v>
      </c>
    </row>
    <row r="1619" spans="21:39" x14ac:dyDescent="0.2">
      <c r="U1619" s="4"/>
      <c r="V1619" s="4"/>
      <c r="W1619" s="4"/>
      <c r="X1619" s="4"/>
      <c r="AJ1619" s="4" t="s">
        <v>6008</v>
      </c>
      <c r="AK1619" s="4" t="s">
        <v>6009</v>
      </c>
      <c r="AL1619" s="4" t="s">
        <v>6010</v>
      </c>
      <c r="AM1619" s="4" t="s">
        <v>6011</v>
      </c>
    </row>
    <row r="1620" spans="21:39" x14ac:dyDescent="0.2">
      <c r="U1620" s="4"/>
      <c r="V1620" s="4"/>
      <c r="W1620" s="4"/>
      <c r="X1620" s="4"/>
      <c r="AJ1620" s="4" t="s">
        <v>6012</v>
      </c>
      <c r="AK1620" s="4" t="s">
        <v>6013</v>
      </c>
      <c r="AL1620" s="4" t="s">
        <v>4956</v>
      </c>
      <c r="AM1620" s="4" t="s">
        <v>6014</v>
      </c>
    </row>
    <row r="1621" spans="21:39" x14ac:dyDescent="0.2">
      <c r="U1621" s="4"/>
      <c r="V1621" s="4"/>
      <c r="W1621" s="4"/>
      <c r="X1621" s="4"/>
      <c r="AJ1621" s="4" t="s">
        <v>6015</v>
      </c>
      <c r="AK1621" s="4" t="s">
        <v>6016</v>
      </c>
      <c r="AL1621" s="4" t="s">
        <v>6017</v>
      </c>
      <c r="AM1621" s="4" t="s">
        <v>6018</v>
      </c>
    </row>
    <row r="1622" spans="21:39" x14ac:dyDescent="0.2">
      <c r="U1622" s="4"/>
      <c r="V1622" s="4"/>
      <c r="W1622" s="4"/>
      <c r="X1622" s="4"/>
      <c r="AJ1622" s="4" t="s">
        <v>6019</v>
      </c>
      <c r="AK1622" s="4" t="s">
        <v>6020</v>
      </c>
      <c r="AL1622" s="4" t="s">
        <v>5099</v>
      </c>
      <c r="AM1622" s="4" t="s">
        <v>6021</v>
      </c>
    </row>
    <row r="1623" spans="21:39" x14ac:dyDescent="0.2">
      <c r="U1623" s="4"/>
      <c r="V1623" s="4"/>
      <c r="W1623" s="4"/>
      <c r="X1623" s="4"/>
      <c r="AJ1623" s="4" t="s">
        <v>6022</v>
      </c>
      <c r="AK1623" s="4" t="s">
        <v>4576</v>
      </c>
      <c r="AL1623" s="4" t="s">
        <v>6023</v>
      </c>
      <c r="AM1623" s="4" t="s">
        <v>6024</v>
      </c>
    </row>
    <row r="1624" spans="21:39" x14ac:dyDescent="0.2">
      <c r="U1624" s="4"/>
      <c r="V1624" s="4"/>
      <c r="W1624" s="4"/>
      <c r="X1624" s="4"/>
      <c r="AJ1624" s="4" t="s">
        <v>6025</v>
      </c>
      <c r="AK1624" s="4" t="s">
        <v>6026</v>
      </c>
      <c r="AL1624" s="4" t="s">
        <v>6027</v>
      </c>
      <c r="AM1624" s="4" t="s">
        <v>6028</v>
      </c>
    </row>
    <row r="1625" spans="21:39" x14ac:dyDescent="0.2">
      <c r="U1625" s="4"/>
      <c r="V1625" s="4"/>
      <c r="W1625" s="4"/>
      <c r="X1625" s="4"/>
      <c r="AJ1625" s="4" t="s">
        <v>6029</v>
      </c>
      <c r="AK1625" s="4" t="s">
        <v>6030</v>
      </c>
      <c r="AL1625" s="4" t="s">
        <v>6031</v>
      </c>
      <c r="AM1625" s="4" t="s">
        <v>6032</v>
      </c>
    </row>
    <row r="1626" spans="21:39" x14ac:dyDescent="0.2">
      <c r="U1626" s="4"/>
      <c r="V1626" s="4"/>
      <c r="W1626" s="4"/>
      <c r="X1626" s="4"/>
      <c r="AJ1626" s="4" t="s">
        <v>6033</v>
      </c>
      <c r="AK1626" s="63" t="s">
        <v>6034</v>
      </c>
      <c r="AL1626" s="4" t="s">
        <v>6035</v>
      </c>
      <c r="AM1626" s="4" t="s">
        <v>6036</v>
      </c>
    </row>
    <row r="1627" spans="21:39" x14ac:dyDescent="0.2">
      <c r="U1627" s="4"/>
      <c r="V1627" s="4"/>
      <c r="W1627" s="4"/>
      <c r="X1627" s="4"/>
      <c r="AJ1627" s="4" t="s">
        <v>6037</v>
      </c>
      <c r="AK1627" s="4" t="s">
        <v>6038</v>
      </c>
      <c r="AL1627" s="4" t="s">
        <v>6039</v>
      </c>
      <c r="AM1627" s="4" t="s">
        <v>6040</v>
      </c>
    </row>
    <row r="1628" spans="21:39" x14ac:dyDescent="0.2">
      <c r="U1628" s="4"/>
      <c r="V1628" s="4"/>
      <c r="W1628" s="4"/>
      <c r="X1628" s="4"/>
      <c r="AJ1628" s="4" t="s">
        <v>6041</v>
      </c>
      <c r="AK1628" s="4" t="s">
        <v>6042</v>
      </c>
      <c r="AL1628" s="4" t="s">
        <v>6043</v>
      </c>
      <c r="AM1628" s="4" t="s">
        <v>6044</v>
      </c>
    </row>
    <row r="1629" spans="21:39" x14ac:dyDescent="0.2">
      <c r="U1629" s="4"/>
      <c r="V1629" s="4"/>
      <c r="W1629" s="4"/>
      <c r="X1629" s="4"/>
      <c r="AJ1629" s="4" t="s">
        <v>6045</v>
      </c>
      <c r="AK1629" s="4" t="s">
        <v>6046</v>
      </c>
      <c r="AL1629" s="4" t="s">
        <v>6047</v>
      </c>
      <c r="AM1629" s="4" t="s">
        <v>6048</v>
      </c>
    </row>
    <row r="1630" spans="21:39" x14ac:dyDescent="0.2">
      <c r="U1630" s="4"/>
      <c r="V1630" s="4"/>
      <c r="W1630" s="4"/>
      <c r="X1630" s="4"/>
      <c r="AJ1630" s="4" t="s">
        <v>6049</v>
      </c>
      <c r="AK1630" s="4" t="s">
        <v>6050</v>
      </c>
      <c r="AL1630" s="4" t="s">
        <v>6051</v>
      </c>
      <c r="AM1630" s="4" t="s">
        <v>6052</v>
      </c>
    </row>
    <row r="1631" spans="21:39" x14ac:dyDescent="0.2">
      <c r="U1631" s="4"/>
      <c r="V1631" s="4"/>
      <c r="W1631" s="4"/>
      <c r="X1631" s="4"/>
      <c r="AJ1631" s="4" t="s">
        <v>6053</v>
      </c>
      <c r="AK1631" s="4" t="s">
        <v>6054</v>
      </c>
      <c r="AL1631" s="4" t="s">
        <v>6055</v>
      </c>
      <c r="AM1631" s="4" t="s">
        <v>6056</v>
      </c>
    </row>
    <row r="1632" spans="21:39" x14ac:dyDescent="0.2">
      <c r="U1632" s="4"/>
      <c r="V1632" s="4"/>
      <c r="W1632" s="4"/>
      <c r="X1632" s="4"/>
      <c r="AJ1632" s="4" t="s">
        <v>6057</v>
      </c>
      <c r="AK1632" s="4" t="s">
        <v>6058</v>
      </c>
      <c r="AL1632" s="4" t="s">
        <v>6059</v>
      </c>
      <c r="AM1632" s="4" t="s">
        <v>6060</v>
      </c>
    </row>
    <row r="1633" spans="21:39" x14ac:dyDescent="0.2">
      <c r="U1633" s="4"/>
      <c r="V1633" s="4"/>
      <c r="W1633" s="4"/>
      <c r="X1633" s="4"/>
      <c r="AJ1633" s="4" t="s">
        <v>6061</v>
      </c>
      <c r="AK1633" s="4" t="s">
        <v>6062</v>
      </c>
      <c r="AL1633" s="4" t="s">
        <v>6063</v>
      </c>
      <c r="AM1633" s="4" t="s">
        <v>6064</v>
      </c>
    </row>
    <row r="1634" spans="21:39" x14ac:dyDescent="0.2">
      <c r="U1634" s="4"/>
      <c r="V1634" s="4"/>
      <c r="W1634" s="4"/>
      <c r="X1634" s="4"/>
      <c r="AJ1634" s="4" t="s">
        <v>6065</v>
      </c>
      <c r="AK1634" s="4" t="s">
        <v>6066</v>
      </c>
      <c r="AL1634" s="4" t="s">
        <v>6067</v>
      </c>
      <c r="AM1634" s="4" t="s">
        <v>6068</v>
      </c>
    </row>
    <row r="1635" spans="21:39" x14ac:dyDescent="0.2">
      <c r="U1635" s="4"/>
      <c r="V1635" s="4"/>
      <c r="W1635" s="4"/>
      <c r="X1635" s="4"/>
      <c r="AJ1635" s="4" t="s">
        <v>6069</v>
      </c>
      <c r="AK1635" s="4" t="s">
        <v>6070</v>
      </c>
      <c r="AL1635" s="4" t="s">
        <v>6067</v>
      </c>
      <c r="AM1635" s="4" t="s">
        <v>6071</v>
      </c>
    </row>
    <row r="1636" spans="21:39" x14ac:dyDescent="0.2">
      <c r="U1636" s="4"/>
      <c r="V1636" s="4"/>
      <c r="W1636" s="4"/>
      <c r="X1636" s="4"/>
      <c r="AJ1636" s="4" t="s">
        <v>6072</v>
      </c>
      <c r="AK1636" s="4" t="s">
        <v>6073</v>
      </c>
      <c r="AL1636" s="4" t="s">
        <v>6074</v>
      </c>
      <c r="AM1636" s="4" t="s">
        <v>6075</v>
      </c>
    </row>
    <row r="1637" spans="21:39" x14ac:dyDescent="0.2">
      <c r="U1637" s="4"/>
      <c r="V1637" s="4"/>
      <c r="W1637" s="4"/>
      <c r="X1637" s="4"/>
      <c r="AJ1637" s="4" t="s">
        <v>6076</v>
      </c>
      <c r="AK1637" s="4" t="s">
        <v>6077</v>
      </c>
      <c r="AL1637" s="4" t="s">
        <v>6078</v>
      </c>
      <c r="AM1637" s="4" t="s">
        <v>6079</v>
      </c>
    </row>
    <row r="1638" spans="21:39" x14ac:dyDescent="0.2">
      <c r="U1638" s="4"/>
      <c r="V1638" s="4"/>
      <c r="W1638" s="4"/>
      <c r="X1638" s="4"/>
      <c r="AJ1638" s="4" t="s">
        <v>6080</v>
      </c>
      <c r="AK1638" s="4" t="s">
        <v>6081</v>
      </c>
      <c r="AL1638" s="4" t="s">
        <v>6082</v>
      </c>
      <c r="AM1638" s="4" t="s">
        <v>6083</v>
      </c>
    </row>
    <row r="1639" spans="21:39" x14ac:dyDescent="0.2">
      <c r="U1639" s="4"/>
      <c r="V1639" s="4"/>
      <c r="W1639" s="4"/>
      <c r="X1639" s="4"/>
      <c r="AJ1639" s="4" t="s">
        <v>6084</v>
      </c>
      <c r="AK1639" s="4" t="s">
        <v>6085</v>
      </c>
      <c r="AL1639" s="4" t="s">
        <v>6086</v>
      </c>
      <c r="AM1639" s="4" t="s">
        <v>6087</v>
      </c>
    </row>
    <row r="1640" spans="21:39" x14ac:dyDescent="0.2">
      <c r="U1640" s="4"/>
      <c r="V1640" s="4"/>
      <c r="W1640" s="4"/>
      <c r="X1640" s="4"/>
      <c r="AJ1640" s="4" t="s">
        <v>6088</v>
      </c>
      <c r="AK1640" s="4" t="s">
        <v>6089</v>
      </c>
      <c r="AL1640" s="4" t="s">
        <v>6090</v>
      </c>
      <c r="AM1640" s="4" t="s">
        <v>6091</v>
      </c>
    </row>
    <row r="1641" spans="21:39" x14ac:dyDescent="0.2">
      <c r="U1641" s="4"/>
      <c r="V1641" s="4"/>
      <c r="W1641" s="4"/>
      <c r="X1641" s="4"/>
      <c r="AJ1641" s="4" t="s">
        <v>6092</v>
      </c>
      <c r="AK1641" s="4" t="s">
        <v>6093</v>
      </c>
      <c r="AL1641" s="4" t="s">
        <v>6094</v>
      </c>
      <c r="AM1641" s="4" t="s">
        <v>6095</v>
      </c>
    </row>
    <row r="1642" spans="21:39" x14ac:dyDescent="0.2">
      <c r="U1642" s="4"/>
      <c r="V1642" s="4"/>
      <c r="W1642" s="4"/>
      <c r="X1642" s="4"/>
      <c r="AJ1642" s="4" t="s">
        <v>6096</v>
      </c>
      <c r="AK1642" s="4" t="s">
        <v>6097</v>
      </c>
      <c r="AL1642" s="4" t="s">
        <v>6098</v>
      </c>
      <c r="AM1642" s="4" t="s">
        <v>6099</v>
      </c>
    </row>
    <row r="1643" spans="21:39" x14ac:dyDescent="0.2">
      <c r="U1643" s="4"/>
      <c r="V1643" s="4"/>
      <c r="W1643" s="4"/>
      <c r="X1643" s="4"/>
      <c r="AJ1643" s="4" t="s">
        <v>6100</v>
      </c>
      <c r="AK1643" s="4" t="s">
        <v>6101</v>
      </c>
      <c r="AL1643" s="4" t="s">
        <v>452</v>
      </c>
      <c r="AM1643" s="4" t="s">
        <v>452</v>
      </c>
    </row>
    <row r="1644" spans="21:39" x14ac:dyDescent="0.2">
      <c r="U1644" s="4"/>
      <c r="V1644" s="4"/>
      <c r="W1644" s="4"/>
      <c r="X1644" s="4"/>
      <c r="AJ1644" s="4" t="s">
        <v>6102</v>
      </c>
      <c r="AK1644" s="4" t="s">
        <v>6103</v>
      </c>
      <c r="AL1644" s="4" t="s">
        <v>6104</v>
      </c>
      <c r="AM1644" s="4" t="s">
        <v>6105</v>
      </c>
    </row>
    <row r="1645" spans="21:39" x14ac:dyDescent="0.2">
      <c r="U1645" s="4"/>
      <c r="V1645" s="4"/>
      <c r="W1645" s="4"/>
      <c r="X1645" s="4"/>
      <c r="AJ1645" s="4" t="s">
        <v>6106</v>
      </c>
      <c r="AK1645" s="4" t="s">
        <v>6107</v>
      </c>
      <c r="AL1645" s="4" t="s">
        <v>452</v>
      </c>
      <c r="AM1645" s="4" t="s">
        <v>452</v>
      </c>
    </row>
    <row r="1646" spans="21:39" x14ac:dyDescent="0.2">
      <c r="U1646" s="4"/>
      <c r="V1646" s="4"/>
      <c r="W1646" s="4"/>
      <c r="X1646" s="4"/>
      <c r="AJ1646" s="4" t="s">
        <v>6108</v>
      </c>
      <c r="AK1646" s="4" t="s">
        <v>6109</v>
      </c>
      <c r="AL1646" s="4" t="s">
        <v>6110</v>
      </c>
      <c r="AM1646" s="4" t="s">
        <v>6111</v>
      </c>
    </row>
    <row r="1647" spans="21:39" x14ac:dyDescent="0.2">
      <c r="U1647" s="4"/>
      <c r="V1647" s="4"/>
      <c r="W1647" s="4"/>
      <c r="X1647" s="4"/>
      <c r="AJ1647" s="4" t="s">
        <v>6112</v>
      </c>
      <c r="AK1647" s="4" t="s">
        <v>6113</v>
      </c>
      <c r="AL1647" s="4" t="s">
        <v>6114</v>
      </c>
      <c r="AM1647" s="4" t="s">
        <v>6115</v>
      </c>
    </row>
    <row r="1648" spans="21:39" x14ac:dyDescent="0.2">
      <c r="U1648" s="4"/>
      <c r="V1648" s="4"/>
      <c r="W1648" s="4"/>
      <c r="X1648" s="4"/>
      <c r="AJ1648" s="4" t="s">
        <v>6116</v>
      </c>
      <c r="AK1648" s="4" t="s">
        <v>6117</v>
      </c>
      <c r="AL1648" s="4" t="s">
        <v>6118</v>
      </c>
      <c r="AM1648" s="4" t="s">
        <v>6119</v>
      </c>
    </row>
    <row r="1649" spans="21:39" x14ac:dyDescent="0.2">
      <c r="U1649" s="4"/>
      <c r="V1649" s="4"/>
      <c r="W1649" s="4"/>
      <c r="X1649" s="4"/>
      <c r="AJ1649" s="4" t="s">
        <v>6120</v>
      </c>
      <c r="AK1649" s="4" t="s">
        <v>6121</v>
      </c>
      <c r="AL1649" s="4" t="s">
        <v>6118</v>
      </c>
      <c r="AM1649" s="4" t="s">
        <v>6119</v>
      </c>
    </row>
    <row r="1650" spans="21:39" x14ac:dyDescent="0.2">
      <c r="U1650" s="4"/>
      <c r="V1650" s="4"/>
      <c r="W1650" s="4"/>
      <c r="X1650" s="4"/>
      <c r="AJ1650" s="4" t="s">
        <v>6122</v>
      </c>
      <c r="AK1650" s="4" t="s">
        <v>6123</v>
      </c>
      <c r="AL1650" s="4" t="s">
        <v>6118</v>
      </c>
      <c r="AM1650" s="4" t="s">
        <v>6119</v>
      </c>
    </row>
    <row r="1651" spans="21:39" x14ac:dyDescent="0.2">
      <c r="U1651" s="4"/>
      <c r="V1651" s="4"/>
      <c r="W1651" s="4"/>
      <c r="X1651" s="4"/>
      <c r="AJ1651" s="4" t="s">
        <v>6124</v>
      </c>
      <c r="AK1651" s="4" t="s">
        <v>6125</v>
      </c>
      <c r="AL1651" s="4" t="s">
        <v>6118</v>
      </c>
      <c r="AM1651" s="4" t="s">
        <v>6119</v>
      </c>
    </row>
    <row r="1652" spans="21:39" x14ac:dyDescent="0.2">
      <c r="U1652" s="4"/>
      <c r="V1652" s="4"/>
      <c r="W1652" s="4"/>
      <c r="X1652" s="4"/>
      <c r="AJ1652" s="4" t="s">
        <v>6126</v>
      </c>
      <c r="AK1652" s="4" t="s">
        <v>6127</v>
      </c>
      <c r="AL1652" s="4" t="s">
        <v>6118</v>
      </c>
      <c r="AM1652" s="4" t="s">
        <v>6119</v>
      </c>
    </row>
    <row r="1653" spans="21:39" x14ac:dyDescent="0.2">
      <c r="U1653" s="4"/>
      <c r="V1653" s="4"/>
      <c r="W1653" s="4"/>
      <c r="X1653" s="4"/>
      <c r="AJ1653" s="4" t="s">
        <v>6128</v>
      </c>
      <c r="AK1653" s="4" t="s">
        <v>6129</v>
      </c>
      <c r="AL1653" s="4" t="s">
        <v>6118</v>
      </c>
      <c r="AM1653" s="4" t="s">
        <v>6119</v>
      </c>
    </row>
    <row r="1654" spans="21:39" x14ac:dyDescent="0.2">
      <c r="U1654" s="4"/>
      <c r="V1654" s="4"/>
      <c r="W1654" s="4"/>
      <c r="X1654" s="4"/>
      <c r="AJ1654" s="4" t="s">
        <v>6130</v>
      </c>
      <c r="AK1654" s="4" t="s">
        <v>6131</v>
      </c>
      <c r="AL1654" s="4" t="s">
        <v>6118</v>
      </c>
      <c r="AM1654" s="4" t="s">
        <v>6119</v>
      </c>
    </row>
    <row r="1655" spans="21:39" x14ac:dyDescent="0.2">
      <c r="U1655" s="4"/>
      <c r="V1655" s="4"/>
      <c r="W1655" s="4"/>
      <c r="X1655" s="4"/>
      <c r="AJ1655" s="4" t="s">
        <v>6132</v>
      </c>
      <c r="AK1655" s="4" t="s">
        <v>6133</v>
      </c>
      <c r="AL1655" s="4" t="s">
        <v>6118</v>
      </c>
      <c r="AM1655" s="4" t="s">
        <v>6119</v>
      </c>
    </row>
    <row r="1656" spans="21:39" x14ac:dyDescent="0.2">
      <c r="U1656" s="4"/>
      <c r="V1656" s="4"/>
      <c r="W1656" s="4"/>
      <c r="X1656" s="4"/>
      <c r="AJ1656" s="4" t="s">
        <v>6134</v>
      </c>
      <c r="AK1656" s="4" t="s">
        <v>6135</v>
      </c>
      <c r="AL1656" s="4" t="s">
        <v>6118</v>
      </c>
      <c r="AM1656" s="4" t="s">
        <v>6119</v>
      </c>
    </row>
    <row r="1657" spans="21:39" x14ac:dyDescent="0.2">
      <c r="U1657" s="4"/>
      <c r="V1657" s="4"/>
      <c r="W1657" s="4"/>
      <c r="X1657" s="4"/>
      <c r="AJ1657" s="4" t="s">
        <v>6136</v>
      </c>
      <c r="AK1657" s="4" t="s">
        <v>6137</v>
      </c>
      <c r="AL1657" s="4" t="s">
        <v>6118</v>
      </c>
      <c r="AM1657" s="4" t="s">
        <v>6119</v>
      </c>
    </row>
    <row r="1658" spans="21:39" x14ac:dyDescent="0.2">
      <c r="U1658" s="4"/>
      <c r="V1658" s="4"/>
      <c r="W1658" s="4"/>
      <c r="X1658" s="4"/>
      <c r="AJ1658" s="4" t="s">
        <v>6138</v>
      </c>
      <c r="AK1658" s="4" t="s">
        <v>6139</v>
      </c>
      <c r="AL1658" s="4" t="s">
        <v>6118</v>
      </c>
      <c r="AM1658" s="4" t="s">
        <v>6119</v>
      </c>
    </row>
    <row r="1659" spans="21:39" x14ac:dyDescent="0.2">
      <c r="U1659" s="4"/>
      <c r="V1659" s="4"/>
      <c r="W1659" s="4"/>
      <c r="X1659" s="4"/>
      <c r="AJ1659" s="4" t="s">
        <v>6140</v>
      </c>
      <c r="AK1659" s="4" t="s">
        <v>6141</v>
      </c>
      <c r="AL1659" s="4" t="s">
        <v>6118</v>
      </c>
      <c r="AM1659" s="4" t="s">
        <v>6119</v>
      </c>
    </row>
    <row r="1660" spans="21:39" x14ac:dyDescent="0.2">
      <c r="U1660" s="4"/>
      <c r="V1660" s="4"/>
      <c r="W1660" s="4"/>
      <c r="X1660" s="4"/>
      <c r="AJ1660" s="4" t="s">
        <v>6142</v>
      </c>
      <c r="AK1660" s="4" t="s">
        <v>6143</v>
      </c>
      <c r="AL1660" s="4" t="s">
        <v>6118</v>
      </c>
      <c r="AM1660" s="4" t="s">
        <v>6119</v>
      </c>
    </row>
    <row r="1661" spans="21:39" x14ac:dyDescent="0.2">
      <c r="U1661" s="4"/>
      <c r="V1661" s="4"/>
      <c r="W1661" s="4"/>
      <c r="X1661" s="4"/>
      <c r="AJ1661" s="4" t="s">
        <v>6144</v>
      </c>
      <c r="AK1661" s="4" t="s">
        <v>6145</v>
      </c>
      <c r="AL1661" s="4" t="s">
        <v>6118</v>
      </c>
      <c r="AM1661" s="4" t="s">
        <v>6119</v>
      </c>
    </row>
    <row r="1662" spans="21:39" x14ac:dyDescent="0.2">
      <c r="U1662" s="4"/>
      <c r="V1662" s="4"/>
      <c r="W1662" s="4"/>
      <c r="X1662" s="4"/>
      <c r="AJ1662" s="4" t="s">
        <v>6146</v>
      </c>
      <c r="AK1662" s="4" t="s">
        <v>6147</v>
      </c>
      <c r="AL1662" s="4" t="s">
        <v>6118</v>
      </c>
      <c r="AM1662" s="4" t="s">
        <v>6119</v>
      </c>
    </row>
    <row r="1663" spans="21:39" x14ac:dyDescent="0.2">
      <c r="U1663" s="4"/>
      <c r="V1663" s="4"/>
      <c r="W1663" s="4"/>
      <c r="X1663" s="4"/>
      <c r="AJ1663" s="4" t="s">
        <v>6148</v>
      </c>
      <c r="AK1663" s="4" t="s">
        <v>6149</v>
      </c>
      <c r="AL1663" s="4" t="s">
        <v>6118</v>
      </c>
      <c r="AM1663" s="4" t="s">
        <v>6119</v>
      </c>
    </row>
    <row r="1664" spans="21:39" x14ac:dyDescent="0.2">
      <c r="U1664" s="4"/>
      <c r="V1664" s="4"/>
      <c r="W1664" s="4"/>
      <c r="X1664" s="4"/>
      <c r="AJ1664" s="4" t="s">
        <v>6150</v>
      </c>
      <c r="AK1664" s="4" t="s">
        <v>6151</v>
      </c>
      <c r="AL1664" s="4" t="s">
        <v>6118</v>
      </c>
      <c r="AM1664" s="4" t="s">
        <v>6119</v>
      </c>
    </row>
    <row r="1665" spans="21:39" x14ac:dyDescent="0.2">
      <c r="U1665" s="4"/>
      <c r="V1665" s="4"/>
      <c r="W1665" s="4"/>
      <c r="X1665" s="4"/>
      <c r="AJ1665" s="4" t="s">
        <v>6152</v>
      </c>
      <c r="AK1665" s="4" t="s">
        <v>6153</v>
      </c>
      <c r="AL1665" s="4" t="s">
        <v>6118</v>
      </c>
      <c r="AM1665" s="4" t="s">
        <v>6119</v>
      </c>
    </row>
    <row r="1666" spans="21:39" x14ac:dyDescent="0.2">
      <c r="U1666" s="4"/>
      <c r="V1666" s="4"/>
      <c r="W1666" s="4"/>
      <c r="X1666" s="4"/>
      <c r="AJ1666" s="4" t="s">
        <v>6154</v>
      </c>
      <c r="AK1666" s="4" t="s">
        <v>6155</v>
      </c>
      <c r="AL1666" s="4" t="s">
        <v>6118</v>
      </c>
      <c r="AM1666" s="4" t="s">
        <v>6119</v>
      </c>
    </row>
    <row r="1667" spans="21:39" x14ac:dyDescent="0.2">
      <c r="U1667" s="4"/>
      <c r="V1667" s="4"/>
      <c r="W1667" s="4"/>
      <c r="X1667" s="4"/>
      <c r="AJ1667" s="4" t="s">
        <v>6156</v>
      </c>
      <c r="AK1667" s="4" t="s">
        <v>6157</v>
      </c>
      <c r="AL1667" s="4" t="s">
        <v>6104</v>
      </c>
      <c r="AM1667" s="4" t="s">
        <v>6105</v>
      </c>
    </row>
    <row r="1668" spans="21:39" x14ac:dyDescent="0.2">
      <c r="U1668" s="4"/>
      <c r="V1668" s="4"/>
      <c r="W1668" s="4"/>
      <c r="X1668" s="4"/>
      <c r="AJ1668" s="4" t="s">
        <v>6158</v>
      </c>
      <c r="AK1668" s="4" t="s">
        <v>6159</v>
      </c>
      <c r="AL1668" s="4" t="s">
        <v>6160</v>
      </c>
      <c r="AM1668" s="4" t="s">
        <v>6105</v>
      </c>
    </row>
    <row r="1669" spans="21:39" x14ac:dyDescent="0.2">
      <c r="U1669" s="4"/>
      <c r="V1669" s="4"/>
      <c r="W1669" s="4"/>
      <c r="X1669" s="4"/>
      <c r="AJ1669" s="4" t="s">
        <v>6161</v>
      </c>
      <c r="AK1669" s="4" t="s">
        <v>6162</v>
      </c>
      <c r="AL1669" s="4" t="s">
        <v>6163</v>
      </c>
      <c r="AM1669" s="4" t="s">
        <v>6164</v>
      </c>
    </row>
    <row r="1670" spans="21:39" x14ac:dyDescent="0.2">
      <c r="U1670" s="4"/>
      <c r="V1670" s="4"/>
      <c r="W1670" s="4"/>
      <c r="X1670" s="4"/>
      <c r="AJ1670" s="4" t="s">
        <v>6165</v>
      </c>
      <c r="AK1670" s="4" t="s">
        <v>6166</v>
      </c>
      <c r="AL1670" s="4" t="s">
        <v>452</v>
      </c>
      <c r="AM1670" s="4" t="s">
        <v>452</v>
      </c>
    </row>
    <row r="1671" spans="21:39" x14ac:dyDescent="0.2">
      <c r="U1671" s="4"/>
      <c r="V1671" s="4"/>
      <c r="W1671" s="4"/>
      <c r="X1671" s="4"/>
      <c r="AJ1671" s="4" t="s">
        <v>6167</v>
      </c>
      <c r="AK1671" s="4" t="s">
        <v>6168</v>
      </c>
      <c r="AL1671" s="4" t="s">
        <v>452</v>
      </c>
      <c r="AM1671" s="4" t="s">
        <v>452</v>
      </c>
    </row>
    <row r="1672" spans="21:39" x14ac:dyDescent="0.2">
      <c r="U1672" s="4"/>
      <c r="V1672" s="4"/>
      <c r="W1672" s="4"/>
      <c r="X1672" s="4"/>
      <c r="AJ1672" s="4" t="s">
        <v>6169</v>
      </c>
      <c r="AK1672" s="4" t="s">
        <v>6170</v>
      </c>
      <c r="AL1672" s="4" t="s">
        <v>452</v>
      </c>
      <c r="AM1672" s="4" t="s">
        <v>452</v>
      </c>
    </row>
    <row r="1673" spans="21:39" x14ac:dyDescent="0.2">
      <c r="U1673" s="4"/>
      <c r="V1673" s="4"/>
      <c r="W1673" s="4"/>
      <c r="X1673" s="4"/>
      <c r="AJ1673" s="4" t="s">
        <v>6171</v>
      </c>
      <c r="AK1673" s="4" t="s">
        <v>6172</v>
      </c>
      <c r="AL1673" s="4" t="s">
        <v>452</v>
      </c>
      <c r="AM1673" s="4" t="s">
        <v>452</v>
      </c>
    </row>
    <row r="1674" spans="21:39" x14ac:dyDescent="0.2">
      <c r="U1674" s="4"/>
      <c r="V1674" s="4"/>
      <c r="W1674" s="4"/>
      <c r="X1674" s="4"/>
      <c r="AJ1674" s="4" t="s">
        <v>6173</v>
      </c>
      <c r="AK1674" s="4" t="s">
        <v>6174</v>
      </c>
      <c r="AL1674" s="4" t="s">
        <v>452</v>
      </c>
      <c r="AM1674" s="4" t="s">
        <v>452</v>
      </c>
    </row>
    <row r="1675" spans="21:39" x14ac:dyDescent="0.2">
      <c r="U1675" s="4"/>
      <c r="V1675" s="4"/>
      <c r="W1675" s="4"/>
      <c r="X1675" s="4"/>
      <c r="AJ1675" s="4" t="s">
        <v>6175</v>
      </c>
      <c r="AK1675" s="4" t="s">
        <v>6176</v>
      </c>
      <c r="AL1675" s="4" t="s">
        <v>452</v>
      </c>
      <c r="AM1675" s="4" t="s">
        <v>452</v>
      </c>
    </row>
    <row r="1676" spans="21:39" x14ac:dyDescent="0.2">
      <c r="U1676" s="4"/>
      <c r="V1676" s="4"/>
      <c r="W1676" s="4"/>
      <c r="X1676" s="4"/>
      <c r="AJ1676" s="4" t="s">
        <v>6177</v>
      </c>
      <c r="AK1676" s="4" t="s">
        <v>6178</v>
      </c>
      <c r="AL1676" s="4" t="s">
        <v>452</v>
      </c>
      <c r="AM1676" s="4" t="s">
        <v>452</v>
      </c>
    </row>
    <row r="1677" spans="21:39" x14ac:dyDescent="0.2">
      <c r="U1677" s="4"/>
      <c r="V1677" s="4"/>
      <c r="W1677" s="4"/>
      <c r="X1677" s="4"/>
      <c r="AJ1677" s="4" t="s">
        <v>6179</v>
      </c>
      <c r="AK1677" s="4" t="s">
        <v>6180</v>
      </c>
      <c r="AL1677" s="4" t="s">
        <v>452</v>
      </c>
      <c r="AM1677" s="4" t="s">
        <v>452</v>
      </c>
    </row>
    <row r="1678" spans="21:39" x14ac:dyDescent="0.2">
      <c r="U1678" s="4"/>
      <c r="V1678" s="4"/>
      <c r="W1678" s="4"/>
      <c r="X1678" s="4"/>
      <c r="AJ1678" s="4" t="s">
        <v>6181</v>
      </c>
      <c r="AK1678" s="4" t="s">
        <v>6182</v>
      </c>
      <c r="AL1678" s="4" t="s">
        <v>452</v>
      </c>
      <c r="AM1678" s="4" t="s">
        <v>452</v>
      </c>
    </row>
    <row r="1679" spans="21:39" x14ac:dyDescent="0.2">
      <c r="U1679" s="4"/>
      <c r="V1679" s="4"/>
      <c r="W1679" s="4"/>
      <c r="X1679" s="4"/>
      <c r="AJ1679" s="4" t="s">
        <v>6183</v>
      </c>
      <c r="AK1679" s="4" t="s">
        <v>6184</v>
      </c>
      <c r="AL1679" s="4" t="s">
        <v>452</v>
      </c>
      <c r="AM1679" s="4" t="s">
        <v>452</v>
      </c>
    </row>
    <row r="1680" spans="21:39" x14ac:dyDescent="0.2">
      <c r="U1680" s="4"/>
      <c r="V1680" s="4"/>
      <c r="W1680" s="4"/>
      <c r="X1680" s="4"/>
      <c r="AJ1680" s="4" t="s">
        <v>6185</v>
      </c>
      <c r="AK1680" s="4" t="s">
        <v>6186</v>
      </c>
      <c r="AL1680" s="4" t="s">
        <v>452</v>
      </c>
      <c r="AM1680" s="4" t="s">
        <v>452</v>
      </c>
    </row>
    <row r="1681" spans="21:39" x14ac:dyDescent="0.2">
      <c r="U1681" s="4"/>
      <c r="V1681" s="4"/>
      <c r="W1681" s="4"/>
      <c r="X1681" s="4"/>
      <c r="AJ1681" s="4" t="s">
        <v>6187</v>
      </c>
      <c r="AK1681" s="4" t="s">
        <v>6188</v>
      </c>
      <c r="AL1681" s="4" t="s">
        <v>452</v>
      </c>
      <c r="AM1681" s="4" t="s">
        <v>452</v>
      </c>
    </row>
    <row r="1682" spans="21:39" x14ac:dyDescent="0.2">
      <c r="U1682" s="4"/>
      <c r="V1682" s="4"/>
      <c r="W1682" s="4"/>
      <c r="X1682" s="4"/>
      <c r="AJ1682" s="4" t="s">
        <v>6189</v>
      </c>
      <c r="AK1682" s="4" t="s">
        <v>6190</v>
      </c>
      <c r="AL1682" s="4" t="s">
        <v>6191</v>
      </c>
      <c r="AM1682" s="4" t="s">
        <v>6192</v>
      </c>
    </row>
    <row r="1683" spans="21:39" x14ac:dyDescent="0.2">
      <c r="U1683" s="4"/>
      <c r="V1683" s="4"/>
      <c r="W1683" s="4"/>
      <c r="X1683" s="4"/>
      <c r="AJ1683" s="4" t="s">
        <v>6193</v>
      </c>
      <c r="AK1683" s="4" t="s">
        <v>6194</v>
      </c>
      <c r="AL1683" s="4" t="s">
        <v>6195</v>
      </c>
      <c r="AM1683" s="4" t="s">
        <v>6196</v>
      </c>
    </row>
    <row r="1684" spans="21:39" x14ac:dyDescent="0.2">
      <c r="U1684" s="4"/>
      <c r="V1684" s="4"/>
      <c r="W1684" s="4"/>
      <c r="X1684" s="4"/>
      <c r="AJ1684" s="4" t="s">
        <v>6197</v>
      </c>
      <c r="AK1684" s="4" t="s">
        <v>6198</v>
      </c>
      <c r="AL1684" s="4" t="s">
        <v>6199</v>
      </c>
      <c r="AM1684" s="4" t="s">
        <v>6200</v>
      </c>
    </row>
    <row r="1685" spans="21:39" x14ac:dyDescent="0.2">
      <c r="U1685" s="4"/>
      <c r="V1685" s="4"/>
      <c r="W1685" s="4"/>
      <c r="X1685" s="4"/>
      <c r="AJ1685" s="4" t="s">
        <v>6201</v>
      </c>
      <c r="AK1685" s="4" t="s">
        <v>6202</v>
      </c>
      <c r="AL1685" s="4" t="s">
        <v>6199</v>
      </c>
      <c r="AM1685" s="4" t="s">
        <v>6196</v>
      </c>
    </row>
    <row r="1686" spans="21:39" x14ac:dyDescent="0.2">
      <c r="U1686" s="4"/>
      <c r="V1686" s="4"/>
      <c r="W1686" s="4"/>
      <c r="X1686" s="4"/>
      <c r="AJ1686" s="4" t="s">
        <v>6203</v>
      </c>
      <c r="AK1686" s="4" t="s">
        <v>6204</v>
      </c>
      <c r="AL1686" s="4" t="s">
        <v>6205</v>
      </c>
      <c r="AM1686" s="4" t="s">
        <v>6196</v>
      </c>
    </row>
    <row r="1687" spans="21:39" x14ac:dyDescent="0.2">
      <c r="U1687" s="4"/>
      <c r="V1687" s="4"/>
      <c r="W1687" s="4"/>
      <c r="X1687" s="4"/>
      <c r="AJ1687" s="4" t="s">
        <v>6206</v>
      </c>
      <c r="AK1687" s="4" t="s">
        <v>6207</v>
      </c>
      <c r="AL1687" s="4" t="s">
        <v>5077</v>
      </c>
      <c r="AM1687" s="4" t="s">
        <v>6208</v>
      </c>
    </row>
    <row r="1688" spans="21:39" x14ac:dyDescent="0.2">
      <c r="U1688" s="4"/>
      <c r="V1688" s="4"/>
      <c r="W1688" s="4"/>
      <c r="X1688" s="4"/>
      <c r="AJ1688" s="4" t="s">
        <v>6209</v>
      </c>
      <c r="AK1688" s="4" t="s">
        <v>6210</v>
      </c>
      <c r="AL1688" s="4" t="s">
        <v>6211</v>
      </c>
      <c r="AM1688" s="4" t="s">
        <v>6212</v>
      </c>
    </row>
    <row r="1689" spans="21:39" x14ac:dyDescent="0.2">
      <c r="U1689" s="4"/>
      <c r="V1689" s="4"/>
      <c r="W1689" s="4"/>
      <c r="X1689" s="4"/>
      <c r="AJ1689" s="4" t="s">
        <v>6213</v>
      </c>
      <c r="AK1689" s="4" t="s">
        <v>6214</v>
      </c>
      <c r="AL1689" s="4" t="s">
        <v>6195</v>
      </c>
      <c r="AM1689" s="4" t="s">
        <v>6196</v>
      </c>
    </row>
    <row r="1690" spans="21:39" x14ac:dyDescent="0.2">
      <c r="U1690" s="4"/>
      <c r="V1690" s="4"/>
      <c r="W1690" s="4"/>
      <c r="X1690" s="4"/>
      <c r="AJ1690" s="4" t="s">
        <v>6215</v>
      </c>
      <c r="AK1690" s="4" t="s">
        <v>6216</v>
      </c>
      <c r="AL1690" s="4" t="s">
        <v>6217</v>
      </c>
      <c r="AM1690" s="4" t="s">
        <v>6218</v>
      </c>
    </row>
    <row r="1691" spans="21:39" x14ac:dyDescent="0.2">
      <c r="U1691" s="4"/>
      <c r="V1691" s="4"/>
      <c r="W1691" s="4"/>
      <c r="X1691" s="4"/>
      <c r="AJ1691" s="4" t="s">
        <v>6219</v>
      </c>
      <c r="AK1691" s="4" t="s">
        <v>6220</v>
      </c>
      <c r="AL1691" s="4" t="s">
        <v>6221</v>
      </c>
      <c r="AM1691" s="4" t="s">
        <v>6222</v>
      </c>
    </row>
    <row r="1692" spans="21:39" x14ac:dyDescent="0.2">
      <c r="U1692" s="4"/>
      <c r="V1692" s="4"/>
      <c r="W1692" s="4"/>
      <c r="X1692" s="4"/>
      <c r="AJ1692" s="4" t="s">
        <v>6223</v>
      </c>
      <c r="AK1692" s="4" t="s">
        <v>6224</v>
      </c>
      <c r="AL1692" s="4" t="s">
        <v>6225</v>
      </c>
      <c r="AM1692" s="4" t="s">
        <v>6226</v>
      </c>
    </row>
    <row r="1693" spans="21:39" x14ac:dyDescent="0.2">
      <c r="U1693" s="4"/>
      <c r="V1693" s="4"/>
      <c r="W1693" s="4"/>
      <c r="X1693" s="4"/>
      <c r="AJ1693" s="4" t="s">
        <v>6227</v>
      </c>
      <c r="AK1693" s="4" t="s">
        <v>6228</v>
      </c>
      <c r="AL1693" s="4" t="s">
        <v>6229</v>
      </c>
      <c r="AM1693" s="4" t="s">
        <v>6230</v>
      </c>
    </row>
    <row r="1694" spans="21:39" x14ac:dyDescent="0.2">
      <c r="U1694" s="4"/>
      <c r="V1694" s="4"/>
      <c r="W1694" s="4"/>
      <c r="X1694" s="4"/>
      <c r="AJ1694" s="4" t="s">
        <v>6231</v>
      </c>
      <c r="AK1694" s="4" t="s">
        <v>6232</v>
      </c>
      <c r="AL1694" s="4" t="s">
        <v>6233</v>
      </c>
      <c r="AM1694" s="4" t="s">
        <v>6234</v>
      </c>
    </row>
    <row r="1695" spans="21:39" x14ac:dyDescent="0.2">
      <c r="U1695" s="4"/>
      <c r="V1695" s="4"/>
      <c r="W1695" s="4"/>
      <c r="X1695" s="4"/>
      <c r="AJ1695" s="4" t="s">
        <v>6235</v>
      </c>
      <c r="AK1695" s="4" t="s">
        <v>6236</v>
      </c>
      <c r="AL1695" s="4" t="s">
        <v>6237</v>
      </c>
      <c r="AM1695" s="4" t="s">
        <v>6238</v>
      </c>
    </row>
    <row r="1696" spans="21:39" x14ac:dyDescent="0.2">
      <c r="U1696" s="4"/>
      <c r="V1696" s="4"/>
      <c r="W1696" s="4"/>
      <c r="X1696" s="4"/>
      <c r="AJ1696" s="4" t="s">
        <v>6239</v>
      </c>
      <c r="AK1696" s="4" t="s">
        <v>6240</v>
      </c>
      <c r="AL1696" s="4" t="s">
        <v>6241</v>
      </c>
      <c r="AM1696" s="4" t="s">
        <v>6242</v>
      </c>
    </row>
    <row r="1697" spans="21:39" x14ac:dyDescent="0.2">
      <c r="U1697" s="4"/>
      <c r="V1697" s="4"/>
      <c r="W1697" s="4"/>
      <c r="X1697" s="4"/>
      <c r="AJ1697" s="4" t="s">
        <v>6243</v>
      </c>
      <c r="AK1697" s="4" t="s">
        <v>6244</v>
      </c>
      <c r="AL1697" s="4" t="s">
        <v>6245</v>
      </c>
      <c r="AM1697" s="4" t="s">
        <v>6246</v>
      </c>
    </row>
    <row r="1698" spans="21:39" x14ac:dyDescent="0.2">
      <c r="U1698" s="4"/>
      <c r="V1698" s="4"/>
      <c r="W1698" s="4"/>
      <c r="X1698" s="4"/>
      <c r="AJ1698" s="4" t="s">
        <v>6247</v>
      </c>
      <c r="AK1698" s="4" t="s">
        <v>6248</v>
      </c>
      <c r="AL1698" s="4" t="s">
        <v>6249</v>
      </c>
      <c r="AM1698" s="4" t="s">
        <v>6242</v>
      </c>
    </row>
    <row r="1699" spans="21:39" x14ac:dyDescent="0.2">
      <c r="U1699" s="4"/>
      <c r="V1699" s="4"/>
      <c r="W1699" s="4"/>
      <c r="X1699" s="4"/>
      <c r="AJ1699" s="4" t="s">
        <v>6250</v>
      </c>
      <c r="AK1699" s="4" t="s">
        <v>6251</v>
      </c>
      <c r="AL1699" s="4" t="s">
        <v>6252</v>
      </c>
      <c r="AM1699" s="4" t="s">
        <v>6253</v>
      </c>
    </row>
    <row r="1700" spans="21:39" x14ac:dyDescent="0.2">
      <c r="U1700" s="4"/>
      <c r="V1700" s="4"/>
      <c r="W1700" s="4"/>
      <c r="X1700" s="4"/>
      <c r="AJ1700" s="4" t="s">
        <v>6254</v>
      </c>
      <c r="AK1700" s="4" t="s">
        <v>6255</v>
      </c>
      <c r="AL1700" s="4" t="s">
        <v>6256</v>
      </c>
      <c r="AM1700" s="4" t="s">
        <v>6257</v>
      </c>
    </row>
    <row r="1701" spans="21:39" x14ac:dyDescent="0.2">
      <c r="U1701" s="4"/>
      <c r="V1701" s="4"/>
      <c r="W1701" s="4"/>
      <c r="X1701" s="4"/>
      <c r="AJ1701" s="4" t="s">
        <v>6258</v>
      </c>
      <c r="AK1701" s="4" t="s">
        <v>6259</v>
      </c>
      <c r="AL1701" s="4" t="s">
        <v>6260</v>
      </c>
      <c r="AM1701" s="4" t="s">
        <v>6261</v>
      </c>
    </row>
    <row r="1702" spans="21:39" x14ac:dyDescent="0.2">
      <c r="U1702" s="4"/>
      <c r="V1702" s="4"/>
      <c r="W1702" s="4"/>
      <c r="X1702" s="4"/>
      <c r="AJ1702" s="4" t="s">
        <v>6262</v>
      </c>
      <c r="AK1702" s="4" t="s">
        <v>6263</v>
      </c>
      <c r="AL1702" s="4" t="s">
        <v>6217</v>
      </c>
      <c r="AM1702" s="4" t="s">
        <v>6218</v>
      </c>
    </row>
    <row r="1703" spans="21:39" x14ac:dyDescent="0.2">
      <c r="U1703" s="4"/>
      <c r="V1703" s="4"/>
      <c r="W1703" s="4"/>
      <c r="X1703" s="4"/>
      <c r="AJ1703" s="4" t="s">
        <v>6264</v>
      </c>
      <c r="AK1703" s="4" t="s">
        <v>6265</v>
      </c>
      <c r="AL1703" s="4" t="s">
        <v>6266</v>
      </c>
      <c r="AM1703" s="4" t="s">
        <v>6267</v>
      </c>
    </row>
    <row r="1704" spans="21:39" x14ac:dyDescent="0.2">
      <c r="U1704" s="4"/>
      <c r="V1704" s="4"/>
      <c r="W1704" s="4"/>
      <c r="X1704" s="4"/>
      <c r="AJ1704" s="4" t="s">
        <v>6268</v>
      </c>
      <c r="AK1704" s="4" t="s">
        <v>6269</v>
      </c>
      <c r="AL1704" s="4" t="s">
        <v>6270</v>
      </c>
      <c r="AM1704" s="4" t="s">
        <v>6238</v>
      </c>
    </row>
    <row r="1705" spans="21:39" x14ac:dyDescent="0.2">
      <c r="U1705" s="4"/>
      <c r="V1705" s="4"/>
      <c r="W1705" s="4"/>
      <c r="X1705" s="4"/>
      <c r="AJ1705" s="4" t="s">
        <v>6271</v>
      </c>
      <c r="AK1705" s="4" t="s">
        <v>6272</v>
      </c>
      <c r="AL1705" s="4" t="s">
        <v>6273</v>
      </c>
      <c r="AM1705" s="4" t="s">
        <v>6274</v>
      </c>
    </row>
    <row r="1706" spans="21:39" x14ac:dyDescent="0.2">
      <c r="U1706" s="4"/>
      <c r="V1706" s="4"/>
      <c r="W1706" s="4"/>
      <c r="X1706" s="4"/>
      <c r="AJ1706" s="4" t="s">
        <v>6275</v>
      </c>
      <c r="AK1706" s="4" t="s">
        <v>6276</v>
      </c>
      <c r="AL1706" s="4" t="s">
        <v>452</v>
      </c>
      <c r="AM1706" s="4" t="s">
        <v>452</v>
      </c>
    </row>
    <row r="1707" spans="21:39" x14ac:dyDescent="0.2">
      <c r="U1707" s="4"/>
      <c r="V1707" s="4"/>
      <c r="W1707" s="4"/>
      <c r="X1707" s="4"/>
      <c r="AJ1707" s="4" t="s">
        <v>6277</v>
      </c>
      <c r="AK1707" s="4" t="s">
        <v>6278</v>
      </c>
      <c r="AL1707" s="4" t="s">
        <v>6221</v>
      </c>
      <c r="AM1707" s="4" t="s">
        <v>6222</v>
      </c>
    </row>
    <row r="1708" spans="21:39" x14ac:dyDescent="0.2">
      <c r="U1708" s="4"/>
      <c r="V1708" s="4"/>
      <c r="W1708" s="4"/>
      <c r="X1708" s="4"/>
      <c r="AJ1708" s="4" t="s">
        <v>6279</v>
      </c>
      <c r="AK1708" s="4" t="s">
        <v>6280</v>
      </c>
      <c r="AL1708" s="4" t="s">
        <v>452</v>
      </c>
      <c r="AM1708" s="4" t="s">
        <v>452</v>
      </c>
    </row>
    <row r="1709" spans="21:39" x14ac:dyDescent="0.2">
      <c r="U1709" s="4"/>
      <c r="V1709" s="4"/>
      <c r="W1709" s="4"/>
      <c r="X1709" s="4"/>
      <c r="AJ1709" s="4" t="s">
        <v>6281</v>
      </c>
      <c r="AK1709" s="4" t="s">
        <v>6282</v>
      </c>
      <c r="AL1709" s="4" t="s">
        <v>452</v>
      </c>
      <c r="AM1709" s="4" t="s">
        <v>452</v>
      </c>
    </row>
    <row r="1710" spans="21:39" x14ac:dyDescent="0.2">
      <c r="U1710" s="4"/>
      <c r="V1710" s="4"/>
      <c r="W1710" s="4"/>
      <c r="X1710" s="4"/>
      <c r="AJ1710" s="4" t="s">
        <v>6283</v>
      </c>
      <c r="AK1710" s="4" t="s">
        <v>6284</v>
      </c>
      <c r="AL1710" s="4" t="s">
        <v>6285</v>
      </c>
      <c r="AM1710" s="4" t="s">
        <v>6286</v>
      </c>
    </row>
    <row r="1711" spans="21:39" x14ac:dyDescent="0.2">
      <c r="U1711" s="4"/>
      <c r="V1711" s="4"/>
      <c r="W1711" s="4"/>
      <c r="X1711" s="4"/>
      <c r="AJ1711" s="4" t="s">
        <v>6287</v>
      </c>
      <c r="AK1711" s="4" t="s">
        <v>6288</v>
      </c>
      <c r="AL1711" s="4" t="s">
        <v>6285</v>
      </c>
      <c r="AM1711" s="4" t="s">
        <v>6286</v>
      </c>
    </row>
    <row r="1712" spans="21:39" x14ac:dyDescent="0.2">
      <c r="U1712" s="4"/>
      <c r="V1712" s="4"/>
      <c r="W1712" s="4"/>
      <c r="X1712" s="4"/>
      <c r="AJ1712" s="4" t="s">
        <v>6289</v>
      </c>
      <c r="AK1712" s="4" t="s">
        <v>6290</v>
      </c>
      <c r="AL1712" s="4" t="s">
        <v>6291</v>
      </c>
      <c r="AM1712" s="4" t="s">
        <v>6292</v>
      </c>
    </row>
    <row r="1713" spans="21:39" x14ac:dyDescent="0.2">
      <c r="U1713" s="4"/>
      <c r="V1713" s="4"/>
      <c r="W1713" s="4"/>
      <c r="X1713" s="4"/>
      <c r="AJ1713" s="4" t="s">
        <v>6293</v>
      </c>
      <c r="AK1713" s="4" t="s">
        <v>6294</v>
      </c>
      <c r="AL1713" s="4" t="s">
        <v>6291</v>
      </c>
      <c r="AM1713" s="4" t="s">
        <v>6292</v>
      </c>
    </row>
    <row r="1714" spans="21:39" x14ac:dyDescent="0.2">
      <c r="U1714" s="4"/>
      <c r="V1714" s="4"/>
      <c r="W1714" s="4"/>
      <c r="X1714" s="4"/>
      <c r="AJ1714" s="4" t="s">
        <v>6295</v>
      </c>
      <c r="AK1714" s="4" t="s">
        <v>6296</v>
      </c>
      <c r="AL1714" s="4" t="s">
        <v>452</v>
      </c>
      <c r="AM1714" s="4" t="s">
        <v>452</v>
      </c>
    </row>
    <row r="1715" spans="21:39" x14ac:dyDescent="0.2">
      <c r="U1715" s="4"/>
      <c r="V1715" s="4"/>
      <c r="W1715" s="4"/>
      <c r="X1715" s="4"/>
      <c r="AJ1715" s="4" t="s">
        <v>6297</v>
      </c>
      <c r="AK1715" s="4" t="s">
        <v>6298</v>
      </c>
      <c r="AL1715" s="4" t="s">
        <v>452</v>
      </c>
      <c r="AM1715" s="4" t="s">
        <v>452</v>
      </c>
    </row>
    <row r="1716" spans="21:39" x14ac:dyDescent="0.2">
      <c r="U1716" s="4"/>
      <c r="V1716" s="4"/>
      <c r="W1716" s="4"/>
      <c r="X1716" s="4"/>
      <c r="AJ1716" s="4" t="s">
        <v>6299</v>
      </c>
      <c r="AK1716" s="4" t="s">
        <v>6300</v>
      </c>
      <c r="AL1716" s="4" t="s">
        <v>452</v>
      </c>
      <c r="AM1716" s="4" t="s">
        <v>452</v>
      </c>
    </row>
    <row r="1717" spans="21:39" x14ac:dyDescent="0.2">
      <c r="U1717" s="4"/>
      <c r="V1717" s="4"/>
      <c r="W1717" s="4"/>
      <c r="X1717" s="4"/>
      <c r="AJ1717" s="4" t="s">
        <v>6301</v>
      </c>
      <c r="AK1717" s="4" t="s">
        <v>6302</v>
      </c>
      <c r="AL1717" s="4" t="s">
        <v>452</v>
      </c>
      <c r="AM1717" s="4" t="s">
        <v>452</v>
      </c>
    </row>
    <row r="1718" spans="21:39" x14ac:dyDescent="0.2">
      <c r="U1718" s="4"/>
      <c r="V1718" s="4"/>
      <c r="W1718" s="4"/>
      <c r="X1718" s="4"/>
      <c r="AJ1718" s="4" t="s">
        <v>6303</v>
      </c>
      <c r="AK1718" s="4" t="s">
        <v>6304</v>
      </c>
      <c r="AL1718" s="4" t="s">
        <v>452</v>
      </c>
      <c r="AM1718" s="4" t="s">
        <v>452</v>
      </c>
    </row>
    <row r="1719" spans="21:39" x14ac:dyDescent="0.2">
      <c r="U1719" s="4"/>
      <c r="V1719" s="4"/>
      <c r="W1719" s="4"/>
      <c r="X1719" s="4"/>
      <c r="AJ1719" s="4" t="s">
        <v>6305</v>
      </c>
      <c r="AK1719" s="4" t="s">
        <v>6306</v>
      </c>
      <c r="AL1719" s="4" t="s">
        <v>452</v>
      </c>
      <c r="AM1719" s="4" t="s">
        <v>452</v>
      </c>
    </row>
    <row r="1720" spans="21:39" x14ac:dyDescent="0.2">
      <c r="U1720" s="4"/>
      <c r="V1720" s="4"/>
      <c r="W1720" s="4"/>
      <c r="X1720" s="4"/>
      <c r="AJ1720" s="4" t="s">
        <v>6307</v>
      </c>
      <c r="AK1720" s="4" t="s">
        <v>6308</v>
      </c>
      <c r="AL1720" s="4" t="s">
        <v>452</v>
      </c>
      <c r="AM1720" s="4" t="s">
        <v>452</v>
      </c>
    </row>
    <row r="1721" spans="21:39" x14ac:dyDescent="0.2">
      <c r="U1721" s="4"/>
      <c r="V1721" s="4"/>
      <c r="W1721" s="4"/>
      <c r="X1721" s="4"/>
      <c r="AJ1721" s="4" t="s">
        <v>6309</v>
      </c>
      <c r="AK1721" s="4" t="s">
        <v>6310</v>
      </c>
      <c r="AL1721" s="4" t="s">
        <v>452</v>
      </c>
      <c r="AM1721" s="4" t="s">
        <v>452</v>
      </c>
    </row>
    <row r="1722" spans="21:39" x14ac:dyDescent="0.2">
      <c r="U1722" s="4"/>
      <c r="V1722" s="4"/>
      <c r="W1722" s="4"/>
      <c r="X1722" s="4"/>
      <c r="AJ1722" s="4" t="s">
        <v>6311</v>
      </c>
      <c r="AK1722" s="4" t="s">
        <v>6312</v>
      </c>
      <c r="AL1722" s="4" t="s">
        <v>452</v>
      </c>
      <c r="AM1722" s="4" t="s">
        <v>452</v>
      </c>
    </row>
    <row r="1723" spans="21:39" x14ac:dyDescent="0.2">
      <c r="U1723" s="4"/>
      <c r="V1723" s="4"/>
      <c r="W1723" s="4"/>
      <c r="X1723" s="4"/>
      <c r="AJ1723" s="4" t="s">
        <v>6313</v>
      </c>
      <c r="AK1723" s="4" t="s">
        <v>6314</v>
      </c>
      <c r="AL1723" s="4" t="s">
        <v>452</v>
      </c>
      <c r="AM1723" s="4" t="s">
        <v>452</v>
      </c>
    </row>
    <row r="1724" spans="21:39" x14ac:dyDescent="0.2">
      <c r="U1724" s="4"/>
      <c r="V1724" s="4"/>
      <c r="W1724" s="4"/>
      <c r="X1724" s="4"/>
      <c r="AJ1724" s="4" t="s">
        <v>6315</v>
      </c>
      <c r="AK1724" s="4" t="s">
        <v>6316</v>
      </c>
      <c r="AL1724" s="4" t="s">
        <v>452</v>
      </c>
      <c r="AM1724" s="4" t="s">
        <v>452</v>
      </c>
    </row>
    <row r="1725" spans="21:39" x14ac:dyDescent="0.2">
      <c r="U1725" s="4"/>
      <c r="V1725" s="4"/>
      <c r="W1725" s="4"/>
      <c r="X1725" s="4"/>
      <c r="AJ1725" s="4" t="s">
        <v>6317</v>
      </c>
      <c r="AK1725" s="4" t="s">
        <v>6318</v>
      </c>
      <c r="AL1725" s="4" t="s">
        <v>452</v>
      </c>
      <c r="AM1725" s="4" t="s">
        <v>452</v>
      </c>
    </row>
    <row r="1726" spans="21:39" x14ac:dyDescent="0.2">
      <c r="U1726" s="4"/>
      <c r="V1726" s="4"/>
      <c r="W1726" s="4"/>
      <c r="X1726" s="4"/>
      <c r="AJ1726" s="4" t="s">
        <v>6319</v>
      </c>
      <c r="AK1726" s="4" t="s">
        <v>6320</v>
      </c>
      <c r="AL1726" s="4" t="s">
        <v>452</v>
      </c>
      <c r="AM1726" s="4" t="s">
        <v>452</v>
      </c>
    </row>
    <row r="1727" spans="21:39" x14ac:dyDescent="0.2">
      <c r="U1727" s="4"/>
      <c r="V1727" s="4"/>
      <c r="W1727" s="4"/>
      <c r="X1727" s="4"/>
      <c r="AJ1727" s="4" t="s">
        <v>6321</v>
      </c>
      <c r="AK1727" s="4" t="s">
        <v>6322</v>
      </c>
      <c r="AL1727" s="4" t="s">
        <v>452</v>
      </c>
      <c r="AM1727" s="4" t="s">
        <v>452</v>
      </c>
    </row>
    <row r="1728" spans="21:39" x14ac:dyDescent="0.2">
      <c r="U1728" s="4"/>
      <c r="V1728" s="4"/>
      <c r="W1728" s="4"/>
      <c r="X1728" s="4"/>
      <c r="AJ1728" s="4" t="s">
        <v>6323</v>
      </c>
      <c r="AK1728" s="4" t="s">
        <v>6324</v>
      </c>
      <c r="AL1728" s="4" t="s">
        <v>452</v>
      </c>
      <c r="AM1728" s="4" t="s">
        <v>452</v>
      </c>
    </row>
    <row r="1729" spans="21:39" x14ac:dyDescent="0.2">
      <c r="U1729" s="4"/>
      <c r="V1729" s="4"/>
      <c r="W1729" s="4"/>
      <c r="X1729" s="4"/>
      <c r="AJ1729" s="4" t="s">
        <v>6325</v>
      </c>
      <c r="AK1729" s="4" t="s">
        <v>6326</v>
      </c>
      <c r="AL1729" s="4" t="s">
        <v>452</v>
      </c>
      <c r="AM1729" s="4" t="s">
        <v>452</v>
      </c>
    </row>
    <row r="1730" spans="21:39" x14ac:dyDescent="0.2">
      <c r="U1730" s="4"/>
      <c r="V1730" s="4"/>
      <c r="W1730" s="4"/>
      <c r="X1730" s="4"/>
      <c r="AJ1730" s="4" t="s">
        <v>6327</v>
      </c>
      <c r="AK1730" s="4" t="s">
        <v>6328</v>
      </c>
      <c r="AL1730" s="4" t="s">
        <v>6329</v>
      </c>
      <c r="AM1730" s="4" t="s">
        <v>6330</v>
      </c>
    </row>
    <row r="1731" spans="21:39" x14ac:dyDescent="0.2">
      <c r="U1731" s="4"/>
      <c r="V1731" s="4"/>
      <c r="W1731" s="4"/>
      <c r="X1731" s="4"/>
      <c r="AJ1731" s="4" t="s">
        <v>6331</v>
      </c>
      <c r="AK1731" s="4" t="s">
        <v>6332</v>
      </c>
      <c r="AL1731" s="4" t="s">
        <v>6329</v>
      </c>
      <c r="AM1731" s="4" t="s">
        <v>6330</v>
      </c>
    </row>
    <row r="1732" spans="21:39" x14ac:dyDescent="0.2">
      <c r="U1732" s="4"/>
      <c r="V1732" s="4"/>
      <c r="W1732" s="4"/>
      <c r="X1732" s="4"/>
      <c r="AJ1732" s="4" t="s">
        <v>6333</v>
      </c>
      <c r="AK1732" s="4" t="s">
        <v>6334</v>
      </c>
      <c r="AL1732" s="4" t="s">
        <v>452</v>
      </c>
      <c r="AM1732" s="4" t="s">
        <v>452</v>
      </c>
    </row>
    <row r="1733" spans="21:39" x14ac:dyDescent="0.2">
      <c r="U1733" s="4"/>
      <c r="V1733" s="4"/>
      <c r="W1733" s="4"/>
      <c r="X1733" s="4"/>
      <c r="AJ1733" s="4" t="s">
        <v>6335</v>
      </c>
      <c r="AK1733" s="4" t="s">
        <v>6336</v>
      </c>
      <c r="AL1733" s="4" t="s">
        <v>452</v>
      </c>
      <c r="AM1733" s="4" t="s">
        <v>452</v>
      </c>
    </row>
    <row r="1734" spans="21:39" x14ac:dyDescent="0.2">
      <c r="U1734" s="4"/>
      <c r="V1734" s="4"/>
      <c r="W1734" s="4"/>
      <c r="X1734" s="4"/>
      <c r="AJ1734" s="4" t="s">
        <v>6337</v>
      </c>
      <c r="AK1734" s="4" t="s">
        <v>6338</v>
      </c>
      <c r="AL1734" s="4" t="s">
        <v>452</v>
      </c>
      <c r="AM1734" s="4" t="s">
        <v>452</v>
      </c>
    </row>
    <row r="1735" spans="21:39" x14ac:dyDescent="0.2">
      <c r="U1735" s="4"/>
      <c r="V1735" s="4"/>
      <c r="W1735" s="4"/>
      <c r="X1735" s="4"/>
      <c r="AJ1735" s="4" t="s">
        <v>6339</v>
      </c>
      <c r="AK1735" s="4" t="s">
        <v>6340</v>
      </c>
      <c r="AL1735" s="4" t="s">
        <v>6341</v>
      </c>
      <c r="AM1735" s="4" t="s">
        <v>6342</v>
      </c>
    </row>
    <row r="1736" spans="21:39" x14ac:dyDescent="0.2">
      <c r="U1736" s="4"/>
      <c r="V1736" s="4"/>
      <c r="W1736" s="4"/>
      <c r="X1736" s="4"/>
      <c r="AJ1736" s="4" t="s">
        <v>6343</v>
      </c>
      <c r="AK1736" s="4" t="s">
        <v>6344</v>
      </c>
      <c r="AL1736" s="4" t="s">
        <v>6345</v>
      </c>
      <c r="AM1736" s="4" t="s">
        <v>6346</v>
      </c>
    </row>
    <row r="1737" spans="21:39" x14ac:dyDescent="0.2">
      <c r="U1737" s="4"/>
      <c r="V1737" s="4"/>
      <c r="W1737" s="4"/>
      <c r="X1737" s="4"/>
      <c r="AJ1737" s="4" t="s">
        <v>6347</v>
      </c>
      <c r="AK1737" s="4" t="s">
        <v>6348</v>
      </c>
      <c r="AL1737" s="4" t="s">
        <v>6349</v>
      </c>
      <c r="AM1737" s="4" t="s">
        <v>6350</v>
      </c>
    </row>
    <row r="1738" spans="21:39" x14ac:dyDescent="0.2">
      <c r="U1738" s="4"/>
      <c r="V1738" s="4"/>
      <c r="W1738" s="4"/>
      <c r="X1738" s="4"/>
      <c r="AJ1738" s="4" t="s">
        <v>6351</v>
      </c>
      <c r="AK1738" s="4" t="s">
        <v>6352</v>
      </c>
      <c r="AL1738" s="4" t="s">
        <v>6353</v>
      </c>
      <c r="AM1738" s="4" t="s">
        <v>6350</v>
      </c>
    </row>
    <row r="1739" spans="21:39" x14ac:dyDescent="0.2">
      <c r="U1739" s="4"/>
      <c r="V1739" s="4"/>
      <c r="W1739" s="4"/>
      <c r="X1739" s="4"/>
      <c r="AJ1739" s="4" t="s">
        <v>6354</v>
      </c>
      <c r="AK1739" s="4" t="s">
        <v>6355</v>
      </c>
      <c r="AL1739" s="4" t="s">
        <v>6356</v>
      </c>
      <c r="AM1739" s="4" t="s">
        <v>6357</v>
      </c>
    </row>
    <row r="1740" spans="21:39" x14ac:dyDescent="0.2">
      <c r="U1740" s="4"/>
      <c r="V1740" s="4"/>
      <c r="W1740" s="4"/>
      <c r="X1740" s="4"/>
      <c r="AJ1740" s="4" t="s">
        <v>6358</v>
      </c>
      <c r="AK1740" s="4" t="s">
        <v>6359</v>
      </c>
      <c r="AL1740" s="4" t="s">
        <v>6360</v>
      </c>
      <c r="AM1740" s="4" t="s">
        <v>6361</v>
      </c>
    </row>
    <row r="1741" spans="21:39" x14ac:dyDescent="0.2">
      <c r="U1741" s="4"/>
      <c r="V1741" s="4"/>
      <c r="W1741" s="4"/>
      <c r="X1741" s="4"/>
      <c r="AJ1741" s="4" t="s">
        <v>6362</v>
      </c>
      <c r="AK1741" s="4" t="s">
        <v>6363</v>
      </c>
      <c r="AL1741" s="4" t="s">
        <v>6341</v>
      </c>
      <c r="AM1741" s="4" t="s">
        <v>6342</v>
      </c>
    </row>
    <row r="1742" spans="21:39" x14ac:dyDescent="0.2">
      <c r="U1742" s="4"/>
      <c r="V1742" s="4"/>
      <c r="W1742" s="4"/>
      <c r="X1742" s="4"/>
      <c r="AJ1742" s="4" t="s">
        <v>6364</v>
      </c>
      <c r="AK1742" s="4" t="s">
        <v>6365</v>
      </c>
      <c r="AL1742" s="4" t="s">
        <v>6366</v>
      </c>
      <c r="AM1742" s="4" t="s">
        <v>6350</v>
      </c>
    </row>
    <row r="1743" spans="21:39" x14ac:dyDescent="0.2">
      <c r="U1743" s="4"/>
      <c r="V1743" s="4"/>
      <c r="W1743" s="4"/>
      <c r="X1743" s="4"/>
      <c r="AJ1743" s="4" t="s">
        <v>6367</v>
      </c>
      <c r="AK1743" s="4" t="s">
        <v>6368</v>
      </c>
      <c r="AL1743" s="4" t="s">
        <v>6356</v>
      </c>
      <c r="AM1743" s="4" t="s">
        <v>6369</v>
      </c>
    </row>
    <row r="1744" spans="21:39" x14ac:dyDescent="0.2">
      <c r="U1744" s="4"/>
      <c r="V1744" s="4"/>
      <c r="W1744" s="4"/>
      <c r="X1744" s="4"/>
      <c r="AJ1744" s="4" t="s">
        <v>6370</v>
      </c>
      <c r="AK1744" s="4" t="s">
        <v>6371</v>
      </c>
      <c r="AL1744" s="4" t="s">
        <v>452</v>
      </c>
      <c r="AM1744" s="4" t="s">
        <v>452</v>
      </c>
    </row>
    <row r="1745" spans="21:39" x14ac:dyDescent="0.2">
      <c r="U1745" s="4"/>
      <c r="V1745" s="4"/>
      <c r="W1745" s="4"/>
      <c r="X1745" s="4"/>
      <c r="AJ1745" s="4" t="s">
        <v>6372</v>
      </c>
      <c r="AK1745" s="4" t="s">
        <v>6373</v>
      </c>
      <c r="AL1745" s="4" t="s">
        <v>452</v>
      </c>
      <c r="AM1745" s="4" t="s">
        <v>452</v>
      </c>
    </row>
    <row r="1746" spans="21:39" x14ac:dyDescent="0.2">
      <c r="U1746" s="4"/>
      <c r="V1746" s="4"/>
      <c r="W1746" s="4"/>
      <c r="X1746" s="4"/>
      <c r="AJ1746" s="4" t="s">
        <v>6374</v>
      </c>
      <c r="AK1746" s="4" t="s">
        <v>6375</v>
      </c>
      <c r="AL1746" s="4" t="s">
        <v>452</v>
      </c>
      <c r="AM1746" s="4" t="s">
        <v>452</v>
      </c>
    </row>
    <row r="1747" spans="21:39" x14ac:dyDescent="0.2">
      <c r="U1747" s="4"/>
      <c r="V1747" s="4"/>
      <c r="W1747" s="4"/>
      <c r="X1747" s="4"/>
      <c r="AJ1747" s="4" t="s">
        <v>6376</v>
      </c>
      <c r="AK1747" s="4" t="s">
        <v>6377</v>
      </c>
      <c r="AL1747" s="4" t="s">
        <v>452</v>
      </c>
      <c r="AM1747" s="4" t="s">
        <v>452</v>
      </c>
    </row>
    <row r="1748" spans="21:39" x14ac:dyDescent="0.2">
      <c r="U1748" s="4"/>
      <c r="V1748" s="4"/>
      <c r="W1748" s="4"/>
      <c r="X1748" s="4"/>
      <c r="AJ1748" s="4" t="s">
        <v>6378</v>
      </c>
      <c r="AK1748" s="4" t="s">
        <v>6379</v>
      </c>
      <c r="AL1748" s="4" t="s">
        <v>452</v>
      </c>
      <c r="AM1748" s="4" t="s">
        <v>452</v>
      </c>
    </row>
    <row r="1749" spans="21:39" x14ac:dyDescent="0.2">
      <c r="U1749" s="4"/>
      <c r="V1749" s="4"/>
      <c r="W1749" s="4"/>
      <c r="X1749" s="4"/>
      <c r="AJ1749" s="4" t="s">
        <v>6380</v>
      </c>
      <c r="AK1749" s="4" t="s">
        <v>6381</v>
      </c>
      <c r="AL1749" s="4" t="s">
        <v>452</v>
      </c>
      <c r="AM1749" s="4" t="s">
        <v>452</v>
      </c>
    </row>
    <row r="1750" spans="21:39" x14ac:dyDescent="0.2">
      <c r="U1750" s="4"/>
      <c r="V1750" s="4"/>
      <c r="W1750" s="4"/>
      <c r="X1750" s="4"/>
      <c r="AJ1750" s="4" t="s">
        <v>6382</v>
      </c>
      <c r="AK1750" s="4" t="s">
        <v>6383</v>
      </c>
      <c r="AL1750" s="4" t="s">
        <v>452</v>
      </c>
      <c r="AM1750" s="4" t="s">
        <v>452</v>
      </c>
    </row>
    <row r="1751" spans="21:39" x14ac:dyDescent="0.2">
      <c r="U1751" s="4"/>
      <c r="V1751" s="4"/>
      <c r="W1751" s="4"/>
      <c r="X1751" s="4"/>
      <c r="AJ1751" s="4" t="s">
        <v>6384</v>
      </c>
      <c r="AK1751" s="4" t="s">
        <v>6385</v>
      </c>
      <c r="AL1751" s="4" t="s">
        <v>452</v>
      </c>
      <c r="AM1751" s="4" t="s">
        <v>452</v>
      </c>
    </row>
    <row r="1752" spans="21:39" x14ac:dyDescent="0.2">
      <c r="U1752" s="4"/>
      <c r="V1752" s="4"/>
      <c r="W1752" s="4"/>
      <c r="X1752" s="4"/>
      <c r="AJ1752" s="4" t="s">
        <v>6386</v>
      </c>
      <c r="AK1752" s="4" t="s">
        <v>6387</v>
      </c>
      <c r="AL1752" s="4" t="s">
        <v>452</v>
      </c>
      <c r="AM1752" s="4" t="s">
        <v>452</v>
      </c>
    </row>
    <row r="1753" spans="21:39" x14ac:dyDescent="0.2">
      <c r="U1753" s="4"/>
      <c r="V1753" s="4"/>
      <c r="W1753" s="4"/>
      <c r="X1753" s="4"/>
      <c r="AJ1753" s="4" t="s">
        <v>6388</v>
      </c>
      <c r="AK1753" s="4" t="s">
        <v>6389</v>
      </c>
      <c r="AL1753" s="4" t="s">
        <v>452</v>
      </c>
      <c r="AM1753" s="4" t="s">
        <v>452</v>
      </c>
    </row>
    <row r="1754" spans="21:39" x14ac:dyDescent="0.2">
      <c r="U1754" s="4"/>
      <c r="V1754" s="4"/>
      <c r="W1754" s="4"/>
      <c r="X1754" s="4"/>
      <c r="AJ1754" s="4" t="s">
        <v>6390</v>
      </c>
      <c r="AK1754" s="4" t="s">
        <v>6391</v>
      </c>
      <c r="AL1754" s="4" t="s">
        <v>6392</v>
      </c>
      <c r="AM1754" s="4" t="s">
        <v>6393</v>
      </c>
    </row>
    <row r="1755" spans="21:39" x14ac:dyDescent="0.2">
      <c r="U1755" s="4"/>
      <c r="V1755" s="4"/>
      <c r="W1755" s="4"/>
      <c r="X1755" s="4"/>
      <c r="AJ1755" s="4" t="s">
        <v>6394</v>
      </c>
      <c r="AK1755" s="4" t="s">
        <v>6395</v>
      </c>
      <c r="AL1755" s="4" t="s">
        <v>6392</v>
      </c>
      <c r="AM1755" s="4" t="s">
        <v>6393</v>
      </c>
    </row>
    <row r="1756" spans="21:39" x14ac:dyDescent="0.2">
      <c r="U1756" s="4"/>
      <c r="V1756" s="4"/>
      <c r="W1756" s="4"/>
      <c r="X1756" s="4"/>
      <c r="AJ1756" s="4" t="s">
        <v>6396</v>
      </c>
      <c r="AK1756" s="4" t="s">
        <v>6397</v>
      </c>
      <c r="AL1756" s="4" t="s">
        <v>452</v>
      </c>
      <c r="AM1756" s="4" t="s">
        <v>452</v>
      </c>
    </row>
    <row r="1757" spans="21:39" x14ac:dyDescent="0.2">
      <c r="U1757" s="4"/>
      <c r="V1757" s="4"/>
      <c r="W1757" s="4"/>
      <c r="X1757" s="4"/>
      <c r="AJ1757" s="4" t="s">
        <v>6398</v>
      </c>
      <c r="AK1757" s="4" t="s">
        <v>4578</v>
      </c>
      <c r="AL1757" s="4" t="s">
        <v>6399</v>
      </c>
      <c r="AM1757" s="4" t="s">
        <v>6400</v>
      </c>
    </row>
    <row r="1758" spans="21:39" x14ac:dyDescent="0.2">
      <c r="U1758" s="4"/>
      <c r="V1758" s="4"/>
      <c r="W1758" s="4"/>
      <c r="X1758" s="4"/>
      <c r="AJ1758" s="4" t="s">
        <v>6401</v>
      </c>
      <c r="AK1758" s="4" t="s">
        <v>6402</v>
      </c>
      <c r="AL1758" s="4" t="s">
        <v>6403</v>
      </c>
      <c r="AM1758" s="4" t="s">
        <v>6404</v>
      </c>
    </row>
    <row r="1759" spans="21:39" x14ac:dyDescent="0.2">
      <c r="U1759" s="4"/>
      <c r="V1759" s="4"/>
      <c r="W1759" s="4"/>
      <c r="X1759" s="4"/>
      <c r="AJ1759" s="4" t="s">
        <v>6405</v>
      </c>
      <c r="AK1759" s="4" t="s">
        <v>6406</v>
      </c>
      <c r="AL1759" s="4" t="s">
        <v>6407</v>
      </c>
      <c r="AM1759" s="4" t="s">
        <v>6408</v>
      </c>
    </row>
    <row r="1760" spans="21:39" x14ac:dyDescent="0.2">
      <c r="U1760" s="4"/>
      <c r="V1760" s="4"/>
      <c r="W1760" s="4"/>
      <c r="X1760" s="4"/>
      <c r="AJ1760" s="4" t="s">
        <v>6409</v>
      </c>
      <c r="AK1760" s="4" t="s">
        <v>4961</v>
      </c>
      <c r="AL1760" s="4" t="s">
        <v>6410</v>
      </c>
      <c r="AM1760" s="4" t="s">
        <v>6411</v>
      </c>
    </row>
    <row r="1761" spans="21:39" x14ac:dyDescent="0.2">
      <c r="U1761" s="4"/>
      <c r="V1761" s="4"/>
      <c r="W1761" s="4"/>
      <c r="X1761" s="4"/>
      <c r="AJ1761" s="4" t="s">
        <v>6412</v>
      </c>
      <c r="AK1761" s="4" t="s">
        <v>6413</v>
      </c>
      <c r="AL1761" s="4" t="s">
        <v>6414</v>
      </c>
      <c r="AM1761" s="4" t="s">
        <v>6415</v>
      </c>
    </row>
    <row r="1762" spans="21:39" x14ac:dyDescent="0.2">
      <c r="U1762" s="4"/>
      <c r="V1762" s="4"/>
      <c r="W1762" s="4"/>
      <c r="X1762" s="4"/>
      <c r="AJ1762" s="4" t="s">
        <v>6416</v>
      </c>
      <c r="AK1762" s="4" t="s">
        <v>6417</v>
      </c>
      <c r="AL1762" s="4" t="s">
        <v>6039</v>
      </c>
      <c r="AM1762" s="4" t="s">
        <v>6418</v>
      </c>
    </row>
    <row r="1763" spans="21:39" x14ac:dyDescent="0.2">
      <c r="U1763" s="4"/>
      <c r="V1763" s="4"/>
      <c r="W1763" s="4"/>
      <c r="X1763" s="4"/>
      <c r="AJ1763" s="4" t="s">
        <v>6419</v>
      </c>
      <c r="AK1763" s="4" t="s">
        <v>6420</v>
      </c>
      <c r="AL1763" s="4" t="s">
        <v>5736</v>
      </c>
      <c r="AM1763" s="4" t="s">
        <v>6421</v>
      </c>
    </row>
    <row r="1764" spans="21:39" x14ac:dyDescent="0.2">
      <c r="U1764" s="4"/>
      <c r="V1764" s="4"/>
      <c r="W1764" s="4"/>
      <c r="X1764" s="4"/>
      <c r="AJ1764" s="4" t="s">
        <v>6422</v>
      </c>
      <c r="AK1764" s="4" t="s">
        <v>6423</v>
      </c>
      <c r="AL1764" s="4" t="s">
        <v>6424</v>
      </c>
      <c r="AM1764" s="4" t="s">
        <v>6425</v>
      </c>
    </row>
    <row r="1765" spans="21:39" x14ac:dyDescent="0.2">
      <c r="U1765" s="4"/>
      <c r="V1765" s="4"/>
      <c r="W1765" s="4"/>
      <c r="X1765" s="4"/>
      <c r="AJ1765" s="4" t="s">
        <v>6426</v>
      </c>
      <c r="AK1765" s="4" t="s">
        <v>6427</v>
      </c>
      <c r="AL1765" s="4" t="s">
        <v>6428</v>
      </c>
      <c r="AM1765" s="4" t="s">
        <v>6429</v>
      </c>
    </row>
    <row r="1766" spans="21:39" x14ac:dyDescent="0.2">
      <c r="U1766" s="4"/>
      <c r="V1766" s="4"/>
      <c r="W1766" s="4"/>
      <c r="X1766" s="4"/>
      <c r="AJ1766" s="4" t="s">
        <v>6430</v>
      </c>
      <c r="AK1766" s="4" t="s">
        <v>6431</v>
      </c>
      <c r="AL1766" s="4" t="s">
        <v>6432</v>
      </c>
      <c r="AM1766" s="4" t="s">
        <v>6433</v>
      </c>
    </row>
    <row r="1767" spans="21:39" x14ac:dyDescent="0.2">
      <c r="U1767" s="4"/>
      <c r="V1767" s="4"/>
      <c r="W1767" s="4"/>
      <c r="X1767" s="4"/>
      <c r="AJ1767" s="4" t="s">
        <v>6434</v>
      </c>
      <c r="AK1767" s="4" t="s">
        <v>6435</v>
      </c>
      <c r="AL1767" s="4" t="s">
        <v>6436</v>
      </c>
      <c r="AM1767" s="4" t="s">
        <v>6437</v>
      </c>
    </row>
    <row r="1768" spans="21:39" x14ac:dyDescent="0.2">
      <c r="U1768" s="4"/>
      <c r="V1768" s="4"/>
      <c r="W1768" s="4"/>
      <c r="X1768" s="4"/>
      <c r="AJ1768" s="4" t="s">
        <v>6438</v>
      </c>
      <c r="AK1768" s="4" t="s">
        <v>6439</v>
      </c>
      <c r="AL1768" s="4" t="s">
        <v>6440</v>
      </c>
      <c r="AM1768" s="4" t="s">
        <v>6441</v>
      </c>
    </row>
    <row r="1769" spans="21:39" x14ac:dyDescent="0.2">
      <c r="U1769" s="4"/>
      <c r="V1769" s="4"/>
      <c r="W1769" s="4"/>
      <c r="X1769" s="4"/>
      <c r="AJ1769" s="4" t="s">
        <v>6442</v>
      </c>
      <c r="AK1769" s="4" t="s">
        <v>6443</v>
      </c>
      <c r="AL1769" s="4" t="s">
        <v>6444</v>
      </c>
      <c r="AM1769" s="4" t="s">
        <v>6445</v>
      </c>
    </row>
    <row r="1770" spans="21:39" x14ac:dyDescent="0.2">
      <c r="U1770" s="4"/>
      <c r="V1770" s="4"/>
      <c r="W1770" s="4"/>
      <c r="X1770" s="4"/>
      <c r="AJ1770" s="4" t="s">
        <v>6446</v>
      </c>
      <c r="AK1770" s="4" t="s">
        <v>6447</v>
      </c>
      <c r="AL1770" s="4" t="s">
        <v>6448</v>
      </c>
      <c r="AM1770" s="4" t="s">
        <v>6449</v>
      </c>
    </row>
    <row r="1771" spans="21:39" x14ac:dyDescent="0.2">
      <c r="U1771" s="4"/>
      <c r="V1771" s="4"/>
      <c r="W1771" s="4"/>
      <c r="X1771" s="4"/>
      <c r="AJ1771" s="4" t="s">
        <v>6450</v>
      </c>
      <c r="AK1771" s="4" t="s">
        <v>6451</v>
      </c>
      <c r="AL1771" s="4" t="s">
        <v>5123</v>
      </c>
      <c r="AM1771" s="4" t="s">
        <v>6452</v>
      </c>
    </row>
    <row r="1772" spans="21:39" x14ac:dyDescent="0.2">
      <c r="U1772" s="4"/>
      <c r="V1772" s="4"/>
      <c r="W1772" s="4"/>
      <c r="X1772" s="4"/>
      <c r="AJ1772" s="4" t="s">
        <v>6453</v>
      </c>
      <c r="AK1772" s="4" t="s">
        <v>6454</v>
      </c>
      <c r="AL1772" s="4" t="s">
        <v>6455</v>
      </c>
      <c r="AM1772" s="4" t="s">
        <v>6456</v>
      </c>
    </row>
    <row r="1773" spans="21:39" x14ac:dyDescent="0.2">
      <c r="U1773" s="4"/>
      <c r="V1773" s="4"/>
      <c r="W1773" s="4"/>
      <c r="X1773" s="4"/>
      <c r="AJ1773" s="4" t="s">
        <v>6457</v>
      </c>
      <c r="AK1773" s="4" t="s">
        <v>6458</v>
      </c>
      <c r="AL1773" s="4" t="s">
        <v>6459</v>
      </c>
      <c r="AM1773" s="4" t="s">
        <v>6460</v>
      </c>
    </row>
    <row r="1774" spans="21:39" x14ac:dyDescent="0.2">
      <c r="U1774" s="4"/>
      <c r="V1774" s="4"/>
      <c r="W1774" s="4"/>
      <c r="X1774" s="4"/>
      <c r="AJ1774" s="4" t="s">
        <v>6461</v>
      </c>
      <c r="AK1774" s="4" t="s">
        <v>6462</v>
      </c>
      <c r="AL1774" s="4" t="s">
        <v>6463</v>
      </c>
      <c r="AM1774" s="4" t="s">
        <v>6464</v>
      </c>
    </row>
    <row r="1775" spans="21:39" x14ac:dyDescent="0.2">
      <c r="U1775" s="4"/>
      <c r="V1775" s="4"/>
      <c r="W1775" s="4"/>
      <c r="X1775" s="4"/>
      <c r="AJ1775" s="4" t="s">
        <v>6465</v>
      </c>
      <c r="AK1775" s="4" t="s">
        <v>6466</v>
      </c>
      <c r="AL1775" s="4" t="s">
        <v>6467</v>
      </c>
      <c r="AM1775" s="4" t="s">
        <v>6468</v>
      </c>
    </row>
    <row r="1776" spans="21:39" x14ac:dyDescent="0.2">
      <c r="U1776" s="4"/>
      <c r="V1776" s="4"/>
      <c r="W1776" s="4"/>
      <c r="X1776" s="4"/>
      <c r="AJ1776" s="4" t="s">
        <v>6469</v>
      </c>
      <c r="AK1776" s="4" t="s">
        <v>6470</v>
      </c>
      <c r="AL1776" s="4" t="s">
        <v>6467</v>
      </c>
      <c r="AM1776" s="4" t="s">
        <v>6468</v>
      </c>
    </row>
    <row r="1777" spans="21:39" x14ac:dyDescent="0.2">
      <c r="U1777" s="4"/>
      <c r="V1777" s="4"/>
      <c r="W1777" s="4"/>
      <c r="X1777" s="4"/>
      <c r="AJ1777" s="4" t="s">
        <v>6471</v>
      </c>
      <c r="AK1777" s="4" t="s">
        <v>6472</v>
      </c>
      <c r="AL1777" s="4" t="s">
        <v>6473</v>
      </c>
      <c r="AM1777" s="4" t="s">
        <v>6474</v>
      </c>
    </row>
    <row r="1778" spans="21:39" x14ac:dyDescent="0.2">
      <c r="U1778" s="4"/>
      <c r="V1778" s="4"/>
      <c r="W1778" s="4"/>
      <c r="X1778" s="4"/>
      <c r="AJ1778" s="4" t="s">
        <v>6475</v>
      </c>
      <c r="AK1778" s="4" t="s">
        <v>6476</v>
      </c>
      <c r="AL1778" s="4" t="s">
        <v>452</v>
      </c>
      <c r="AM1778" s="4" t="s">
        <v>452</v>
      </c>
    </row>
    <row r="1779" spans="21:39" x14ac:dyDescent="0.2">
      <c r="U1779" s="4"/>
      <c r="V1779" s="4"/>
      <c r="W1779" s="4"/>
      <c r="X1779" s="4"/>
      <c r="AJ1779" s="4" t="s">
        <v>6477</v>
      </c>
      <c r="AK1779" s="4" t="s">
        <v>6478</v>
      </c>
      <c r="AL1779" s="4" t="s">
        <v>6479</v>
      </c>
      <c r="AM1779" s="4" t="s">
        <v>6480</v>
      </c>
    </row>
    <row r="1780" spans="21:39" x14ac:dyDescent="0.2">
      <c r="U1780" s="4"/>
      <c r="V1780" s="4"/>
      <c r="W1780" s="4"/>
      <c r="X1780" s="4"/>
      <c r="AJ1780" s="4" t="s">
        <v>6481</v>
      </c>
      <c r="AK1780" s="4" t="s">
        <v>6482</v>
      </c>
      <c r="AL1780" s="4" t="s">
        <v>6483</v>
      </c>
      <c r="AM1780" s="4" t="s">
        <v>6484</v>
      </c>
    </row>
    <row r="1781" spans="21:39" x14ac:dyDescent="0.2">
      <c r="U1781" s="4"/>
      <c r="V1781" s="4"/>
      <c r="W1781" s="4"/>
      <c r="X1781" s="4"/>
      <c r="AJ1781" s="4" t="s">
        <v>6485</v>
      </c>
      <c r="AK1781" s="4" t="s">
        <v>6486</v>
      </c>
      <c r="AL1781" s="4" t="s">
        <v>6487</v>
      </c>
      <c r="AM1781" s="4" t="s">
        <v>6488</v>
      </c>
    </row>
    <row r="1782" spans="21:39" x14ac:dyDescent="0.2">
      <c r="U1782" s="4"/>
      <c r="V1782" s="4"/>
      <c r="W1782" s="4"/>
      <c r="X1782" s="4"/>
      <c r="AJ1782" s="4" t="s">
        <v>6489</v>
      </c>
      <c r="AK1782" s="4" t="s">
        <v>6490</v>
      </c>
      <c r="AL1782" s="4" t="s">
        <v>6491</v>
      </c>
      <c r="AM1782" s="4" t="s">
        <v>6492</v>
      </c>
    </row>
    <row r="1783" spans="21:39" x14ac:dyDescent="0.2">
      <c r="U1783" s="4"/>
      <c r="V1783" s="4"/>
      <c r="W1783" s="4"/>
      <c r="X1783" s="4"/>
      <c r="AJ1783" s="4" t="s">
        <v>6493</v>
      </c>
      <c r="AK1783" s="4" t="s">
        <v>6494</v>
      </c>
      <c r="AL1783" s="4" t="s">
        <v>6495</v>
      </c>
      <c r="AM1783" s="4" t="s">
        <v>6496</v>
      </c>
    </row>
    <row r="1784" spans="21:39" x14ac:dyDescent="0.2">
      <c r="U1784" s="4"/>
      <c r="V1784" s="4"/>
      <c r="W1784" s="4"/>
      <c r="X1784" s="4"/>
      <c r="AJ1784" s="4" t="s">
        <v>6497</v>
      </c>
      <c r="AK1784" s="4" t="s">
        <v>6498</v>
      </c>
      <c r="AL1784" s="4" t="s">
        <v>6499</v>
      </c>
      <c r="AM1784" s="4" t="s">
        <v>6500</v>
      </c>
    </row>
    <row r="1785" spans="21:39" x14ac:dyDescent="0.2">
      <c r="U1785" s="4"/>
      <c r="V1785" s="4"/>
      <c r="W1785" s="4"/>
      <c r="X1785" s="4"/>
      <c r="AJ1785" s="4" t="s">
        <v>6501</v>
      </c>
      <c r="AK1785" s="4" t="s">
        <v>6502</v>
      </c>
      <c r="AL1785" s="4" t="s">
        <v>6503</v>
      </c>
      <c r="AM1785" s="4" t="s">
        <v>6504</v>
      </c>
    </row>
    <row r="1786" spans="21:39" x14ac:dyDescent="0.2">
      <c r="U1786" s="4"/>
      <c r="V1786" s="4"/>
      <c r="W1786" s="4"/>
      <c r="X1786" s="4"/>
      <c r="AJ1786" s="4" t="s">
        <v>6505</v>
      </c>
      <c r="AK1786" s="4" t="s">
        <v>6506</v>
      </c>
      <c r="AL1786" s="4" t="s">
        <v>6507</v>
      </c>
      <c r="AM1786" s="4" t="s">
        <v>6508</v>
      </c>
    </row>
    <row r="1787" spans="21:39" x14ac:dyDescent="0.2">
      <c r="U1787" s="4"/>
      <c r="V1787" s="4"/>
      <c r="W1787" s="4"/>
      <c r="X1787" s="4"/>
      <c r="AJ1787" s="4" t="s">
        <v>6509</v>
      </c>
      <c r="AK1787" s="4" t="s">
        <v>6510</v>
      </c>
      <c r="AL1787" s="4" t="s">
        <v>6511</v>
      </c>
      <c r="AM1787" s="4" t="s">
        <v>6512</v>
      </c>
    </row>
    <row r="1788" spans="21:39" x14ac:dyDescent="0.2">
      <c r="U1788" s="4"/>
      <c r="V1788" s="4"/>
      <c r="W1788" s="4"/>
      <c r="X1788" s="4"/>
      <c r="AJ1788" s="4" t="s">
        <v>6513</v>
      </c>
      <c r="AK1788" s="4" t="s">
        <v>6514</v>
      </c>
      <c r="AL1788" s="4" t="s">
        <v>6515</v>
      </c>
      <c r="AM1788" s="4" t="s">
        <v>6516</v>
      </c>
    </row>
    <row r="1789" spans="21:39" x14ac:dyDescent="0.2">
      <c r="U1789" s="4"/>
      <c r="V1789" s="4"/>
      <c r="W1789" s="4"/>
      <c r="X1789" s="4"/>
      <c r="AJ1789" s="4" t="s">
        <v>6517</v>
      </c>
      <c r="AK1789" s="4" t="s">
        <v>6518</v>
      </c>
      <c r="AL1789" s="4" t="s">
        <v>6519</v>
      </c>
      <c r="AM1789" s="4" t="s">
        <v>6520</v>
      </c>
    </row>
    <row r="1790" spans="21:39" x14ac:dyDescent="0.2">
      <c r="U1790" s="4"/>
      <c r="V1790" s="4"/>
      <c r="W1790" s="4"/>
      <c r="X1790" s="4"/>
      <c r="AJ1790" s="4" t="s">
        <v>6521</v>
      </c>
      <c r="AK1790" s="4" t="s">
        <v>6522</v>
      </c>
      <c r="AL1790" s="4" t="s">
        <v>6523</v>
      </c>
      <c r="AM1790" s="4" t="s">
        <v>6524</v>
      </c>
    </row>
    <row r="1791" spans="21:39" x14ac:dyDescent="0.2">
      <c r="U1791" s="4"/>
      <c r="V1791" s="4"/>
      <c r="W1791" s="4"/>
      <c r="X1791" s="4"/>
      <c r="AJ1791" s="4" t="s">
        <v>6525</v>
      </c>
      <c r="AK1791" s="4" t="s">
        <v>6526</v>
      </c>
      <c r="AL1791" s="4" t="s">
        <v>6527</v>
      </c>
      <c r="AM1791" s="4" t="s">
        <v>6528</v>
      </c>
    </row>
    <row r="1792" spans="21:39" x14ac:dyDescent="0.2">
      <c r="U1792" s="4"/>
      <c r="V1792" s="4"/>
      <c r="W1792" s="4"/>
      <c r="X1792" s="4"/>
      <c r="AJ1792" s="4" t="s">
        <v>6529</v>
      </c>
      <c r="AK1792" s="4" t="s">
        <v>6530</v>
      </c>
      <c r="AL1792" s="4" t="s">
        <v>5676</v>
      </c>
      <c r="AM1792" s="4" t="s">
        <v>6531</v>
      </c>
    </row>
    <row r="1793" spans="21:39" x14ac:dyDescent="0.2">
      <c r="U1793" s="4"/>
      <c r="V1793" s="4"/>
      <c r="W1793" s="4"/>
      <c r="X1793" s="4"/>
      <c r="AJ1793" s="4" t="s">
        <v>6532</v>
      </c>
      <c r="AK1793" s="4" t="s">
        <v>6533</v>
      </c>
      <c r="AL1793" s="4" t="s">
        <v>6534</v>
      </c>
      <c r="AM1793" s="4" t="s">
        <v>6535</v>
      </c>
    </row>
    <row r="1794" spans="21:39" x14ac:dyDescent="0.2">
      <c r="U1794" s="4"/>
      <c r="V1794" s="4"/>
      <c r="W1794" s="4"/>
      <c r="X1794" s="4"/>
      <c r="AJ1794" s="4" t="s">
        <v>6536</v>
      </c>
      <c r="AK1794" s="4" t="s">
        <v>6537</v>
      </c>
      <c r="AL1794" s="4" t="s">
        <v>6538</v>
      </c>
      <c r="AM1794" s="4" t="s">
        <v>6539</v>
      </c>
    </row>
    <row r="1795" spans="21:39" x14ac:dyDescent="0.2">
      <c r="U1795" s="4"/>
      <c r="V1795" s="4"/>
      <c r="W1795" s="4"/>
      <c r="X1795" s="4"/>
      <c r="AJ1795" s="4" t="s">
        <v>6540</v>
      </c>
      <c r="AK1795" s="4" t="s">
        <v>6541</v>
      </c>
      <c r="AL1795" s="4" t="s">
        <v>5532</v>
      </c>
      <c r="AM1795" s="4" t="s">
        <v>6542</v>
      </c>
    </row>
    <row r="1796" spans="21:39" x14ac:dyDescent="0.2">
      <c r="U1796" s="4"/>
      <c r="V1796" s="4"/>
      <c r="W1796" s="4"/>
      <c r="X1796" s="4"/>
      <c r="AJ1796" s="4" t="s">
        <v>6543</v>
      </c>
      <c r="AK1796" s="4" t="s">
        <v>6544</v>
      </c>
      <c r="AL1796" s="4" t="s">
        <v>6545</v>
      </c>
      <c r="AM1796" s="4" t="s">
        <v>6546</v>
      </c>
    </row>
    <row r="1797" spans="21:39" x14ac:dyDescent="0.2">
      <c r="U1797" s="4"/>
      <c r="V1797" s="4"/>
      <c r="W1797" s="4"/>
      <c r="X1797" s="4"/>
      <c r="AJ1797" s="4" t="s">
        <v>6547</v>
      </c>
      <c r="AK1797" s="4" t="s">
        <v>6548</v>
      </c>
      <c r="AL1797" s="4" t="s">
        <v>6549</v>
      </c>
      <c r="AM1797" s="4" t="s">
        <v>6550</v>
      </c>
    </row>
    <row r="1798" spans="21:39" x14ac:dyDescent="0.2">
      <c r="U1798" s="4"/>
      <c r="V1798" s="4"/>
      <c r="W1798" s="4"/>
      <c r="X1798" s="4"/>
      <c r="AJ1798" s="4" t="s">
        <v>6551</v>
      </c>
      <c r="AK1798" s="4" t="s">
        <v>6552</v>
      </c>
      <c r="AL1798" s="4" t="s">
        <v>6553</v>
      </c>
      <c r="AM1798" s="4" t="s">
        <v>6554</v>
      </c>
    </row>
    <row r="1799" spans="21:39" x14ac:dyDescent="0.2">
      <c r="U1799" s="4"/>
      <c r="V1799" s="4"/>
      <c r="W1799" s="4"/>
      <c r="X1799" s="4"/>
      <c r="AJ1799" s="4" t="s">
        <v>6555</v>
      </c>
      <c r="AK1799" s="4" t="s">
        <v>6556</v>
      </c>
      <c r="AL1799" s="4" t="s">
        <v>6557</v>
      </c>
      <c r="AM1799" s="4" t="s">
        <v>6558</v>
      </c>
    </row>
    <row r="1800" spans="21:39" x14ac:dyDescent="0.2">
      <c r="U1800" s="4"/>
      <c r="V1800" s="4"/>
      <c r="W1800" s="4"/>
      <c r="X1800" s="4"/>
      <c r="AJ1800" s="4" t="s">
        <v>6559</v>
      </c>
      <c r="AK1800" s="4" t="s">
        <v>6560</v>
      </c>
      <c r="AL1800" s="4" t="s">
        <v>6561</v>
      </c>
      <c r="AM1800" s="4" t="s">
        <v>6562</v>
      </c>
    </row>
    <row r="1801" spans="21:39" x14ac:dyDescent="0.2">
      <c r="U1801" s="4"/>
      <c r="V1801" s="4"/>
      <c r="W1801" s="4"/>
      <c r="X1801" s="4"/>
      <c r="AJ1801" s="4" t="s">
        <v>6563</v>
      </c>
      <c r="AK1801" s="4" t="s">
        <v>6564</v>
      </c>
      <c r="AL1801" s="4" t="s">
        <v>6565</v>
      </c>
      <c r="AM1801" s="4" t="s">
        <v>6566</v>
      </c>
    </row>
    <row r="1802" spans="21:39" x14ac:dyDescent="0.2">
      <c r="U1802" s="4"/>
      <c r="V1802" s="4"/>
      <c r="W1802" s="4"/>
      <c r="X1802" s="4"/>
      <c r="AJ1802" s="4" t="s">
        <v>6567</v>
      </c>
      <c r="AK1802" s="4" t="s">
        <v>6568</v>
      </c>
      <c r="AL1802" s="4" t="s">
        <v>6569</v>
      </c>
      <c r="AM1802" s="4" t="s">
        <v>6570</v>
      </c>
    </row>
    <row r="1803" spans="21:39" x14ac:dyDescent="0.2">
      <c r="U1803" s="4"/>
      <c r="V1803" s="4"/>
      <c r="W1803" s="4"/>
      <c r="X1803" s="4"/>
      <c r="AJ1803" s="4" t="s">
        <v>6571</v>
      </c>
      <c r="AK1803" s="4" t="s">
        <v>6572</v>
      </c>
      <c r="AL1803" s="4" t="s">
        <v>6573</v>
      </c>
      <c r="AM1803" s="4" t="s">
        <v>6574</v>
      </c>
    </row>
    <row r="1804" spans="21:39" x14ac:dyDescent="0.2">
      <c r="U1804" s="4"/>
      <c r="V1804" s="4"/>
      <c r="W1804" s="4"/>
      <c r="X1804" s="4"/>
      <c r="AJ1804" s="4" t="s">
        <v>6575</v>
      </c>
      <c r="AK1804" s="4" t="s">
        <v>6576</v>
      </c>
      <c r="AL1804" s="4" t="s">
        <v>6577</v>
      </c>
      <c r="AM1804" s="4" t="s">
        <v>6578</v>
      </c>
    </row>
    <row r="1805" spans="21:39" x14ac:dyDescent="0.2">
      <c r="U1805" s="4"/>
      <c r="V1805" s="4"/>
      <c r="W1805" s="4"/>
      <c r="X1805" s="4"/>
      <c r="AJ1805" s="4" t="s">
        <v>6579</v>
      </c>
      <c r="AK1805" s="4" t="s">
        <v>6580</v>
      </c>
      <c r="AL1805" s="4" t="s">
        <v>6581</v>
      </c>
      <c r="AM1805" s="4" t="s">
        <v>6582</v>
      </c>
    </row>
    <row r="1806" spans="21:39" x14ac:dyDescent="0.2">
      <c r="U1806" s="4"/>
      <c r="V1806" s="4"/>
      <c r="W1806" s="4"/>
      <c r="X1806" s="4"/>
      <c r="AJ1806" s="4" t="s">
        <v>6583</v>
      </c>
      <c r="AK1806" s="4" t="s">
        <v>6584</v>
      </c>
      <c r="AL1806" s="4" t="s">
        <v>6585</v>
      </c>
      <c r="AM1806" s="4" t="s">
        <v>6586</v>
      </c>
    </row>
    <row r="1807" spans="21:39" x14ac:dyDescent="0.2">
      <c r="U1807" s="4"/>
      <c r="V1807" s="4"/>
      <c r="W1807" s="4"/>
      <c r="X1807" s="4"/>
      <c r="AJ1807" s="4" t="s">
        <v>6587</v>
      </c>
      <c r="AK1807" s="4" t="s">
        <v>6588</v>
      </c>
      <c r="AL1807" s="4" t="s">
        <v>6589</v>
      </c>
      <c r="AM1807" s="4" t="s">
        <v>6590</v>
      </c>
    </row>
    <row r="1808" spans="21:39" x14ac:dyDescent="0.2">
      <c r="U1808" s="4"/>
      <c r="V1808" s="4"/>
      <c r="W1808" s="4"/>
      <c r="X1808" s="4"/>
      <c r="AJ1808" s="4" t="s">
        <v>6591</v>
      </c>
      <c r="AK1808" s="4" t="s">
        <v>6592</v>
      </c>
      <c r="AL1808" s="4" t="s">
        <v>6593</v>
      </c>
      <c r="AM1808" s="4" t="s">
        <v>6594</v>
      </c>
    </row>
    <row r="1809" spans="21:39" x14ac:dyDescent="0.2">
      <c r="U1809" s="4"/>
      <c r="V1809" s="4"/>
      <c r="W1809" s="4"/>
      <c r="X1809" s="4"/>
      <c r="AJ1809" s="4" t="s">
        <v>6595</v>
      </c>
      <c r="AK1809" s="4" t="s">
        <v>6596</v>
      </c>
      <c r="AL1809" s="4" t="s">
        <v>6597</v>
      </c>
      <c r="AM1809" s="4" t="s">
        <v>6598</v>
      </c>
    </row>
    <row r="1810" spans="21:39" x14ac:dyDescent="0.2">
      <c r="U1810" s="4"/>
      <c r="V1810" s="4"/>
      <c r="W1810" s="4"/>
      <c r="X1810" s="4"/>
      <c r="AJ1810" s="4" t="s">
        <v>6599</v>
      </c>
      <c r="AK1810" s="4" t="s">
        <v>6600</v>
      </c>
      <c r="AL1810" s="4" t="s">
        <v>6601</v>
      </c>
      <c r="AM1810" s="4" t="s">
        <v>6602</v>
      </c>
    </row>
    <row r="1811" spans="21:39" x14ac:dyDescent="0.2">
      <c r="U1811" s="4"/>
      <c r="V1811" s="4"/>
      <c r="W1811" s="4"/>
      <c r="X1811" s="4"/>
      <c r="AJ1811" s="4" t="s">
        <v>6603</v>
      </c>
      <c r="AK1811" s="4" t="s">
        <v>6604</v>
      </c>
      <c r="AL1811" s="4" t="s">
        <v>6605</v>
      </c>
      <c r="AM1811" s="4" t="s">
        <v>6606</v>
      </c>
    </row>
    <row r="1812" spans="21:39" x14ac:dyDescent="0.2">
      <c r="U1812" s="4"/>
      <c r="V1812" s="4"/>
      <c r="W1812" s="4"/>
      <c r="X1812" s="4"/>
      <c r="AJ1812" s="4" t="s">
        <v>6607</v>
      </c>
      <c r="AK1812" s="4" t="s">
        <v>6608</v>
      </c>
      <c r="AL1812" s="4" t="s">
        <v>6609</v>
      </c>
      <c r="AM1812" s="4" t="s">
        <v>5553</v>
      </c>
    </row>
    <row r="1813" spans="21:39" x14ac:dyDescent="0.2">
      <c r="U1813" s="4"/>
      <c r="V1813" s="4"/>
      <c r="W1813" s="4"/>
      <c r="X1813" s="4"/>
      <c r="AJ1813" s="4" t="s">
        <v>6610</v>
      </c>
      <c r="AK1813" s="4" t="s">
        <v>6611</v>
      </c>
      <c r="AL1813" s="4" t="s">
        <v>6612</v>
      </c>
      <c r="AM1813" s="4" t="s">
        <v>6613</v>
      </c>
    </row>
    <row r="1814" spans="21:39" x14ac:dyDescent="0.2">
      <c r="U1814" s="4"/>
      <c r="V1814" s="4"/>
      <c r="W1814" s="4"/>
      <c r="X1814" s="4"/>
      <c r="AJ1814" s="4" t="s">
        <v>6614</v>
      </c>
      <c r="AK1814" s="4" t="s">
        <v>6615</v>
      </c>
      <c r="AL1814" s="4" t="s">
        <v>6616</v>
      </c>
      <c r="AM1814" s="4" t="s">
        <v>6617</v>
      </c>
    </row>
    <row r="1815" spans="21:39" x14ac:dyDescent="0.2">
      <c r="U1815" s="4"/>
      <c r="V1815" s="4"/>
      <c r="W1815" s="4"/>
      <c r="X1815" s="4"/>
      <c r="AJ1815" s="4" t="s">
        <v>6618</v>
      </c>
      <c r="AK1815" s="4" t="s">
        <v>6619</v>
      </c>
      <c r="AL1815" s="4" t="s">
        <v>6436</v>
      </c>
      <c r="AM1815" s="4" t="s">
        <v>6445</v>
      </c>
    </row>
    <row r="1816" spans="21:39" x14ac:dyDescent="0.2">
      <c r="U1816" s="4"/>
      <c r="V1816" s="4"/>
      <c r="W1816" s="4"/>
      <c r="X1816" s="4"/>
      <c r="AJ1816" s="4" t="s">
        <v>6620</v>
      </c>
      <c r="AK1816" s="4" t="s">
        <v>6621</v>
      </c>
      <c r="AL1816" s="4" t="s">
        <v>6585</v>
      </c>
      <c r="AM1816" s="4" t="s">
        <v>6622</v>
      </c>
    </row>
    <row r="1817" spans="21:39" x14ac:dyDescent="0.2">
      <c r="U1817" s="4"/>
      <c r="V1817" s="4"/>
      <c r="W1817" s="4"/>
      <c r="X1817" s="4"/>
      <c r="AJ1817" s="4" t="s">
        <v>6623</v>
      </c>
      <c r="AK1817" s="4" t="s">
        <v>6624</v>
      </c>
      <c r="AL1817" s="4" t="s">
        <v>6625</v>
      </c>
      <c r="AM1817" s="4" t="s">
        <v>6626</v>
      </c>
    </row>
    <row r="1818" spans="21:39" x14ac:dyDescent="0.2">
      <c r="U1818" s="4"/>
      <c r="V1818" s="4"/>
      <c r="W1818" s="4"/>
      <c r="X1818" s="4"/>
      <c r="AJ1818" s="4" t="s">
        <v>6627</v>
      </c>
      <c r="AK1818" s="4" t="s">
        <v>6628</v>
      </c>
      <c r="AL1818" s="4" t="s">
        <v>6629</v>
      </c>
      <c r="AM1818" s="4" t="s">
        <v>6630</v>
      </c>
    </row>
    <row r="1819" spans="21:39" x14ac:dyDescent="0.2">
      <c r="U1819" s="4"/>
      <c r="V1819" s="4"/>
      <c r="W1819" s="4"/>
      <c r="X1819" s="4"/>
      <c r="AJ1819" s="4" t="s">
        <v>6631</v>
      </c>
      <c r="AK1819" s="4" t="s">
        <v>6632</v>
      </c>
      <c r="AL1819" s="4" t="s">
        <v>6633</v>
      </c>
      <c r="AM1819" s="4" t="s">
        <v>6634</v>
      </c>
    </row>
    <row r="1820" spans="21:39" x14ac:dyDescent="0.2">
      <c r="U1820" s="4"/>
      <c r="V1820" s="4"/>
      <c r="W1820" s="4"/>
      <c r="X1820" s="4"/>
      <c r="AJ1820" s="4" t="s">
        <v>6635</v>
      </c>
      <c r="AK1820" s="4" t="s">
        <v>6636</v>
      </c>
      <c r="AL1820" s="4" t="s">
        <v>6637</v>
      </c>
      <c r="AM1820" s="4" t="s">
        <v>6638</v>
      </c>
    </row>
    <row r="1821" spans="21:39" x14ac:dyDescent="0.2">
      <c r="U1821" s="4"/>
      <c r="V1821" s="4"/>
      <c r="W1821" s="4"/>
      <c r="X1821" s="4"/>
      <c r="AJ1821" s="4" t="s">
        <v>6639</v>
      </c>
      <c r="AK1821" s="4" t="s">
        <v>6640</v>
      </c>
      <c r="AL1821" s="4" t="s">
        <v>6641</v>
      </c>
      <c r="AM1821" s="4" t="s">
        <v>6642</v>
      </c>
    </row>
    <row r="1822" spans="21:39" x14ac:dyDescent="0.2">
      <c r="U1822" s="4"/>
      <c r="V1822" s="4"/>
      <c r="W1822" s="4"/>
      <c r="X1822" s="4"/>
      <c r="AJ1822" s="4" t="s">
        <v>6643</v>
      </c>
      <c r="AK1822" s="4" t="s">
        <v>6644</v>
      </c>
      <c r="AL1822" s="4" t="s">
        <v>6645</v>
      </c>
      <c r="AM1822" s="4" t="s">
        <v>6646</v>
      </c>
    </row>
    <row r="1823" spans="21:39" x14ac:dyDescent="0.2">
      <c r="U1823" s="4"/>
      <c r="V1823" s="4"/>
      <c r="W1823" s="4"/>
      <c r="X1823" s="4"/>
      <c r="AJ1823" s="4" t="s">
        <v>6647</v>
      </c>
      <c r="AK1823" s="4" t="s">
        <v>6648</v>
      </c>
      <c r="AL1823" s="4" t="s">
        <v>6649</v>
      </c>
      <c r="AM1823" s="4" t="s">
        <v>6650</v>
      </c>
    </row>
    <row r="1824" spans="21:39" x14ac:dyDescent="0.2">
      <c r="U1824" s="4"/>
      <c r="V1824" s="4"/>
      <c r="W1824" s="4"/>
      <c r="X1824" s="4"/>
      <c r="AJ1824" s="4" t="s">
        <v>6651</v>
      </c>
      <c r="AK1824" s="4" t="s">
        <v>6652</v>
      </c>
      <c r="AL1824" s="4" t="s">
        <v>5070</v>
      </c>
      <c r="AM1824" s="4" t="s">
        <v>6653</v>
      </c>
    </row>
    <row r="1825" spans="21:39" x14ac:dyDescent="0.2">
      <c r="U1825" s="4"/>
      <c r="V1825" s="4"/>
      <c r="W1825" s="4"/>
      <c r="X1825" s="4"/>
      <c r="AJ1825" s="4" t="s">
        <v>6654</v>
      </c>
      <c r="AK1825" s="4" t="s">
        <v>6655</v>
      </c>
      <c r="AL1825" s="4" t="s">
        <v>6656</v>
      </c>
      <c r="AM1825" s="4" t="s">
        <v>6657</v>
      </c>
    </row>
    <row r="1826" spans="21:39" x14ac:dyDescent="0.2">
      <c r="U1826" s="4"/>
      <c r="V1826" s="4"/>
      <c r="W1826" s="4"/>
      <c r="X1826" s="4"/>
      <c r="AJ1826" s="4" t="s">
        <v>6658</v>
      </c>
      <c r="AK1826" s="4" t="s">
        <v>6659</v>
      </c>
      <c r="AL1826" s="4" t="s">
        <v>6660</v>
      </c>
      <c r="AM1826" s="4" t="s">
        <v>6661</v>
      </c>
    </row>
    <row r="1827" spans="21:39" x14ac:dyDescent="0.2">
      <c r="U1827" s="4"/>
      <c r="V1827" s="4"/>
      <c r="W1827" s="4"/>
      <c r="X1827" s="4"/>
      <c r="AJ1827" s="4" t="s">
        <v>6662</v>
      </c>
      <c r="AK1827" s="4" t="s">
        <v>6663</v>
      </c>
      <c r="AL1827" s="4" t="s">
        <v>6664</v>
      </c>
      <c r="AM1827" s="4" t="s">
        <v>6665</v>
      </c>
    </row>
    <row r="1828" spans="21:39" x14ac:dyDescent="0.2">
      <c r="U1828" s="4"/>
      <c r="V1828" s="4"/>
      <c r="W1828" s="4"/>
      <c r="X1828" s="4"/>
      <c r="AJ1828" s="4" t="s">
        <v>6666</v>
      </c>
      <c r="AK1828" s="4" t="s">
        <v>4580</v>
      </c>
      <c r="AL1828" s="4" t="s">
        <v>6399</v>
      </c>
      <c r="AM1828" s="4" t="s">
        <v>6665</v>
      </c>
    </row>
    <row r="1829" spans="21:39" x14ac:dyDescent="0.2">
      <c r="U1829" s="4"/>
      <c r="V1829" s="4"/>
      <c r="W1829" s="4"/>
      <c r="X1829" s="4"/>
      <c r="AJ1829" s="4" t="s">
        <v>6667</v>
      </c>
      <c r="AK1829" s="4" t="s">
        <v>6668</v>
      </c>
      <c r="AL1829" s="4" t="s">
        <v>6669</v>
      </c>
      <c r="AM1829" s="4" t="s">
        <v>6670</v>
      </c>
    </row>
    <row r="1830" spans="21:39" x14ac:dyDescent="0.2">
      <c r="U1830" s="4"/>
      <c r="V1830" s="4"/>
      <c r="W1830" s="4"/>
      <c r="X1830" s="4"/>
      <c r="AJ1830" s="4" t="s">
        <v>6671</v>
      </c>
      <c r="AK1830" s="4" t="s">
        <v>6672</v>
      </c>
      <c r="AL1830" s="4" t="s">
        <v>6673</v>
      </c>
      <c r="AM1830" s="4" t="s">
        <v>6661</v>
      </c>
    </row>
    <row r="1831" spans="21:39" x14ac:dyDescent="0.2">
      <c r="U1831" s="4"/>
      <c r="V1831" s="4"/>
      <c r="W1831" s="4"/>
      <c r="X1831" s="4"/>
      <c r="AJ1831" s="4" t="s">
        <v>6674</v>
      </c>
      <c r="AK1831" s="4" t="s">
        <v>6675</v>
      </c>
      <c r="AL1831" s="4" t="s">
        <v>6676</v>
      </c>
      <c r="AM1831" s="4" t="s">
        <v>6677</v>
      </c>
    </row>
    <row r="1832" spans="21:39" x14ac:dyDescent="0.2">
      <c r="U1832" s="4"/>
      <c r="V1832" s="4"/>
      <c r="W1832" s="4"/>
      <c r="X1832" s="4"/>
      <c r="AJ1832" s="4" t="s">
        <v>6678</v>
      </c>
      <c r="AK1832" s="4" t="s">
        <v>6679</v>
      </c>
      <c r="AL1832" s="4" t="s">
        <v>6680</v>
      </c>
      <c r="AM1832" s="4" t="s">
        <v>6681</v>
      </c>
    </row>
    <row r="1833" spans="21:39" x14ac:dyDescent="0.2">
      <c r="U1833" s="4"/>
      <c r="V1833" s="4"/>
      <c r="W1833" s="4"/>
      <c r="X1833" s="4"/>
      <c r="AJ1833" s="4" t="s">
        <v>6682</v>
      </c>
      <c r="AK1833" s="4" t="s">
        <v>6683</v>
      </c>
      <c r="AL1833" s="4" t="s">
        <v>6684</v>
      </c>
      <c r="AM1833" s="4" t="s">
        <v>6685</v>
      </c>
    </row>
    <row r="1834" spans="21:39" x14ac:dyDescent="0.2">
      <c r="U1834" s="4"/>
      <c r="V1834" s="4"/>
      <c r="W1834" s="4"/>
      <c r="X1834" s="4"/>
      <c r="AJ1834" s="4" t="s">
        <v>6686</v>
      </c>
      <c r="AK1834" s="4" t="s">
        <v>6687</v>
      </c>
      <c r="AL1834" s="4" t="s">
        <v>6688</v>
      </c>
      <c r="AM1834" s="4" t="s">
        <v>6689</v>
      </c>
    </row>
    <row r="1835" spans="21:39" x14ac:dyDescent="0.2">
      <c r="U1835" s="4"/>
      <c r="V1835" s="4"/>
      <c r="W1835" s="4"/>
      <c r="X1835" s="4"/>
      <c r="AJ1835" s="4" t="s">
        <v>6690</v>
      </c>
      <c r="AK1835" s="4" t="s">
        <v>6691</v>
      </c>
      <c r="AL1835" s="4" t="s">
        <v>6692</v>
      </c>
      <c r="AM1835" s="4" t="s">
        <v>6693</v>
      </c>
    </row>
    <row r="1836" spans="21:39" x14ac:dyDescent="0.2">
      <c r="U1836" s="4"/>
      <c r="V1836" s="4"/>
      <c r="W1836" s="4"/>
      <c r="X1836" s="4"/>
      <c r="AJ1836" s="4" t="s">
        <v>6694</v>
      </c>
      <c r="AK1836" s="4" t="s">
        <v>6695</v>
      </c>
      <c r="AL1836" s="4" t="s">
        <v>6696</v>
      </c>
      <c r="AM1836" s="4" t="s">
        <v>6697</v>
      </c>
    </row>
    <row r="1837" spans="21:39" x14ac:dyDescent="0.2">
      <c r="U1837" s="4"/>
      <c r="V1837" s="4"/>
      <c r="W1837" s="4"/>
      <c r="X1837" s="4"/>
      <c r="AJ1837" s="4" t="s">
        <v>6698</v>
      </c>
      <c r="AK1837" s="4" t="s">
        <v>6699</v>
      </c>
      <c r="AL1837" s="4" t="s">
        <v>6700</v>
      </c>
      <c r="AM1837" s="4" t="s">
        <v>6701</v>
      </c>
    </row>
    <row r="1838" spans="21:39" x14ac:dyDescent="0.2">
      <c r="U1838" s="4"/>
      <c r="V1838" s="4"/>
      <c r="W1838" s="4"/>
      <c r="X1838" s="4"/>
      <c r="AJ1838" s="4" t="s">
        <v>6702</v>
      </c>
      <c r="AK1838" s="4" t="s">
        <v>6703</v>
      </c>
      <c r="AL1838" s="4" t="s">
        <v>6704</v>
      </c>
      <c r="AM1838" s="4" t="s">
        <v>6705</v>
      </c>
    </row>
    <row r="1839" spans="21:39" x14ac:dyDescent="0.2">
      <c r="U1839" s="4"/>
      <c r="V1839" s="4"/>
      <c r="W1839" s="4"/>
      <c r="X1839" s="4"/>
      <c r="AJ1839" s="4" t="s">
        <v>6706</v>
      </c>
      <c r="AK1839" s="4" t="s">
        <v>6707</v>
      </c>
      <c r="AL1839" s="4" t="s">
        <v>6708</v>
      </c>
      <c r="AM1839" s="4" t="s">
        <v>6709</v>
      </c>
    </row>
    <row r="1840" spans="21:39" x14ac:dyDescent="0.2">
      <c r="U1840" s="4"/>
      <c r="V1840" s="4"/>
      <c r="W1840" s="4"/>
      <c r="X1840" s="4"/>
      <c r="AJ1840" s="4" t="s">
        <v>6710</v>
      </c>
      <c r="AK1840" s="4" t="s">
        <v>6711</v>
      </c>
      <c r="AL1840" s="4" t="s">
        <v>6712</v>
      </c>
      <c r="AM1840" s="4" t="s">
        <v>6713</v>
      </c>
    </row>
    <row r="1841" spans="21:39" x14ac:dyDescent="0.2">
      <c r="U1841" s="4"/>
      <c r="V1841" s="4"/>
      <c r="W1841" s="4"/>
      <c r="X1841" s="4"/>
      <c r="AJ1841" s="4" t="s">
        <v>6714</v>
      </c>
      <c r="AK1841" s="4" t="s">
        <v>6715</v>
      </c>
      <c r="AL1841" s="4" t="s">
        <v>6716</v>
      </c>
      <c r="AM1841" s="4" t="s">
        <v>6717</v>
      </c>
    </row>
    <row r="1842" spans="21:39" x14ac:dyDescent="0.2">
      <c r="U1842" s="4"/>
      <c r="V1842" s="4"/>
      <c r="W1842" s="4"/>
      <c r="X1842" s="4"/>
      <c r="AJ1842" s="4" t="s">
        <v>6718</v>
      </c>
      <c r="AK1842" s="4" t="s">
        <v>6719</v>
      </c>
      <c r="AL1842" s="4" t="s">
        <v>6720</v>
      </c>
      <c r="AM1842" s="4" t="s">
        <v>6721</v>
      </c>
    </row>
    <row r="1843" spans="21:39" x14ac:dyDescent="0.2">
      <c r="U1843" s="4"/>
      <c r="V1843" s="4"/>
      <c r="W1843" s="4"/>
      <c r="X1843" s="4"/>
      <c r="AJ1843" s="4" t="s">
        <v>6722</v>
      </c>
      <c r="AK1843" s="4" t="s">
        <v>6723</v>
      </c>
      <c r="AL1843" s="4" t="s">
        <v>6724</v>
      </c>
      <c r="AM1843" s="4" t="s">
        <v>6725</v>
      </c>
    </row>
    <row r="1844" spans="21:39" x14ac:dyDescent="0.2">
      <c r="U1844" s="4"/>
      <c r="V1844" s="4"/>
      <c r="W1844" s="4"/>
      <c r="X1844" s="4"/>
      <c r="AJ1844" s="4" t="s">
        <v>6726</v>
      </c>
      <c r="AK1844" s="4" t="s">
        <v>6727</v>
      </c>
      <c r="AL1844" s="4" t="s">
        <v>6728</v>
      </c>
      <c r="AM1844" s="4" t="s">
        <v>6729</v>
      </c>
    </row>
    <row r="1845" spans="21:39" x14ac:dyDescent="0.2">
      <c r="U1845" s="4"/>
      <c r="V1845" s="4"/>
      <c r="W1845" s="4"/>
      <c r="X1845" s="4"/>
      <c r="AJ1845" s="4" t="s">
        <v>6730</v>
      </c>
      <c r="AK1845" s="4" t="s">
        <v>6731</v>
      </c>
      <c r="AL1845" s="4" t="s">
        <v>6732</v>
      </c>
      <c r="AM1845" s="4" t="s">
        <v>6733</v>
      </c>
    </row>
    <row r="1846" spans="21:39" x14ac:dyDescent="0.2">
      <c r="U1846" s="4"/>
      <c r="V1846" s="4"/>
      <c r="W1846" s="4"/>
      <c r="X1846" s="4"/>
      <c r="AJ1846" s="4" t="s">
        <v>6734</v>
      </c>
      <c r="AK1846" s="4" t="s">
        <v>6735</v>
      </c>
      <c r="AL1846" s="4" t="s">
        <v>6736</v>
      </c>
      <c r="AM1846" s="4" t="s">
        <v>6737</v>
      </c>
    </row>
    <row r="1847" spans="21:39" x14ac:dyDescent="0.2">
      <c r="U1847" s="4"/>
      <c r="V1847" s="4"/>
      <c r="W1847" s="4"/>
      <c r="X1847" s="4"/>
      <c r="AJ1847" s="4" t="s">
        <v>6738</v>
      </c>
      <c r="AK1847" s="4" t="s">
        <v>6739</v>
      </c>
      <c r="AL1847" s="4" t="s">
        <v>6740</v>
      </c>
      <c r="AM1847" s="4" t="s">
        <v>6741</v>
      </c>
    </row>
    <row r="1848" spans="21:39" x14ac:dyDescent="0.2">
      <c r="U1848" s="4"/>
      <c r="V1848" s="4"/>
      <c r="W1848" s="4"/>
      <c r="X1848" s="4"/>
      <c r="AJ1848" s="4" t="s">
        <v>6742</v>
      </c>
      <c r="AK1848" s="4" t="s">
        <v>6743</v>
      </c>
      <c r="AL1848" s="4" t="s">
        <v>6744</v>
      </c>
      <c r="AM1848" s="4" t="s">
        <v>6745</v>
      </c>
    </row>
    <row r="1849" spans="21:39" x14ac:dyDescent="0.2">
      <c r="U1849" s="4"/>
      <c r="V1849" s="4"/>
      <c r="W1849" s="4"/>
      <c r="X1849" s="4"/>
      <c r="AJ1849" s="4" t="s">
        <v>6746</v>
      </c>
      <c r="AK1849" s="4" t="s">
        <v>6747</v>
      </c>
      <c r="AL1849" s="4" t="s">
        <v>6748</v>
      </c>
      <c r="AM1849" s="4" t="s">
        <v>6749</v>
      </c>
    </row>
    <row r="1850" spans="21:39" x14ac:dyDescent="0.2">
      <c r="U1850" s="4"/>
      <c r="V1850" s="4"/>
      <c r="W1850" s="4"/>
      <c r="X1850" s="4"/>
      <c r="AJ1850" s="4" t="s">
        <v>6750</v>
      </c>
      <c r="AK1850" s="4" t="s">
        <v>6751</v>
      </c>
      <c r="AL1850" s="4" t="s">
        <v>6752</v>
      </c>
      <c r="AM1850" s="4" t="s">
        <v>6753</v>
      </c>
    </row>
    <row r="1851" spans="21:39" x14ac:dyDescent="0.2">
      <c r="U1851" s="4"/>
      <c r="V1851" s="4"/>
      <c r="W1851" s="4"/>
      <c r="X1851" s="4"/>
      <c r="AJ1851" s="4" t="s">
        <v>6754</v>
      </c>
      <c r="AK1851" s="4" t="s">
        <v>6755</v>
      </c>
      <c r="AL1851" s="4" t="s">
        <v>6756</v>
      </c>
      <c r="AM1851" s="4" t="s">
        <v>6757</v>
      </c>
    </row>
    <row r="1852" spans="21:39" x14ac:dyDescent="0.2">
      <c r="U1852" s="4"/>
      <c r="V1852" s="4"/>
      <c r="W1852" s="4"/>
      <c r="X1852" s="4"/>
      <c r="AJ1852" s="4" t="s">
        <v>6758</v>
      </c>
      <c r="AK1852" s="4" t="s">
        <v>6759</v>
      </c>
      <c r="AL1852" s="4" t="s">
        <v>6760</v>
      </c>
      <c r="AM1852" s="4" t="s">
        <v>6761</v>
      </c>
    </row>
    <row r="1853" spans="21:39" x14ac:dyDescent="0.2">
      <c r="U1853" s="4"/>
      <c r="V1853" s="4"/>
      <c r="W1853" s="4"/>
      <c r="X1853" s="4"/>
      <c r="AJ1853" s="4" t="s">
        <v>6762</v>
      </c>
      <c r="AK1853" s="4" t="s">
        <v>6763</v>
      </c>
      <c r="AL1853" s="4" t="s">
        <v>6764</v>
      </c>
      <c r="AM1853" s="4" t="s">
        <v>6765</v>
      </c>
    </row>
    <row r="1854" spans="21:39" x14ac:dyDescent="0.2">
      <c r="U1854" s="4"/>
      <c r="V1854" s="4"/>
      <c r="W1854" s="4"/>
      <c r="X1854" s="4"/>
      <c r="AJ1854" s="4" t="s">
        <v>6766</v>
      </c>
      <c r="AK1854" s="4" t="s">
        <v>6767</v>
      </c>
      <c r="AL1854" s="4" t="s">
        <v>6768</v>
      </c>
      <c r="AM1854" s="4" t="s">
        <v>5573</v>
      </c>
    </row>
    <row r="1855" spans="21:39" x14ac:dyDescent="0.2">
      <c r="U1855" s="4"/>
      <c r="V1855" s="4"/>
      <c r="W1855" s="4"/>
      <c r="X1855" s="4"/>
      <c r="AJ1855" s="4" t="s">
        <v>6769</v>
      </c>
      <c r="AK1855" s="4" t="s">
        <v>6770</v>
      </c>
      <c r="AL1855" s="4" t="s">
        <v>6771</v>
      </c>
      <c r="AM1855" s="4" t="s">
        <v>6772</v>
      </c>
    </row>
    <row r="1856" spans="21:39" x14ac:dyDescent="0.2">
      <c r="U1856" s="4"/>
      <c r="V1856" s="4"/>
      <c r="W1856" s="4"/>
      <c r="X1856" s="4"/>
      <c r="AJ1856" s="4" t="s">
        <v>6773</v>
      </c>
      <c r="AK1856" s="4" t="s">
        <v>6774</v>
      </c>
      <c r="AL1856" s="4" t="s">
        <v>6775</v>
      </c>
      <c r="AM1856" s="4" t="s">
        <v>6776</v>
      </c>
    </row>
    <row r="1857" spans="21:39" x14ac:dyDescent="0.2">
      <c r="U1857" s="4"/>
      <c r="V1857" s="4"/>
      <c r="W1857" s="4"/>
      <c r="X1857" s="4"/>
      <c r="AJ1857" s="4" t="s">
        <v>6777</v>
      </c>
      <c r="AK1857" s="4" t="s">
        <v>6778</v>
      </c>
      <c r="AL1857" s="4" t="s">
        <v>6779</v>
      </c>
      <c r="AM1857" s="4" t="s">
        <v>6780</v>
      </c>
    </row>
    <row r="1858" spans="21:39" x14ac:dyDescent="0.2">
      <c r="U1858" s="4"/>
      <c r="V1858" s="4"/>
      <c r="W1858" s="4"/>
      <c r="X1858" s="4"/>
      <c r="AJ1858" s="4" t="s">
        <v>6781</v>
      </c>
      <c r="AK1858" s="4" t="s">
        <v>6782</v>
      </c>
      <c r="AL1858" s="4" t="s">
        <v>6783</v>
      </c>
      <c r="AM1858" s="4" t="s">
        <v>6784</v>
      </c>
    </row>
    <row r="1859" spans="21:39" x14ac:dyDescent="0.2">
      <c r="U1859" s="4"/>
      <c r="V1859" s="4"/>
      <c r="W1859" s="4"/>
      <c r="X1859" s="4"/>
      <c r="AJ1859" s="4" t="s">
        <v>6785</v>
      </c>
      <c r="AK1859" s="4" t="s">
        <v>6786</v>
      </c>
      <c r="AL1859" s="4" t="s">
        <v>6787</v>
      </c>
      <c r="AM1859" s="4" t="s">
        <v>6788</v>
      </c>
    </row>
    <row r="1860" spans="21:39" x14ac:dyDescent="0.2">
      <c r="U1860" s="4"/>
      <c r="V1860" s="4"/>
      <c r="W1860" s="4"/>
      <c r="X1860" s="4"/>
      <c r="AJ1860" s="4" t="s">
        <v>6789</v>
      </c>
      <c r="AK1860" s="4" t="s">
        <v>6790</v>
      </c>
      <c r="AL1860" s="4" t="s">
        <v>6791</v>
      </c>
      <c r="AM1860" s="4" t="s">
        <v>6792</v>
      </c>
    </row>
    <row r="1861" spans="21:39" x14ac:dyDescent="0.2">
      <c r="U1861" s="4"/>
      <c r="V1861" s="4"/>
      <c r="W1861" s="4"/>
      <c r="X1861" s="4"/>
      <c r="AJ1861" s="4" t="s">
        <v>6793</v>
      </c>
      <c r="AK1861" s="4" t="s">
        <v>6794</v>
      </c>
      <c r="AL1861" s="4" t="s">
        <v>6795</v>
      </c>
      <c r="AM1861" s="4" t="s">
        <v>6796</v>
      </c>
    </row>
    <row r="1862" spans="21:39" x14ac:dyDescent="0.2">
      <c r="U1862" s="4"/>
      <c r="V1862" s="4"/>
      <c r="W1862" s="4"/>
      <c r="X1862" s="4"/>
      <c r="AJ1862" s="4" t="s">
        <v>6797</v>
      </c>
      <c r="AK1862" s="4" t="s">
        <v>6798</v>
      </c>
      <c r="AL1862" s="4" t="s">
        <v>6799</v>
      </c>
      <c r="AM1862" s="4" t="s">
        <v>6800</v>
      </c>
    </row>
    <row r="1863" spans="21:39" x14ac:dyDescent="0.2">
      <c r="U1863" s="4"/>
      <c r="V1863" s="4"/>
      <c r="W1863" s="4"/>
      <c r="X1863" s="4"/>
      <c r="AJ1863" s="4" t="s">
        <v>6801</v>
      </c>
      <c r="AK1863" s="4" t="s">
        <v>6802</v>
      </c>
      <c r="AL1863" s="4" t="s">
        <v>6803</v>
      </c>
      <c r="AM1863" s="4" t="s">
        <v>6804</v>
      </c>
    </row>
    <row r="1864" spans="21:39" x14ac:dyDescent="0.2">
      <c r="U1864" s="4"/>
      <c r="V1864" s="4"/>
      <c r="W1864" s="4"/>
      <c r="X1864" s="4"/>
      <c r="AJ1864" s="4" t="s">
        <v>6805</v>
      </c>
      <c r="AK1864" s="4" t="s">
        <v>6806</v>
      </c>
      <c r="AL1864" s="4" t="s">
        <v>6047</v>
      </c>
      <c r="AM1864" s="4" t="s">
        <v>6807</v>
      </c>
    </row>
    <row r="1865" spans="21:39" x14ac:dyDescent="0.2">
      <c r="U1865" s="4"/>
      <c r="V1865" s="4"/>
      <c r="W1865" s="4"/>
      <c r="X1865" s="4"/>
      <c r="AJ1865" s="4" t="s">
        <v>6808</v>
      </c>
      <c r="AK1865" s="4" t="s">
        <v>6809</v>
      </c>
      <c r="AL1865" s="4" t="s">
        <v>3879</v>
      </c>
      <c r="AM1865" s="4" t="s">
        <v>6810</v>
      </c>
    </row>
    <row r="1866" spans="21:39" x14ac:dyDescent="0.2">
      <c r="U1866" s="4"/>
      <c r="V1866" s="4"/>
      <c r="W1866" s="4"/>
      <c r="X1866" s="4"/>
      <c r="AJ1866" s="4" t="s">
        <v>6811</v>
      </c>
      <c r="AK1866" s="4" t="s">
        <v>6812</v>
      </c>
      <c r="AL1866" s="4" t="s">
        <v>6813</v>
      </c>
      <c r="AM1866" s="4" t="s">
        <v>6814</v>
      </c>
    </row>
    <row r="1867" spans="21:39" x14ac:dyDescent="0.2">
      <c r="U1867" s="4"/>
      <c r="V1867" s="4"/>
      <c r="W1867" s="4"/>
      <c r="X1867" s="4"/>
      <c r="AJ1867" s="4" t="s">
        <v>6815</v>
      </c>
      <c r="AK1867" s="4" t="s">
        <v>6816</v>
      </c>
      <c r="AL1867" s="4" t="s">
        <v>6817</v>
      </c>
      <c r="AM1867" s="4" t="s">
        <v>6818</v>
      </c>
    </row>
    <row r="1868" spans="21:39" x14ac:dyDescent="0.2">
      <c r="U1868" s="4"/>
      <c r="V1868" s="4"/>
      <c r="W1868" s="4"/>
      <c r="X1868" s="4"/>
      <c r="AJ1868" s="4" t="s">
        <v>6819</v>
      </c>
      <c r="AK1868" s="4" t="s">
        <v>6820</v>
      </c>
      <c r="AL1868" s="4" t="s">
        <v>6821</v>
      </c>
      <c r="AM1868" s="4" t="s">
        <v>6822</v>
      </c>
    </row>
    <row r="1869" spans="21:39" x14ac:dyDescent="0.2">
      <c r="U1869" s="4"/>
      <c r="V1869" s="4"/>
      <c r="W1869" s="4"/>
      <c r="X1869" s="4"/>
      <c r="AJ1869" s="4" t="s">
        <v>6823</v>
      </c>
      <c r="AK1869" s="4" t="s">
        <v>6824</v>
      </c>
      <c r="AL1869" s="4" t="s">
        <v>6825</v>
      </c>
      <c r="AM1869" s="4" t="s">
        <v>6826</v>
      </c>
    </row>
    <row r="1870" spans="21:39" x14ac:dyDescent="0.2">
      <c r="U1870" s="4"/>
      <c r="V1870" s="4"/>
      <c r="W1870" s="4"/>
      <c r="X1870" s="4"/>
      <c r="AJ1870" s="4" t="s">
        <v>6827</v>
      </c>
      <c r="AK1870" s="4" t="s">
        <v>6828</v>
      </c>
      <c r="AL1870" s="4" t="s">
        <v>6829</v>
      </c>
      <c r="AM1870" s="4" t="s">
        <v>6830</v>
      </c>
    </row>
    <row r="1871" spans="21:39" x14ac:dyDescent="0.2">
      <c r="U1871" s="4"/>
      <c r="V1871" s="4"/>
      <c r="W1871" s="4"/>
      <c r="X1871" s="4"/>
      <c r="AJ1871" s="4" t="s">
        <v>6831</v>
      </c>
      <c r="AK1871" s="4" t="s">
        <v>6832</v>
      </c>
      <c r="AL1871" s="4" t="s">
        <v>6833</v>
      </c>
      <c r="AM1871" s="4" t="s">
        <v>6834</v>
      </c>
    </row>
    <row r="1872" spans="21:39" x14ac:dyDescent="0.2">
      <c r="U1872" s="4"/>
      <c r="V1872" s="4"/>
      <c r="W1872" s="4"/>
      <c r="X1872" s="4"/>
      <c r="AJ1872" s="4" t="s">
        <v>6835</v>
      </c>
      <c r="AK1872" s="4" t="s">
        <v>6836</v>
      </c>
      <c r="AL1872" s="4" t="s">
        <v>6837</v>
      </c>
      <c r="AM1872" s="4" t="s">
        <v>6838</v>
      </c>
    </row>
    <row r="1873" spans="21:39" x14ac:dyDescent="0.2">
      <c r="U1873" s="4"/>
      <c r="V1873" s="4"/>
      <c r="W1873" s="4"/>
      <c r="X1873" s="4"/>
      <c r="AJ1873" s="4" t="s">
        <v>6839</v>
      </c>
      <c r="AK1873" s="4" t="s">
        <v>6840</v>
      </c>
      <c r="AL1873" s="4" t="s">
        <v>6841</v>
      </c>
      <c r="AM1873" s="4" t="s">
        <v>6842</v>
      </c>
    </row>
    <row r="1874" spans="21:39" x14ac:dyDescent="0.2">
      <c r="U1874" s="4"/>
      <c r="V1874" s="4"/>
      <c r="W1874" s="4"/>
      <c r="X1874" s="4"/>
      <c r="AJ1874" s="4" t="s">
        <v>6843</v>
      </c>
      <c r="AK1874" s="4" t="s">
        <v>6844</v>
      </c>
      <c r="AL1874" s="4" t="s">
        <v>6845</v>
      </c>
      <c r="AM1874" s="4" t="s">
        <v>6846</v>
      </c>
    </row>
    <row r="1875" spans="21:39" x14ac:dyDescent="0.2">
      <c r="U1875" s="4"/>
      <c r="V1875" s="4"/>
      <c r="W1875" s="4"/>
      <c r="X1875" s="4"/>
      <c r="AJ1875" s="4" t="s">
        <v>6847</v>
      </c>
      <c r="AK1875" s="4" t="s">
        <v>6848</v>
      </c>
      <c r="AL1875" s="4" t="s">
        <v>6849</v>
      </c>
      <c r="AM1875" s="4" t="s">
        <v>6850</v>
      </c>
    </row>
    <row r="1876" spans="21:39" x14ac:dyDescent="0.2">
      <c r="U1876" s="4"/>
      <c r="V1876" s="4"/>
      <c r="W1876" s="4"/>
      <c r="X1876" s="4"/>
      <c r="AJ1876" s="4" t="s">
        <v>6851</v>
      </c>
      <c r="AK1876" s="4" t="s">
        <v>6852</v>
      </c>
      <c r="AL1876" s="4" t="s">
        <v>6853</v>
      </c>
      <c r="AM1876" s="4" t="s">
        <v>6854</v>
      </c>
    </row>
    <row r="1877" spans="21:39" x14ac:dyDescent="0.2">
      <c r="U1877" s="4"/>
      <c r="V1877" s="4"/>
      <c r="W1877" s="4"/>
      <c r="X1877" s="4"/>
      <c r="AJ1877" s="4" t="s">
        <v>6855</v>
      </c>
      <c r="AK1877" s="4" t="s">
        <v>6856</v>
      </c>
      <c r="AL1877" s="4" t="s">
        <v>6857</v>
      </c>
      <c r="AM1877" s="4" t="s">
        <v>6858</v>
      </c>
    </row>
    <row r="1878" spans="21:39" x14ac:dyDescent="0.2">
      <c r="U1878" s="4"/>
      <c r="V1878" s="4"/>
      <c r="W1878" s="4"/>
      <c r="X1878" s="4"/>
      <c r="AJ1878" s="4" t="s">
        <v>6859</v>
      </c>
      <c r="AK1878" s="4" t="s">
        <v>6860</v>
      </c>
      <c r="AL1878" s="4" t="s">
        <v>6861</v>
      </c>
      <c r="AM1878" s="4" t="s">
        <v>6862</v>
      </c>
    </row>
    <row r="1879" spans="21:39" x14ac:dyDescent="0.2">
      <c r="U1879" s="4"/>
      <c r="V1879" s="4"/>
      <c r="W1879" s="4"/>
      <c r="X1879" s="4"/>
      <c r="AJ1879" s="4" t="s">
        <v>6863</v>
      </c>
      <c r="AK1879" s="4" t="s">
        <v>6864</v>
      </c>
      <c r="AL1879" s="4" t="s">
        <v>6865</v>
      </c>
      <c r="AM1879" s="4" t="s">
        <v>6866</v>
      </c>
    </row>
    <row r="1880" spans="21:39" x14ac:dyDescent="0.2">
      <c r="U1880" s="4"/>
      <c r="V1880" s="4"/>
      <c r="W1880" s="4"/>
      <c r="X1880" s="4"/>
      <c r="AJ1880" s="4" t="s">
        <v>6867</v>
      </c>
      <c r="AK1880" s="4" t="s">
        <v>6868</v>
      </c>
      <c r="AL1880" s="4" t="s">
        <v>6098</v>
      </c>
      <c r="AM1880" s="4" t="s">
        <v>6869</v>
      </c>
    </row>
    <row r="1881" spans="21:39" x14ac:dyDescent="0.2">
      <c r="U1881" s="4"/>
      <c r="V1881" s="4"/>
      <c r="W1881" s="4"/>
      <c r="X1881" s="4"/>
      <c r="AJ1881" s="4" t="s">
        <v>6870</v>
      </c>
      <c r="AK1881" s="4" t="s">
        <v>6871</v>
      </c>
      <c r="AL1881" s="4" t="s">
        <v>6872</v>
      </c>
      <c r="AM1881" s="4" t="s">
        <v>6873</v>
      </c>
    </row>
    <row r="1882" spans="21:39" x14ac:dyDescent="0.2">
      <c r="U1882" s="4"/>
      <c r="V1882" s="4"/>
      <c r="W1882" s="4"/>
      <c r="X1882" s="4"/>
      <c r="AJ1882" s="4" t="s">
        <v>6874</v>
      </c>
      <c r="AK1882" s="4" t="s">
        <v>6875</v>
      </c>
      <c r="AL1882" s="4" t="s">
        <v>6876</v>
      </c>
      <c r="AM1882" s="4" t="s">
        <v>6877</v>
      </c>
    </row>
    <row r="1883" spans="21:39" x14ac:dyDescent="0.2">
      <c r="U1883" s="4"/>
      <c r="V1883" s="4"/>
      <c r="W1883" s="4"/>
      <c r="X1883" s="4"/>
      <c r="AJ1883" s="4" t="s">
        <v>6878</v>
      </c>
      <c r="AK1883" s="4" t="s">
        <v>6879</v>
      </c>
      <c r="AL1883" s="4" t="s">
        <v>6880</v>
      </c>
      <c r="AM1883" s="4" t="s">
        <v>6881</v>
      </c>
    </row>
    <row r="1884" spans="21:39" x14ac:dyDescent="0.2">
      <c r="U1884" s="4"/>
      <c r="V1884" s="4"/>
      <c r="W1884" s="4"/>
      <c r="X1884" s="4"/>
      <c r="AJ1884" s="4" t="s">
        <v>6882</v>
      </c>
      <c r="AK1884" s="4" t="s">
        <v>4987</v>
      </c>
      <c r="AL1884" s="4" t="s">
        <v>6883</v>
      </c>
      <c r="AM1884" s="4" t="s">
        <v>6884</v>
      </c>
    </row>
    <row r="1885" spans="21:39" x14ac:dyDescent="0.2">
      <c r="U1885" s="4"/>
      <c r="V1885" s="4"/>
      <c r="W1885" s="4"/>
      <c r="X1885" s="4"/>
      <c r="AJ1885" s="4" t="s">
        <v>6885</v>
      </c>
      <c r="AK1885" s="4" t="s">
        <v>6886</v>
      </c>
      <c r="AL1885" s="4" t="s">
        <v>6887</v>
      </c>
      <c r="AM1885" s="4" t="s">
        <v>6888</v>
      </c>
    </row>
    <row r="1886" spans="21:39" x14ac:dyDescent="0.2">
      <c r="U1886" s="4"/>
      <c r="V1886" s="4"/>
      <c r="W1886" s="4"/>
      <c r="X1886" s="4"/>
      <c r="AJ1886" s="4" t="s">
        <v>6889</v>
      </c>
      <c r="AK1886" s="4" t="s">
        <v>6890</v>
      </c>
      <c r="AL1886" s="4" t="s">
        <v>6891</v>
      </c>
      <c r="AM1886" s="4" t="s">
        <v>6892</v>
      </c>
    </row>
    <row r="1887" spans="21:39" x14ac:dyDescent="0.2">
      <c r="U1887" s="4"/>
      <c r="V1887" s="4"/>
      <c r="W1887" s="4"/>
      <c r="X1887" s="4"/>
      <c r="AJ1887" s="4" t="s">
        <v>6893</v>
      </c>
      <c r="AK1887" s="4" t="s">
        <v>6894</v>
      </c>
      <c r="AL1887" s="4" t="s">
        <v>6895</v>
      </c>
      <c r="AM1887" s="4" t="s">
        <v>6896</v>
      </c>
    </row>
    <row r="1888" spans="21:39" x14ac:dyDescent="0.2">
      <c r="U1888" s="4"/>
      <c r="V1888" s="4"/>
      <c r="W1888" s="4"/>
      <c r="X1888" s="4"/>
      <c r="AJ1888" s="4" t="s">
        <v>6897</v>
      </c>
      <c r="AK1888" s="4" t="s">
        <v>6898</v>
      </c>
      <c r="AL1888" s="4" t="s">
        <v>6899</v>
      </c>
      <c r="AM1888" s="4" t="s">
        <v>6900</v>
      </c>
    </row>
    <row r="1889" spans="21:39" x14ac:dyDescent="0.2">
      <c r="U1889" s="4"/>
      <c r="V1889" s="4"/>
      <c r="W1889" s="4"/>
      <c r="X1889" s="4"/>
      <c r="AJ1889" s="4" t="s">
        <v>6901</v>
      </c>
      <c r="AK1889" s="4" t="s">
        <v>6902</v>
      </c>
      <c r="AL1889" s="4" t="s">
        <v>6903</v>
      </c>
      <c r="AM1889" s="4" t="s">
        <v>6904</v>
      </c>
    </row>
    <row r="1890" spans="21:39" x14ac:dyDescent="0.2">
      <c r="U1890" s="4"/>
      <c r="V1890" s="4"/>
      <c r="W1890" s="4"/>
      <c r="X1890" s="4"/>
      <c r="AJ1890" s="4" t="s">
        <v>6905</v>
      </c>
      <c r="AK1890" s="4" t="s">
        <v>6906</v>
      </c>
      <c r="AL1890" s="4" t="s">
        <v>6907</v>
      </c>
      <c r="AM1890" s="4" t="s">
        <v>6908</v>
      </c>
    </row>
    <row r="1891" spans="21:39" x14ac:dyDescent="0.2">
      <c r="U1891" s="4"/>
      <c r="V1891" s="4"/>
      <c r="W1891" s="4"/>
      <c r="X1891" s="4"/>
      <c r="AJ1891" s="4" t="s">
        <v>6909</v>
      </c>
      <c r="AK1891" s="4" t="s">
        <v>6910</v>
      </c>
      <c r="AL1891" s="4" t="s">
        <v>6911</v>
      </c>
      <c r="AM1891" s="4" t="s">
        <v>6912</v>
      </c>
    </row>
    <row r="1892" spans="21:39" x14ac:dyDescent="0.2">
      <c r="U1892" s="4"/>
      <c r="V1892" s="4"/>
      <c r="W1892" s="4"/>
      <c r="X1892" s="4"/>
      <c r="AJ1892" s="4" t="s">
        <v>6913</v>
      </c>
      <c r="AK1892" s="4" t="s">
        <v>6914</v>
      </c>
      <c r="AL1892" s="4" t="s">
        <v>6915</v>
      </c>
      <c r="AM1892" s="4" t="s">
        <v>6916</v>
      </c>
    </row>
    <row r="1893" spans="21:39" x14ac:dyDescent="0.2">
      <c r="U1893" s="4"/>
      <c r="V1893" s="4"/>
      <c r="W1893" s="4"/>
      <c r="X1893" s="4"/>
      <c r="AJ1893" s="4" t="s">
        <v>6917</v>
      </c>
      <c r="AK1893" s="4" t="s">
        <v>6918</v>
      </c>
      <c r="AL1893" s="4" t="s">
        <v>6919</v>
      </c>
      <c r="AM1893" s="4" t="s">
        <v>6920</v>
      </c>
    </row>
    <row r="1894" spans="21:39" x14ac:dyDescent="0.2">
      <c r="U1894" s="4"/>
      <c r="V1894" s="4"/>
      <c r="W1894" s="4"/>
      <c r="X1894" s="4"/>
      <c r="AJ1894" s="4" t="s">
        <v>6921</v>
      </c>
      <c r="AK1894" s="4" t="s">
        <v>6922</v>
      </c>
      <c r="AL1894" s="4" t="s">
        <v>6923</v>
      </c>
      <c r="AM1894" s="4" t="s">
        <v>6924</v>
      </c>
    </row>
    <row r="1895" spans="21:39" x14ac:dyDescent="0.2">
      <c r="U1895" s="4"/>
      <c r="V1895" s="4"/>
      <c r="W1895" s="4"/>
      <c r="X1895" s="4"/>
      <c r="AJ1895" s="4" t="s">
        <v>6925</v>
      </c>
      <c r="AK1895" s="4" t="s">
        <v>6926</v>
      </c>
      <c r="AL1895" s="4" t="s">
        <v>6927</v>
      </c>
      <c r="AM1895" s="4" t="s">
        <v>6928</v>
      </c>
    </row>
    <row r="1896" spans="21:39" x14ac:dyDescent="0.2">
      <c r="U1896" s="4"/>
      <c r="V1896" s="4"/>
      <c r="W1896" s="4"/>
      <c r="X1896" s="4"/>
      <c r="AJ1896" s="4" t="s">
        <v>6929</v>
      </c>
      <c r="AK1896" s="4" t="s">
        <v>6930</v>
      </c>
      <c r="AL1896" s="4" t="s">
        <v>6931</v>
      </c>
      <c r="AM1896" s="4" t="s">
        <v>6932</v>
      </c>
    </row>
    <row r="1897" spans="21:39" x14ac:dyDescent="0.2">
      <c r="U1897" s="4"/>
      <c r="V1897" s="4"/>
      <c r="W1897" s="4"/>
      <c r="X1897" s="4"/>
      <c r="AJ1897" s="4" t="s">
        <v>6933</v>
      </c>
      <c r="AK1897" s="4" t="s">
        <v>6934</v>
      </c>
      <c r="AL1897" s="4" t="s">
        <v>6935</v>
      </c>
      <c r="AM1897" s="4" t="s">
        <v>6936</v>
      </c>
    </row>
    <row r="1898" spans="21:39" x14ac:dyDescent="0.2">
      <c r="U1898" s="4"/>
      <c r="V1898" s="4"/>
      <c r="W1898" s="4"/>
      <c r="X1898" s="4"/>
      <c r="AJ1898" s="4" t="s">
        <v>6937</v>
      </c>
      <c r="AK1898" s="4" t="s">
        <v>6938</v>
      </c>
      <c r="AL1898" s="4" t="s">
        <v>6939</v>
      </c>
      <c r="AM1898" s="4" t="s">
        <v>6940</v>
      </c>
    </row>
    <row r="1899" spans="21:39" x14ac:dyDescent="0.2">
      <c r="U1899" s="4"/>
      <c r="V1899" s="4"/>
      <c r="W1899" s="4"/>
      <c r="X1899" s="4"/>
      <c r="AJ1899" s="4" t="s">
        <v>6941</v>
      </c>
      <c r="AK1899" s="4" t="s">
        <v>6942</v>
      </c>
      <c r="AL1899" s="4" t="s">
        <v>6943</v>
      </c>
      <c r="AM1899" s="4" t="s">
        <v>6944</v>
      </c>
    </row>
    <row r="1900" spans="21:39" x14ac:dyDescent="0.2">
      <c r="U1900" s="4"/>
      <c r="V1900" s="4"/>
      <c r="W1900" s="4"/>
      <c r="X1900" s="4"/>
      <c r="AJ1900" s="4" t="s">
        <v>6945</v>
      </c>
      <c r="AK1900" s="4" t="s">
        <v>6946</v>
      </c>
      <c r="AL1900" s="4" t="s">
        <v>6947</v>
      </c>
      <c r="AM1900" s="4" t="s">
        <v>6948</v>
      </c>
    </row>
    <row r="1901" spans="21:39" x14ac:dyDescent="0.2">
      <c r="U1901" s="4"/>
      <c r="V1901" s="4"/>
      <c r="W1901" s="4"/>
      <c r="X1901" s="4"/>
      <c r="AJ1901" s="4" t="s">
        <v>6949</v>
      </c>
      <c r="AK1901" s="4" t="s">
        <v>6950</v>
      </c>
      <c r="AL1901" s="4" t="s">
        <v>6951</v>
      </c>
      <c r="AM1901" s="4" t="s">
        <v>6952</v>
      </c>
    </row>
    <row r="1902" spans="21:39" x14ac:dyDescent="0.2">
      <c r="U1902" s="4"/>
      <c r="V1902" s="4"/>
      <c r="W1902" s="4"/>
      <c r="X1902" s="4"/>
      <c r="AJ1902" s="4" t="s">
        <v>6953</v>
      </c>
      <c r="AK1902" s="4" t="s">
        <v>6954</v>
      </c>
      <c r="AL1902" s="4" t="s">
        <v>6955</v>
      </c>
      <c r="AM1902" s="4" t="s">
        <v>6956</v>
      </c>
    </row>
    <row r="1903" spans="21:39" x14ac:dyDescent="0.2">
      <c r="U1903" s="4"/>
      <c r="V1903" s="4"/>
      <c r="W1903" s="4"/>
      <c r="X1903" s="4"/>
      <c r="AJ1903" s="4" t="s">
        <v>6957</v>
      </c>
      <c r="AK1903" s="4" t="s">
        <v>6958</v>
      </c>
      <c r="AL1903" s="4" t="s">
        <v>6959</v>
      </c>
      <c r="AM1903" s="4" t="s">
        <v>5741</v>
      </c>
    </row>
    <row r="1904" spans="21:39" x14ac:dyDescent="0.2">
      <c r="U1904" s="4"/>
      <c r="V1904" s="4"/>
      <c r="W1904" s="4"/>
      <c r="X1904" s="4"/>
      <c r="AJ1904" s="4" t="s">
        <v>6960</v>
      </c>
      <c r="AK1904" s="4" t="s">
        <v>6961</v>
      </c>
      <c r="AL1904" s="4" t="s">
        <v>6962</v>
      </c>
      <c r="AM1904" s="4" t="s">
        <v>6963</v>
      </c>
    </row>
    <row r="1905" spans="21:39" x14ac:dyDescent="0.2">
      <c r="U1905" s="4"/>
      <c r="V1905" s="4"/>
      <c r="W1905" s="4"/>
      <c r="X1905" s="4"/>
      <c r="AJ1905" s="4" t="s">
        <v>6964</v>
      </c>
      <c r="AK1905" s="4" t="s">
        <v>6965</v>
      </c>
      <c r="AL1905" s="4" t="s">
        <v>6966</v>
      </c>
      <c r="AM1905" s="4" t="s">
        <v>6967</v>
      </c>
    </row>
    <row r="1906" spans="21:39" x14ac:dyDescent="0.2">
      <c r="U1906" s="4"/>
      <c r="V1906" s="4"/>
      <c r="W1906" s="4"/>
      <c r="X1906" s="4"/>
      <c r="AJ1906" s="4" t="s">
        <v>6968</v>
      </c>
      <c r="AK1906" s="4" t="s">
        <v>6969</v>
      </c>
      <c r="AL1906" s="4" t="s">
        <v>6970</v>
      </c>
      <c r="AM1906" s="4" t="s">
        <v>6971</v>
      </c>
    </row>
    <row r="1907" spans="21:39" x14ac:dyDescent="0.2">
      <c r="U1907" s="4"/>
      <c r="V1907" s="4"/>
      <c r="W1907" s="4"/>
      <c r="X1907" s="4"/>
      <c r="AJ1907" s="4" t="s">
        <v>6972</v>
      </c>
      <c r="AK1907" s="4" t="s">
        <v>6973</v>
      </c>
      <c r="AL1907" s="4" t="s">
        <v>6974</v>
      </c>
      <c r="AM1907" s="4" t="s">
        <v>6975</v>
      </c>
    </row>
    <row r="1908" spans="21:39" x14ac:dyDescent="0.2">
      <c r="U1908" s="4"/>
      <c r="V1908" s="4"/>
      <c r="W1908" s="4"/>
      <c r="X1908" s="4"/>
      <c r="AJ1908" s="4" t="s">
        <v>6976</v>
      </c>
      <c r="AK1908" s="4" t="s">
        <v>6977</v>
      </c>
      <c r="AL1908" s="4" t="s">
        <v>6978</v>
      </c>
      <c r="AM1908" s="4" t="s">
        <v>6979</v>
      </c>
    </row>
    <row r="1909" spans="21:39" x14ac:dyDescent="0.2">
      <c r="U1909" s="4"/>
      <c r="V1909" s="4"/>
      <c r="W1909" s="4"/>
      <c r="X1909" s="4"/>
      <c r="AJ1909" s="4" t="s">
        <v>6980</v>
      </c>
      <c r="AK1909" s="4" t="s">
        <v>6981</v>
      </c>
      <c r="AL1909" s="4" t="s">
        <v>6982</v>
      </c>
      <c r="AM1909" s="4" t="s">
        <v>6983</v>
      </c>
    </row>
    <row r="1910" spans="21:39" x14ac:dyDescent="0.2">
      <c r="U1910" s="4"/>
      <c r="V1910" s="4"/>
      <c r="W1910" s="4"/>
      <c r="X1910" s="4"/>
      <c r="AJ1910" s="4" t="s">
        <v>6984</v>
      </c>
      <c r="AK1910" s="4" t="s">
        <v>6985</v>
      </c>
      <c r="AL1910" s="4" t="s">
        <v>6986</v>
      </c>
      <c r="AM1910" s="4" t="s">
        <v>6987</v>
      </c>
    </row>
    <row r="1911" spans="21:39" x14ac:dyDescent="0.2">
      <c r="U1911" s="4"/>
      <c r="V1911" s="4"/>
      <c r="W1911" s="4"/>
      <c r="X1911" s="4"/>
      <c r="AJ1911" s="4" t="s">
        <v>6988</v>
      </c>
      <c r="AK1911" s="4" t="s">
        <v>6989</v>
      </c>
      <c r="AL1911" s="4" t="s">
        <v>6990</v>
      </c>
      <c r="AM1911" s="4" t="s">
        <v>6991</v>
      </c>
    </row>
    <row r="1912" spans="21:39" x14ac:dyDescent="0.2">
      <c r="U1912" s="4"/>
      <c r="V1912" s="4"/>
      <c r="W1912" s="4"/>
      <c r="X1912" s="4"/>
      <c r="AJ1912" s="4" t="s">
        <v>6992</v>
      </c>
      <c r="AK1912" s="4" t="s">
        <v>6993</v>
      </c>
      <c r="AL1912" s="4" t="s">
        <v>6994</v>
      </c>
      <c r="AM1912" s="4" t="s">
        <v>6995</v>
      </c>
    </row>
    <row r="1913" spans="21:39" x14ac:dyDescent="0.2">
      <c r="U1913" s="4"/>
      <c r="V1913" s="4"/>
      <c r="W1913" s="4"/>
      <c r="X1913" s="4"/>
      <c r="AJ1913" s="4" t="s">
        <v>6996</v>
      </c>
      <c r="AK1913" s="4" t="s">
        <v>6997</v>
      </c>
      <c r="AL1913" s="4" t="s">
        <v>6998</v>
      </c>
      <c r="AM1913" s="4" t="s">
        <v>6999</v>
      </c>
    </row>
    <row r="1914" spans="21:39" x14ac:dyDescent="0.2">
      <c r="U1914" s="4"/>
      <c r="V1914" s="4"/>
      <c r="W1914" s="4"/>
      <c r="X1914" s="4"/>
      <c r="AJ1914" s="4" t="s">
        <v>7000</v>
      </c>
      <c r="AK1914" s="4" t="s">
        <v>7001</v>
      </c>
      <c r="AL1914" s="4" t="s">
        <v>7002</v>
      </c>
      <c r="AM1914" s="4" t="s">
        <v>7003</v>
      </c>
    </row>
    <row r="1915" spans="21:39" x14ac:dyDescent="0.2">
      <c r="U1915" s="4"/>
      <c r="V1915" s="4"/>
      <c r="W1915" s="4"/>
      <c r="X1915" s="4"/>
      <c r="AJ1915" s="4" t="s">
        <v>7004</v>
      </c>
      <c r="AK1915" s="4" t="s">
        <v>7005</v>
      </c>
      <c r="AL1915" s="4" t="s">
        <v>7006</v>
      </c>
      <c r="AM1915" s="4" t="s">
        <v>7007</v>
      </c>
    </row>
    <row r="1916" spans="21:39" x14ac:dyDescent="0.2">
      <c r="U1916" s="4"/>
      <c r="V1916" s="4"/>
      <c r="W1916" s="4"/>
      <c r="X1916" s="4"/>
      <c r="AJ1916" s="4" t="s">
        <v>7008</v>
      </c>
      <c r="AK1916" s="4" t="s">
        <v>7009</v>
      </c>
      <c r="AL1916" s="4" t="s">
        <v>7010</v>
      </c>
      <c r="AM1916" s="4" t="s">
        <v>7011</v>
      </c>
    </row>
    <row r="1917" spans="21:39" x14ac:dyDescent="0.2">
      <c r="U1917" s="4"/>
      <c r="V1917" s="4"/>
      <c r="W1917" s="4"/>
      <c r="X1917" s="4"/>
      <c r="AJ1917" s="4" t="s">
        <v>7012</v>
      </c>
      <c r="AK1917" s="4" t="s">
        <v>7013</v>
      </c>
      <c r="AL1917" s="4" t="s">
        <v>7014</v>
      </c>
      <c r="AM1917" s="4" t="s">
        <v>7015</v>
      </c>
    </row>
    <row r="1918" spans="21:39" x14ac:dyDescent="0.2">
      <c r="U1918" s="4"/>
      <c r="V1918" s="4"/>
      <c r="W1918" s="4"/>
      <c r="X1918" s="4"/>
      <c r="AJ1918" s="4" t="s">
        <v>7016</v>
      </c>
      <c r="AK1918" s="4" t="s">
        <v>7017</v>
      </c>
      <c r="AL1918" s="4" t="s">
        <v>7018</v>
      </c>
      <c r="AM1918" s="4" t="s">
        <v>6869</v>
      </c>
    </row>
    <row r="1919" spans="21:39" x14ac:dyDescent="0.2">
      <c r="U1919" s="4"/>
      <c r="V1919" s="4"/>
      <c r="W1919" s="4"/>
      <c r="X1919" s="4"/>
      <c r="AJ1919" s="4" t="s">
        <v>7019</v>
      </c>
      <c r="AK1919" s="4" t="s">
        <v>7020</v>
      </c>
      <c r="AL1919" s="4" t="s">
        <v>7021</v>
      </c>
      <c r="AM1919" s="4" t="s">
        <v>7022</v>
      </c>
    </row>
    <row r="1920" spans="21:39" x14ac:dyDescent="0.2">
      <c r="U1920" s="4"/>
      <c r="V1920" s="4"/>
      <c r="W1920" s="4"/>
      <c r="X1920" s="4"/>
      <c r="AJ1920" s="4" t="s">
        <v>7023</v>
      </c>
      <c r="AK1920" s="4" t="s">
        <v>7024</v>
      </c>
      <c r="AL1920" s="4" t="s">
        <v>7025</v>
      </c>
      <c r="AM1920" s="4" t="s">
        <v>6079</v>
      </c>
    </row>
    <row r="1921" spans="21:39" x14ac:dyDescent="0.2">
      <c r="U1921" s="4"/>
      <c r="V1921" s="4"/>
      <c r="W1921" s="4"/>
      <c r="X1921" s="4"/>
      <c r="AJ1921" s="4" t="s">
        <v>7026</v>
      </c>
      <c r="AK1921" s="4" t="s">
        <v>7027</v>
      </c>
      <c r="AL1921" s="4" t="s">
        <v>7028</v>
      </c>
      <c r="AM1921" s="4" t="s">
        <v>7029</v>
      </c>
    </row>
    <row r="1922" spans="21:39" x14ac:dyDescent="0.2">
      <c r="U1922" s="4"/>
      <c r="V1922" s="4"/>
      <c r="W1922" s="4"/>
      <c r="X1922" s="4"/>
      <c r="AJ1922" s="4" t="s">
        <v>7030</v>
      </c>
      <c r="AK1922" s="4" t="s">
        <v>7031</v>
      </c>
      <c r="AL1922" s="4" t="s">
        <v>7032</v>
      </c>
      <c r="AM1922" s="4" t="s">
        <v>7033</v>
      </c>
    </row>
    <row r="1923" spans="21:39" x14ac:dyDescent="0.2">
      <c r="U1923" s="4"/>
      <c r="V1923" s="4"/>
      <c r="W1923" s="4"/>
      <c r="X1923" s="4"/>
      <c r="AJ1923" s="4" t="s">
        <v>7034</v>
      </c>
      <c r="AK1923" s="4" t="s">
        <v>7035</v>
      </c>
      <c r="AL1923" s="4" t="s">
        <v>452</v>
      </c>
      <c r="AM1923" s="4" t="s">
        <v>452</v>
      </c>
    </row>
    <row r="1924" spans="21:39" x14ac:dyDescent="0.2">
      <c r="U1924" s="4"/>
      <c r="V1924" s="4"/>
      <c r="W1924" s="4"/>
      <c r="X1924" s="4"/>
      <c r="AJ1924" s="4" t="s">
        <v>7036</v>
      </c>
      <c r="AK1924" s="4" t="s">
        <v>7037</v>
      </c>
      <c r="AL1924" s="4" t="s">
        <v>452</v>
      </c>
      <c r="AM1924" s="4" t="s">
        <v>452</v>
      </c>
    </row>
    <row r="1925" spans="21:39" x14ac:dyDescent="0.2">
      <c r="U1925" s="4"/>
      <c r="V1925" s="4"/>
      <c r="W1925" s="4"/>
      <c r="X1925" s="4"/>
      <c r="AJ1925" s="4" t="s">
        <v>7038</v>
      </c>
      <c r="AK1925" s="4" t="s">
        <v>7039</v>
      </c>
      <c r="AL1925" s="4" t="s">
        <v>7040</v>
      </c>
      <c r="AM1925" s="4" t="s">
        <v>7041</v>
      </c>
    </row>
    <row r="1926" spans="21:39" x14ac:dyDescent="0.2">
      <c r="U1926" s="4"/>
      <c r="V1926" s="4"/>
      <c r="W1926" s="4"/>
      <c r="X1926" s="4"/>
      <c r="AJ1926" s="4" t="s">
        <v>7042</v>
      </c>
      <c r="AK1926" s="4" t="s">
        <v>7043</v>
      </c>
      <c r="AL1926" s="4" t="s">
        <v>7044</v>
      </c>
      <c r="AM1926" s="4" t="s">
        <v>7045</v>
      </c>
    </row>
    <row r="1927" spans="21:39" x14ac:dyDescent="0.2">
      <c r="U1927" s="4"/>
      <c r="V1927" s="4"/>
      <c r="W1927" s="4"/>
      <c r="X1927" s="4"/>
      <c r="AJ1927" s="4" t="s">
        <v>7046</v>
      </c>
      <c r="AK1927" s="4" t="s">
        <v>7047</v>
      </c>
      <c r="AL1927" s="4" t="s">
        <v>6935</v>
      </c>
      <c r="AM1927" s="4" t="s">
        <v>7048</v>
      </c>
    </row>
    <row r="1928" spans="21:39" x14ac:dyDescent="0.2">
      <c r="U1928" s="4"/>
      <c r="V1928" s="4"/>
      <c r="W1928" s="4"/>
      <c r="X1928" s="4"/>
      <c r="AJ1928" s="4" t="s">
        <v>7049</v>
      </c>
      <c r="AK1928" s="4" t="s">
        <v>7050</v>
      </c>
      <c r="AL1928" s="4" t="s">
        <v>7051</v>
      </c>
      <c r="AM1928" s="4" t="s">
        <v>7052</v>
      </c>
    </row>
    <row r="1929" spans="21:39" x14ac:dyDescent="0.2">
      <c r="U1929" s="4"/>
      <c r="V1929" s="4"/>
      <c r="W1929" s="4"/>
      <c r="X1929" s="4"/>
      <c r="AJ1929" s="4" t="s">
        <v>7053</v>
      </c>
      <c r="AK1929" s="4" t="s">
        <v>7054</v>
      </c>
      <c r="AL1929" s="4" t="s">
        <v>7055</v>
      </c>
      <c r="AM1929" s="4" t="s">
        <v>7056</v>
      </c>
    </row>
    <row r="1930" spans="21:39" x14ac:dyDescent="0.2">
      <c r="U1930" s="4"/>
      <c r="V1930" s="4"/>
      <c r="W1930" s="4"/>
      <c r="X1930" s="4"/>
      <c r="AJ1930" s="4" t="s">
        <v>7057</v>
      </c>
      <c r="AK1930" s="4" t="s">
        <v>7058</v>
      </c>
      <c r="AL1930" s="4" t="s">
        <v>7059</v>
      </c>
      <c r="AM1930" s="4" t="s">
        <v>7060</v>
      </c>
    </row>
    <row r="1931" spans="21:39" x14ac:dyDescent="0.2">
      <c r="U1931" s="4"/>
      <c r="V1931" s="4"/>
      <c r="W1931" s="4"/>
      <c r="X1931" s="4"/>
      <c r="AJ1931" s="4" t="s">
        <v>7061</v>
      </c>
      <c r="AK1931" s="4" t="s">
        <v>7062</v>
      </c>
      <c r="AL1931" s="4" t="s">
        <v>7063</v>
      </c>
      <c r="AM1931" s="4" t="s">
        <v>7064</v>
      </c>
    </row>
    <row r="1932" spans="21:39" x14ac:dyDescent="0.2">
      <c r="U1932" s="4"/>
      <c r="V1932" s="4"/>
      <c r="W1932" s="4"/>
      <c r="X1932" s="4"/>
      <c r="AJ1932" s="4" t="s">
        <v>7065</v>
      </c>
      <c r="AK1932" s="4" t="s">
        <v>7066</v>
      </c>
      <c r="AL1932" s="4" t="s">
        <v>7067</v>
      </c>
      <c r="AM1932" s="4" t="s">
        <v>7068</v>
      </c>
    </row>
    <row r="1933" spans="21:39" x14ac:dyDescent="0.2">
      <c r="U1933" s="4"/>
      <c r="V1933" s="4"/>
      <c r="W1933" s="4"/>
      <c r="X1933" s="4"/>
      <c r="AJ1933" s="4" t="s">
        <v>7069</v>
      </c>
      <c r="AK1933" s="4" t="s">
        <v>7070</v>
      </c>
      <c r="AL1933" s="4" t="s">
        <v>7071</v>
      </c>
      <c r="AM1933" s="4" t="s">
        <v>7072</v>
      </c>
    </row>
    <row r="1934" spans="21:39" x14ac:dyDescent="0.2">
      <c r="U1934" s="4"/>
      <c r="V1934" s="4"/>
      <c r="W1934" s="4"/>
      <c r="X1934" s="4"/>
      <c r="AJ1934" s="4" t="s">
        <v>7073</v>
      </c>
      <c r="AK1934" s="4" t="s">
        <v>7074</v>
      </c>
      <c r="AL1934" s="4" t="s">
        <v>7075</v>
      </c>
      <c r="AM1934" s="4" t="s">
        <v>7076</v>
      </c>
    </row>
    <row r="1935" spans="21:39" x14ac:dyDescent="0.2">
      <c r="U1935" s="4"/>
      <c r="V1935" s="4"/>
      <c r="W1935" s="4"/>
      <c r="X1935" s="4"/>
      <c r="AJ1935" s="4" t="s">
        <v>7077</v>
      </c>
      <c r="AK1935" s="4" t="s">
        <v>7078</v>
      </c>
      <c r="AL1935" s="4" t="s">
        <v>7079</v>
      </c>
      <c r="AM1935" s="4" t="s">
        <v>7080</v>
      </c>
    </row>
    <row r="1936" spans="21:39" x14ac:dyDescent="0.2">
      <c r="U1936" s="4"/>
      <c r="V1936" s="4"/>
      <c r="W1936" s="4"/>
      <c r="X1936" s="4"/>
      <c r="AJ1936" s="4" t="s">
        <v>7081</v>
      </c>
      <c r="AK1936" s="4" t="s">
        <v>7082</v>
      </c>
      <c r="AL1936" s="4" t="s">
        <v>7083</v>
      </c>
      <c r="AM1936" s="4" t="s">
        <v>7084</v>
      </c>
    </row>
    <row r="1937" spans="21:39" x14ac:dyDescent="0.2">
      <c r="U1937" s="4"/>
      <c r="V1937" s="4"/>
      <c r="W1937" s="4"/>
      <c r="X1937" s="4"/>
      <c r="AJ1937" s="4" t="s">
        <v>7085</v>
      </c>
      <c r="AK1937" s="4" t="s">
        <v>7086</v>
      </c>
      <c r="AL1937" s="4" t="s">
        <v>7087</v>
      </c>
      <c r="AM1937" s="4" t="s">
        <v>7088</v>
      </c>
    </row>
    <row r="1938" spans="21:39" x14ac:dyDescent="0.2">
      <c r="U1938" s="4"/>
      <c r="V1938" s="4"/>
      <c r="W1938" s="4"/>
      <c r="X1938" s="4"/>
      <c r="AJ1938" s="4" t="s">
        <v>7089</v>
      </c>
      <c r="AK1938" s="4" t="s">
        <v>7090</v>
      </c>
      <c r="AL1938" s="4" t="s">
        <v>7091</v>
      </c>
      <c r="AM1938" s="4" t="s">
        <v>7092</v>
      </c>
    </row>
    <row r="1939" spans="21:39" x14ac:dyDescent="0.2">
      <c r="U1939" s="4"/>
      <c r="V1939" s="4"/>
      <c r="W1939" s="4"/>
      <c r="X1939" s="4"/>
      <c r="AJ1939" s="4" t="s">
        <v>7093</v>
      </c>
      <c r="AK1939" s="4" t="s">
        <v>7094</v>
      </c>
      <c r="AL1939" s="4" t="s">
        <v>7095</v>
      </c>
      <c r="AM1939" s="4" t="s">
        <v>7096</v>
      </c>
    </row>
    <row r="1940" spans="21:39" x14ac:dyDescent="0.2">
      <c r="U1940" s="4"/>
      <c r="V1940" s="4"/>
      <c r="W1940" s="4"/>
      <c r="X1940" s="4"/>
      <c r="AJ1940" s="4" t="s">
        <v>7097</v>
      </c>
      <c r="AK1940" s="4" t="s">
        <v>7098</v>
      </c>
      <c r="AL1940" s="4" t="s">
        <v>7099</v>
      </c>
      <c r="AM1940" s="4" t="s">
        <v>7100</v>
      </c>
    </row>
    <row r="1941" spans="21:39" x14ac:dyDescent="0.2">
      <c r="U1941" s="4"/>
      <c r="V1941" s="4"/>
      <c r="W1941" s="4"/>
      <c r="X1941" s="4"/>
      <c r="AJ1941" s="4" t="s">
        <v>7101</v>
      </c>
      <c r="AK1941" s="4" t="s">
        <v>7102</v>
      </c>
      <c r="AL1941" s="4" t="s">
        <v>7103</v>
      </c>
      <c r="AM1941" s="4" t="s">
        <v>7104</v>
      </c>
    </row>
    <row r="1942" spans="21:39" x14ac:dyDescent="0.2">
      <c r="U1942" s="4"/>
      <c r="V1942" s="4"/>
      <c r="W1942" s="4"/>
      <c r="X1942" s="4"/>
      <c r="AJ1942" s="4" t="s">
        <v>7105</v>
      </c>
      <c r="AK1942" s="4" t="s">
        <v>7106</v>
      </c>
      <c r="AL1942" s="4" t="s">
        <v>7107</v>
      </c>
      <c r="AM1942" s="4" t="s">
        <v>7108</v>
      </c>
    </row>
    <row r="1943" spans="21:39" x14ac:dyDescent="0.2">
      <c r="U1943" s="4"/>
      <c r="V1943" s="4"/>
      <c r="W1943" s="4"/>
      <c r="X1943" s="4"/>
      <c r="AJ1943" s="4" t="s">
        <v>7109</v>
      </c>
      <c r="AK1943" s="4" t="s">
        <v>7110</v>
      </c>
      <c r="AL1943" s="4" t="s">
        <v>7111</v>
      </c>
      <c r="AM1943" s="4" t="s">
        <v>7112</v>
      </c>
    </row>
    <row r="1944" spans="21:39" x14ac:dyDescent="0.2">
      <c r="U1944" s="4"/>
      <c r="V1944" s="4"/>
      <c r="W1944" s="4"/>
      <c r="X1944" s="4"/>
      <c r="AJ1944" s="4" t="s">
        <v>7113</v>
      </c>
      <c r="AK1944" s="4" t="s">
        <v>7114</v>
      </c>
      <c r="AL1944" s="4" t="s">
        <v>7115</v>
      </c>
      <c r="AM1944" s="4" t="s">
        <v>7116</v>
      </c>
    </row>
    <row r="1945" spans="21:39" x14ac:dyDescent="0.2">
      <c r="U1945" s="4"/>
      <c r="V1945" s="4"/>
      <c r="W1945" s="4"/>
      <c r="X1945" s="4"/>
      <c r="AJ1945" s="4" t="s">
        <v>7117</v>
      </c>
      <c r="AK1945" s="4" t="s">
        <v>7118</v>
      </c>
      <c r="AL1945" s="4" t="s">
        <v>7119</v>
      </c>
      <c r="AM1945" s="4" t="s">
        <v>7120</v>
      </c>
    </row>
    <row r="1946" spans="21:39" x14ac:dyDescent="0.2">
      <c r="U1946" s="4"/>
      <c r="V1946" s="4"/>
      <c r="W1946" s="4"/>
      <c r="X1946" s="4"/>
      <c r="AJ1946" s="4" t="s">
        <v>7121</v>
      </c>
      <c r="AK1946" s="4" t="s">
        <v>7122</v>
      </c>
      <c r="AL1946" s="4" t="s">
        <v>7123</v>
      </c>
      <c r="AM1946" s="4" t="s">
        <v>7124</v>
      </c>
    </row>
    <row r="1947" spans="21:39" x14ac:dyDescent="0.2">
      <c r="U1947" s="4"/>
      <c r="V1947" s="4"/>
      <c r="W1947" s="4"/>
      <c r="X1947" s="4"/>
      <c r="AJ1947" s="4" t="s">
        <v>7125</v>
      </c>
      <c r="AK1947" s="4" t="s">
        <v>7126</v>
      </c>
      <c r="AL1947" s="4" t="s">
        <v>7127</v>
      </c>
      <c r="AM1947" s="4" t="s">
        <v>7128</v>
      </c>
    </row>
    <row r="1948" spans="21:39" x14ac:dyDescent="0.2">
      <c r="U1948" s="4"/>
      <c r="V1948" s="4"/>
      <c r="W1948" s="4"/>
      <c r="X1948" s="4"/>
      <c r="AJ1948" s="4" t="s">
        <v>7129</v>
      </c>
      <c r="AK1948" s="4" t="s">
        <v>7130</v>
      </c>
      <c r="AL1948" s="4" t="s">
        <v>7131</v>
      </c>
      <c r="AM1948" s="4" t="s">
        <v>7132</v>
      </c>
    </row>
    <row r="1949" spans="21:39" x14ac:dyDescent="0.2">
      <c r="U1949" s="4"/>
      <c r="V1949" s="4"/>
      <c r="W1949" s="4"/>
      <c r="X1949" s="4"/>
      <c r="AJ1949" s="4" t="s">
        <v>7133</v>
      </c>
      <c r="AK1949" s="4" t="s">
        <v>7134</v>
      </c>
      <c r="AL1949" s="4" t="s">
        <v>7135</v>
      </c>
      <c r="AM1949" s="4" t="s">
        <v>7136</v>
      </c>
    </row>
    <row r="1950" spans="21:39" x14ac:dyDescent="0.2">
      <c r="U1950" s="4"/>
      <c r="V1950" s="4"/>
      <c r="W1950" s="4"/>
      <c r="X1950" s="4"/>
      <c r="AJ1950" s="4" t="s">
        <v>7137</v>
      </c>
      <c r="AK1950" s="4" t="s">
        <v>7138</v>
      </c>
      <c r="AL1950" s="4" t="s">
        <v>7139</v>
      </c>
      <c r="AM1950" s="4" t="s">
        <v>5641</v>
      </c>
    </row>
    <row r="1951" spans="21:39" x14ac:dyDescent="0.2">
      <c r="U1951" s="4"/>
      <c r="V1951" s="4"/>
      <c r="W1951" s="4"/>
      <c r="X1951" s="4"/>
      <c r="AJ1951" s="4" t="s">
        <v>7140</v>
      </c>
      <c r="AK1951" s="4" t="s">
        <v>7141</v>
      </c>
      <c r="AL1951" s="4" t="s">
        <v>7142</v>
      </c>
      <c r="AM1951" s="4" t="s">
        <v>7143</v>
      </c>
    </row>
    <row r="1952" spans="21:39" x14ac:dyDescent="0.2">
      <c r="U1952" s="4"/>
      <c r="V1952" s="4"/>
      <c r="W1952" s="4"/>
      <c r="X1952" s="4"/>
      <c r="AJ1952" s="4" t="s">
        <v>7144</v>
      </c>
      <c r="AK1952" s="4" t="s">
        <v>7145</v>
      </c>
      <c r="AL1952" s="4" t="s">
        <v>6927</v>
      </c>
      <c r="AM1952" s="4" t="s">
        <v>7146</v>
      </c>
    </row>
    <row r="1953" spans="21:39" x14ac:dyDescent="0.2">
      <c r="U1953" s="4"/>
      <c r="V1953" s="4"/>
      <c r="W1953" s="4"/>
      <c r="X1953" s="4"/>
      <c r="AJ1953" s="4" t="s">
        <v>7147</v>
      </c>
      <c r="AK1953" s="4" t="s">
        <v>7148</v>
      </c>
      <c r="AL1953" s="4" t="s">
        <v>7149</v>
      </c>
      <c r="AM1953" s="4" t="s">
        <v>7150</v>
      </c>
    </row>
    <row r="1954" spans="21:39" x14ac:dyDescent="0.2">
      <c r="U1954" s="4"/>
      <c r="V1954" s="4"/>
      <c r="W1954" s="4"/>
      <c r="X1954" s="4"/>
      <c r="AJ1954" s="4" t="s">
        <v>7151</v>
      </c>
      <c r="AK1954" s="4" t="s">
        <v>7152</v>
      </c>
      <c r="AL1954" s="4" t="s">
        <v>7153</v>
      </c>
      <c r="AM1954" s="4" t="s">
        <v>7154</v>
      </c>
    </row>
    <row r="1955" spans="21:39" x14ac:dyDescent="0.2">
      <c r="U1955" s="4"/>
      <c r="V1955" s="4"/>
      <c r="W1955" s="4"/>
      <c r="X1955" s="4"/>
      <c r="AJ1955" s="4" t="s">
        <v>7155</v>
      </c>
      <c r="AK1955" s="4" t="s">
        <v>7156</v>
      </c>
      <c r="AL1955" s="4" t="s">
        <v>7157</v>
      </c>
      <c r="AM1955" s="4" t="s">
        <v>7158</v>
      </c>
    </row>
    <row r="1956" spans="21:39" x14ac:dyDescent="0.2">
      <c r="U1956" s="4"/>
      <c r="V1956" s="4"/>
      <c r="W1956" s="4"/>
      <c r="X1956" s="4"/>
      <c r="AJ1956" s="4" t="s">
        <v>7159</v>
      </c>
      <c r="AK1956" s="4" t="s">
        <v>7160</v>
      </c>
      <c r="AL1956" s="4" t="s">
        <v>7161</v>
      </c>
      <c r="AM1956" s="4" t="s">
        <v>7162</v>
      </c>
    </row>
    <row r="1957" spans="21:39" x14ac:dyDescent="0.2">
      <c r="U1957" s="4"/>
      <c r="V1957" s="4"/>
      <c r="W1957" s="4"/>
      <c r="X1957" s="4"/>
      <c r="AJ1957" s="4" t="s">
        <v>7163</v>
      </c>
      <c r="AK1957" s="4" t="s">
        <v>7164</v>
      </c>
      <c r="AL1957" s="4" t="s">
        <v>7165</v>
      </c>
      <c r="AM1957" s="4" t="s">
        <v>7166</v>
      </c>
    </row>
    <row r="1958" spans="21:39" x14ac:dyDescent="0.2">
      <c r="U1958" s="4"/>
      <c r="V1958" s="4"/>
      <c r="W1958" s="4"/>
      <c r="X1958" s="4"/>
      <c r="AJ1958" s="4" t="s">
        <v>7167</v>
      </c>
      <c r="AK1958" s="4" t="s">
        <v>7168</v>
      </c>
      <c r="AL1958" s="4" t="s">
        <v>7169</v>
      </c>
      <c r="AM1958" s="4" t="s">
        <v>7170</v>
      </c>
    </row>
    <row r="1959" spans="21:39" x14ac:dyDescent="0.2">
      <c r="U1959" s="4"/>
      <c r="V1959" s="4"/>
      <c r="W1959" s="4"/>
      <c r="X1959" s="4"/>
      <c r="AJ1959" s="4" t="s">
        <v>7171</v>
      </c>
      <c r="AK1959" s="4" t="s">
        <v>7172</v>
      </c>
      <c r="AL1959" s="4" t="s">
        <v>7173</v>
      </c>
      <c r="AM1959" s="4" t="s">
        <v>7174</v>
      </c>
    </row>
    <row r="1960" spans="21:39" x14ac:dyDescent="0.2">
      <c r="U1960" s="4"/>
      <c r="V1960" s="4"/>
      <c r="W1960" s="4"/>
      <c r="X1960" s="4"/>
      <c r="AJ1960" s="4" t="s">
        <v>7175</v>
      </c>
      <c r="AK1960" s="4" t="s">
        <v>7176</v>
      </c>
      <c r="AL1960" s="4" t="s">
        <v>7177</v>
      </c>
      <c r="AM1960" s="4" t="s">
        <v>7178</v>
      </c>
    </row>
    <row r="1961" spans="21:39" x14ac:dyDescent="0.2">
      <c r="U1961" s="4"/>
      <c r="V1961" s="4"/>
      <c r="W1961" s="4"/>
      <c r="X1961" s="4"/>
      <c r="AJ1961" s="4" t="s">
        <v>7179</v>
      </c>
      <c r="AK1961" s="4" t="s">
        <v>7180</v>
      </c>
      <c r="AL1961" s="4" t="s">
        <v>7181</v>
      </c>
      <c r="AM1961" s="4" t="s">
        <v>7182</v>
      </c>
    </row>
    <row r="1962" spans="21:39" x14ac:dyDescent="0.2">
      <c r="U1962" s="4"/>
      <c r="V1962" s="4"/>
      <c r="W1962" s="4"/>
      <c r="X1962" s="4"/>
      <c r="AJ1962" s="4" t="s">
        <v>7183</v>
      </c>
      <c r="AK1962" s="4" t="s">
        <v>7184</v>
      </c>
      <c r="AL1962" s="4" t="s">
        <v>7185</v>
      </c>
      <c r="AM1962" s="4" t="s">
        <v>7186</v>
      </c>
    </row>
    <row r="1963" spans="21:39" x14ac:dyDescent="0.2">
      <c r="U1963" s="4"/>
      <c r="V1963" s="4"/>
      <c r="W1963" s="4"/>
      <c r="X1963" s="4"/>
      <c r="AJ1963" s="4" t="s">
        <v>7187</v>
      </c>
      <c r="AK1963" s="4" t="s">
        <v>7188</v>
      </c>
      <c r="AL1963" s="4" t="s">
        <v>7189</v>
      </c>
      <c r="AM1963" s="4" t="s">
        <v>7190</v>
      </c>
    </row>
    <row r="1964" spans="21:39" x14ac:dyDescent="0.2">
      <c r="U1964" s="4"/>
      <c r="V1964" s="4"/>
      <c r="W1964" s="4"/>
      <c r="X1964" s="4"/>
      <c r="AJ1964" s="4" t="s">
        <v>7191</v>
      </c>
      <c r="AK1964" s="4" t="s">
        <v>7192</v>
      </c>
      <c r="AL1964" s="4" t="s">
        <v>7193</v>
      </c>
      <c r="AM1964" s="4" t="s">
        <v>7194</v>
      </c>
    </row>
    <row r="1965" spans="21:39" x14ac:dyDescent="0.2">
      <c r="U1965" s="4"/>
      <c r="V1965" s="4"/>
      <c r="W1965" s="4"/>
      <c r="X1965" s="4"/>
      <c r="AJ1965" s="4" t="s">
        <v>7195</v>
      </c>
      <c r="AK1965" s="4" t="s">
        <v>7196</v>
      </c>
      <c r="AL1965" s="4" t="s">
        <v>7197</v>
      </c>
      <c r="AM1965" s="4" t="s">
        <v>7198</v>
      </c>
    </row>
    <row r="1966" spans="21:39" x14ac:dyDescent="0.2">
      <c r="U1966" s="4"/>
      <c r="V1966" s="4"/>
      <c r="W1966" s="4"/>
      <c r="X1966" s="4"/>
      <c r="AJ1966" s="4" t="s">
        <v>7199</v>
      </c>
      <c r="AK1966" s="4" t="s">
        <v>7200</v>
      </c>
      <c r="AL1966" s="4" t="s">
        <v>7201</v>
      </c>
      <c r="AM1966" s="4" t="s">
        <v>7202</v>
      </c>
    </row>
    <row r="1967" spans="21:39" x14ac:dyDescent="0.2">
      <c r="U1967" s="4"/>
      <c r="V1967" s="4"/>
      <c r="W1967" s="4"/>
      <c r="X1967" s="4"/>
      <c r="AJ1967" s="4" t="s">
        <v>7203</v>
      </c>
      <c r="AK1967" s="4" t="s">
        <v>7204</v>
      </c>
      <c r="AL1967" s="4" t="s">
        <v>7205</v>
      </c>
      <c r="AM1967" s="4" t="s">
        <v>7206</v>
      </c>
    </row>
    <row r="1968" spans="21:39" x14ac:dyDescent="0.2">
      <c r="U1968" s="4"/>
      <c r="V1968" s="4"/>
      <c r="W1968" s="4"/>
      <c r="X1968" s="4"/>
      <c r="AJ1968" s="4" t="s">
        <v>7207</v>
      </c>
      <c r="AK1968" s="4" t="s">
        <v>7208</v>
      </c>
      <c r="AL1968" s="4" t="s">
        <v>7209</v>
      </c>
      <c r="AM1968" s="4" t="s">
        <v>7210</v>
      </c>
    </row>
    <row r="1969" spans="21:39" x14ac:dyDescent="0.2">
      <c r="U1969" s="4"/>
      <c r="V1969" s="4"/>
      <c r="W1969" s="4"/>
      <c r="X1969" s="4"/>
      <c r="AJ1969" s="4" t="s">
        <v>7211</v>
      </c>
      <c r="AK1969" s="4" t="s">
        <v>7212</v>
      </c>
      <c r="AL1969" s="4" t="s">
        <v>7213</v>
      </c>
      <c r="AM1969" s="4" t="s">
        <v>7214</v>
      </c>
    </row>
    <row r="1970" spans="21:39" x14ac:dyDescent="0.2">
      <c r="U1970" s="4"/>
      <c r="V1970" s="4"/>
      <c r="W1970" s="4"/>
      <c r="X1970" s="4"/>
      <c r="AJ1970" s="4" t="s">
        <v>7215</v>
      </c>
      <c r="AK1970" s="4" t="s">
        <v>7216</v>
      </c>
      <c r="AL1970" s="4" t="s">
        <v>7217</v>
      </c>
      <c r="AM1970" s="4" t="s">
        <v>7218</v>
      </c>
    </row>
    <row r="1971" spans="21:39" x14ac:dyDescent="0.2">
      <c r="U1971" s="4"/>
      <c r="V1971" s="4"/>
      <c r="W1971" s="4"/>
      <c r="X1971" s="4"/>
      <c r="AJ1971" s="4" t="s">
        <v>7219</v>
      </c>
      <c r="AK1971" s="4" t="s">
        <v>7220</v>
      </c>
      <c r="AL1971" s="4" t="s">
        <v>7221</v>
      </c>
      <c r="AM1971" s="4" t="s">
        <v>7222</v>
      </c>
    </row>
    <row r="1972" spans="21:39" x14ac:dyDescent="0.2">
      <c r="U1972" s="4"/>
      <c r="V1972" s="4"/>
      <c r="W1972" s="4"/>
      <c r="X1972" s="4"/>
      <c r="AJ1972" s="4" t="s">
        <v>7223</v>
      </c>
      <c r="AK1972" s="4" t="s">
        <v>7224</v>
      </c>
      <c r="AL1972" s="4" t="s">
        <v>7225</v>
      </c>
      <c r="AM1972" s="4" t="s">
        <v>7226</v>
      </c>
    </row>
    <row r="1973" spans="21:39" x14ac:dyDescent="0.2">
      <c r="U1973" s="4"/>
      <c r="V1973" s="4"/>
      <c r="W1973" s="4"/>
      <c r="X1973" s="4"/>
      <c r="AJ1973" s="4" t="s">
        <v>7227</v>
      </c>
      <c r="AK1973" s="4" t="s">
        <v>7228</v>
      </c>
      <c r="AL1973" s="4" t="s">
        <v>7229</v>
      </c>
      <c r="AM1973" s="4" t="s">
        <v>7230</v>
      </c>
    </row>
    <row r="1974" spans="21:39" x14ac:dyDescent="0.2">
      <c r="U1974" s="4"/>
      <c r="V1974" s="4"/>
      <c r="W1974" s="4"/>
      <c r="X1974" s="4"/>
      <c r="AJ1974" s="4" t="s">
        <v>7231</v>
      </c>
      <c r="AK1974" s="4" t="s">
        <v>7232</v>
      </c>
      <c r="AL1974" s="4" t="s">
        <v>7233</v>
      </c>
      <c r="AM1974" s="4" t="s">
        <v>7234</v>
      </c>
    </row>
    <row r="1975" spans="21:39" x14ac:dyDescent="0.2">
      <c r="U1975" s="4"/>
      <c r="V1975" s="4"/>
      <c r="W1975" s="4"/>
      <c r="X1975" s="4"/>
      <c r="AJ1975" s="4" t="s">
        <v>7235</v>
      </c>
      <c r="AK1975" s="4" t="s">
        <v>7236</v>
      </c>
      <c r="AL1975" s="4" t="s">
        <v>7237</v>
      </c>
      <c r="AM1975" s="4" t="s">
        <v>7238</v>
      </c>
    </row>
    <row r="1976" spans="21:39" x14ac:dyDescent="0.2">
      <c r="U1976" s="4"/>
      <c r="V1976" s="4"/>
      <c r="W1976" s="4"/>
      <c r="X1976" s="4"/>
      <c r="AJ1976" s="4" t="s">
        <v>7239</v>
      </c>
      <c r="AK1976" s="4" t="s">
        <v>7240</v>
      </c>
      <c r="AL1976" s="4" t="s">
        <v>7241</v>
      </c>
      <c r="AM1976" s="4" t="s">
        <v>7242</v>
      </c>
    </row>
    <row r="1977" spans="21:39" x14ac:dyDescent="0.2">
      <c r="U1977" s="4"/>
      <c r="V1977" s="4"/>
      <c r="W1977" s="4"/>
      <c r="X1977" s="4"/>
      <c r="AJ1977" s="4" t="s">
        <v>7243</v>
      </c>
      <c r="AK1977" s="4" t="s">
        <v>7244</v>
      </c>
      <c r="AL1977" s="4" t="s">
        <v>7245</v>
      </c>
      <c r="AM1977" s="4" t="s">
        <v>7246</v>
      </c>
    </row>
    <row r="1978" spans="21:39" x14ac:dyDescent="0.2">
      <c r="U1978" s="4"/>
      <c r="V1978" s="4"/>
      <c r="W1978" s="4"/>
      <c r="X1978" s="4"/>
      <c r="AJ1978" s="4" t="s">
        <v>7247</v>
      </c>
      <c r="AK1978" s="4" t="s">
        <v>7248</v>
      </c>
      <c r="AL1978" s="4" t="s">
        <v>7249</v>
      </c>
      <c r="AM1978" s="4" t="s">
        <v>7250</v>
      </c>
    </row>
    <row r="1979" spans="21:39" x14ac:dyDescent="0.2">
      <c r="U1979" s="4"/>
      <c r="V1979" s="4"/>
      <c r="W1979" s="4"/>
      <c r="X1979" s="4"/>
      <c r="AJ1979" s="4" t="s">
        <v>7251</v>
      </c>
      <c r="AK1979" s="4" t="s">
        <v>7252</v>
      </c>
      <c r="AL1979" s="4" t="s">
        <v>7253</v>
      </c>
      <c r="AM1979" s="4" t="s">
        <v>7254</v>
      </c>
    </row>
    <row r="1980" spans="21:39" x14ac:dyDescent="0.2">
      <c r="U1980" s="4"/>
      <c r="V1980" s="4"/>
      <c r="W1980" s="4"/>
      <c r="X1980" s="4"/>
      <c r="AJ1980" s="4" t="s">
        <v>7255</v>
      </c>
      <c r="AK1980" s="4" t="s">
        <v>7256</v>
      </c>
      <c r="AL1980" s="4" t="s">
        <v>7257</v>
      </c>
      <c r="AM1980" s="4" t="s">
        <v>7258</v>
      </c>
    </row>
    <row r="1981" spans="21:39" x14ac:dyDescent="0.2">
      <c r="U1981" s="4"/>
      <c r="V1981" s="4"/>
      <c r="W1981" s="4"/>
      <c r="X1981" s="4"/>
      <c r="AJ1981" s="4" t="s">
        <v>7259</v>
      </c>
      <c r="AK1981" s="4" t="s">
        <v>7260</v>
      </c>
      <c r="AL1981" s="4" t="s">
        <v>7261</v>
      </c>
      <c r="AM1981" s="4" t="s">
        <v>7262</v>
      </c>
    </row>
    <row r="1982" spans="21:39" x14ac:dyDescent="0.2">
      <c r="U1982" s="4"/>
      <c r="V1982" s="4"/>
      <c r="W1982" s="4"/>
      <c r="X1982" s="4"/>
      <c r="AJ1982" s="4" t="s">
        <v>7263</v>
      </c>
      <c r="AK1982" s="4" t="s">
        <v>7264</v>
      </c>
      <c r="AL1982" s="4" t="s">
        <v>7265</v>
      </c>
      <c r="AM1982" s="4" t="s">
        <v>7266</v>
      </c>
    </row>
    <row r="1983" spans="21:39" x14ac:dyDescent="0.2">
      <c r="U1983" s="4"/>
      <c r="V1983" s="4"/>
      <c r="W1983" s="4"/>
      <c r="X1983" s="4"/>
      <c r="AJ1983" s="4" t="s">
        <v>7267</v>
      </c>
      <c r="AK1983" s="4" t="s">
        <v>7268</v>
      </c>
      <c r="AL1983" s="4" t="s">
        <v>7269</v>
      </c>
      <c r="AM1983" s="4" t="s">
        <v>7270</v>
      </c>
    </row>
    <row r="1984" spans="21:39" x14ac:dyDescent="0.2">
      <c r="U1984" s="4"/>
      <c r="V1984" s="4"/>
      <c r="W1984" s="4"/>
      <c r="X1984" s="4"/>
      <c r="AJ1984" s="4" t="s">
        <v>7271</v>
      </c>
      <c r="AK1984" s="4" t="s">
        <v>7272</v>
      </c>
      <c r="AL1984" s="4" t="s">
        <v>7273</v>
      </c>
      <c r="AM1984" s="4" t="s">
        <v>7274</v>
      </c>
    </row>
    <row r="1985" spans="21:39" x14ac:dyDescent="0.2">
      <c r="U1985" s="4"/>
      <c r="V1985" s="4"/>
      <c r="W1985" s="4"/>
      <c r="X1985" s="4"/>
      <c r="AJ1985" s="4" t="s">
        <v>7275</v>
      </c>
      <c r="AK1985" s="4" t="s">
        <v>7276</v>
      </c>
      <c r="AL1985" s="4" t="s">
        <v>7277</v>
      </c>
      <c r="AM1985" s="4" t="s">
        <v>7278</v>
      </c>
    </row>
    <row r="1986" spans="21:39" x14ac:dyDescent="0.2">
      <c r="U1986" s="4"/>
      <c r="V1986" s="4"/>
      <c r="W1986" s="4"/>
      <c r="X1986" s="4"/>
      <c r="AJ1986" s="4" t="s">
        <v>7279</v>
      </c>
      <c r="AK1986" s="4" t="s">
        <v>7280</v>
      </c>
      <c r="AL1986" s="4" t="s">
        <v>6063</v>
      </c>
      <c r="AM1986" s="4" t="s">
        <v>7281</v>
      </c>
    </row>
    <row r="1987" spans="21:39" x14ac:dyDescent="0.2">
      <c r="U1987" s="4"/>
      <c r="V1987" s="4"/>
      <c r="W1987" s="4"/>
      <c r="X1987" s="4"/>
      <c r="AJ1987" s="4" t="s">
        <v>7282</v>
      </c>
      <c r="AK1987" s="4" t="s">
        <v>7283</v>
      </c>
      <c r="AL1987" s="4" t="s">
        <v>7284</v>
      </c>
      <c r="AM1987" s="4" t="s">
        <v>7285</v>
      </c>
    </row>
    <row r="1988" spans="21:39" x14ac:dyDescent="0.2">
      <c r="U1988" s="4"/>
      <c r="V1988" s="4"/>
      <c r="W1988" s="4"/>
      <c r="X1988" s="4"/>
      <c r="AJ1988" s="4" t="s">
        <v>7286</v>
      </c>
      <c r="AK1988" s="4" t="s">
        <v>7287</v>
      </c>
      <c r="AL1988" s="4" t="s">
        <v>7288</v>
      </c>
      <c r="AM1988" s="4" t="s">
        <v>7289</v>
      </c>
    </row>
    <row r="1989" spans="21:39" x14ac:dyDescent="0.2">
      <c r="U1989" s="4"/>
      <c r="V1989" s="4"/>
      <c r="W1989" s="4"/>
      <c r="X1989" s="4"/>
      <c r="AJ1989" s="4" t="s">
        <v>7290</v>
      </c>
      <c r="AK1989" s="4" t="s">
        <v>7291</v>
      </c>
      <c r="AL1989" s="4" t="s">
        <v>7292</v>
      </c>
      <c r="AM1989" s="4" t="s">
        <v>7293</v>
      </c>
    </row>
    <row r="1990" spans="21:39" x14ac:dyDescent="0.2">
      <c r="U1990" s="4"/>
      <c r="V1990" s="4"/>
      <c r="W1990" s="4"/>
      <c r="X1990" s="4"/>
      <c r="AJ1990" s="4" t="s">
        <v>7294</v>
      </c>
      <c r="AK1990" s="4" t="s">
        <v>7295</v>
      </c>
      <c r="AL1990" s="4" t="s">
        <v>7296</v>
      </c>
      <c r="AM1990" s="4" t="s">
        <v>7297</v>
      </c>
    </row>
    <row r="1991" spans="21:39" x14ac:dyDescent="0.2">
      <c r="U1991" s="4"/>
      <c r="V1991" s="4"/>
      <c r="W1991" s="4"/>
      <c r="X1991" s="4"/>
      <c r="AJ1991" s="4" t="s">
        <v>7298</v>
      </c>
      <c r="AK1991" s="4" t="s">
        <v>7299</v>
      </c>
      <c r="AL1991" s="4" t="s">
        <v>7300</v>
      </c>
      <c r="AM1991" s="4" t="s">
        <v>7301</v>
      </c>
    </row>
    <row r="1992" spans="21:39" x14ac:dyDescent="0.2">
      <c r="U1992" s="4"/>
      <c r="V1992" s="4"/>
      <c r="W1992" s="4"/>
      <c r="X1992" s="4"/>
      <c r="AJ1992" s="4" t="s">
        <v>7302</v>
      </c>
      <c r="AK1992" s="4" t="s">
        <v>7303</v>
      </c>
      <c r="AL1992" s="4" t="s">
        <v>7304</v>
      </c>
      <c r="AM1992" s="4" t="s">
        <v>7305</v>
      </c>
    </row>
    <row r="1993" spans="21:39" x14ac:dyDescent="0.2">
      <c r="U1993" s="4"/>
      <c r="V1993" s="4"/>
      <c r="W1993" s="4"/>
      <c r="X1993" s="4"/>
      <c r="AJ1993" s="4" t="s">
        <v>7306</v>
      </c>
      <c r="AK1993" s="4" t="s">
        <v>7307</v>
      </c>
      <c r="AL1993" s="4" t="s">
        <v>7308</v>
      </c>
      <c r="AM1993" s="4" t="s">
        <v>7309</v>
      </c>
    </row>
    <row r="1994" spans="21:39" x14ac:dyDescent="0.2">
      <c r="U1994" s="4"/>
      <c r="V1994" s="4"/>
      <c r="W1994" s="4"/>
      <c r="X1994" s="4"/>
      <c r="AJ1994" s="4" t="s">
        <v>7310</v>
      </c>
      <c r="AK1994" s="4" t="s">
        <v>7311</v>
      </c>
      <c r="AL1994" s="4" t="s">
        <v>6903</v>
      </c>
      <c r="AM1994" s="4" t="s">
        <v>6904</v>
      </c>
    </row>
    <row r="1995" spans="21:39" x14ac:dyDescent="0.2">
      <c r="U1995" s="4"/>
      <c r="V1995" s="4"/>
      <c r="W1995" s="4"/>
      <c r="X1995" s="4"/>
      <c r="AJ1995" s="4" t="s">
        <v>7312</v>
      </c>
      <c r="AK1995" s="4" t="s">
        <v>7313</v>
      </c>
      <c r="AL1995" s="4" t="s">
        <v>7314</v>
      </c>
      <c r="AM1995" s="4" t="s">
        <v>7315</v>
      </c>
    </row>
    <row r="1996" spans="21:39" x14ac:dyDescent="0.2">
      <c r="U1996" s="4"/>
      <c r="V1996" s="4"/>
      <c r="W1996" s="4"/>
      <c r="X1996" s="4"/>
      <c r="AJ1996" s="4" t="s">
        <v>7316</v>
      </c>
      <c r="AK1996" s="4" t="s">
        <v>7317</v>
      </c>
      <c r="AL1996" s="4" t="s">
        <v>7318</v>
      </c>
      <c r="AM1996" s="4" t="s">
        <v>7319</v>
      </c>
    </row>
    <row r="1997" spans="21:39" x14ac:dyDescent="0.2">
      <c r="U1997" s="4"/>
      <c r="V1997" s="4"/>
      <c r="W1997" s="4"/>
      <c r="X1997" s="4"/>
      <c r="AJ1997" s="4" t="s">
        <v>7320</v>
      </c>
      <c r="AK1997" s="4" t="s">
        <v>7321</v>
      </c>
      <c r="AL1997" s="4" t="s">
        <v>7322</v>
      </c>
      <c r="AM1997" s="4" t="s">
        <v>7323</v>
      </c>
    </row>
    <row r="1998" spans="21:39" x14ac:dyDescent="0.2">
      <c r="U1998" s="4"/>
      <c r="V1998" s="4"/>
      <c r="W1998" s="4"/>
      <c r="X1998" s="4"/>
      <c r="AJ1998" s="4" t="s">
        <v>7324</v>
      </c>
      <c r="AK1998" s="4" t="s">
        <v>7325</v>
      </c>
      <c r="AL1998" s="4" t="s">
        <v>452</v>
      </c>
      <c r="AM1998" s="4" t="s">
        <v>452</v>
      </c>
    </row>
    <row r="1999" spans="21:39" x14ac:dyDescent="0.2">
      <c r="U1999" s="4"/>
      <c r="V1999" s="4"/>
      <c r="W1999" s="4"/>
      <c r="X1999" s="4"/>
      <c r="AJ1999" s="4" t="s">
        <v>7326</v>
      </c>
      <c r="AK1999" s="4" t="s">
        <v>7327</v>
      </c>
      <c r="AL1999" s="4" t="s">
        <v>452</v>
      </c>
      <c r="AM1999" s="4" t="s">
        <v>452</v>
      </c>
    </row>
    <row r="2000" spans="21:39" x14ac:dyDescent="0.2">
      <c r="U2000" s="4"/>
      <c r="V2000" s="4"/>
      <c r="W2000" s="4"/>
      <c r="X2000" s="4"/>
      <c r="AJ2000" s="4" t="s">
        <v>7328</v>
      </c>
      <c r="AK2000" s="4" t="s">
        <v>7329</v>
      </c>
      <c r="AL2000" s="4" t="s">
        <v>7330</v>
      </c>
      <c r="AM2000" s="4" t="s">
        <v>7331</v>
      </c>
    </row>
    <row r="2001" spans="21:39" x14ac:dyDescent="0.2">
      <c r="U2001" s="4"/>
      <c r="V2001" s="4"/>
      <c r="W2001" s="4"/>
      <c r="X2001" s="4"/>
      <c r="AJ2001" s="4" t="s">
        <v>7332</v>
      </c>
      <c r="AK2001" s="4" t="s">
        <v>7333</v>
      </c>
      <c r="AL2001" s="4" t="s">
        <v>7334</v>
      </c>
      <c r="AM2001" s="4" t="s">
        <v>7335</v>
      </c>
    </row>
    <row r="2002" spans="21:39" x14ac:dyDescent="0.2">
      <c r="U2002" s="4"/>
      <c r="V2002" s="4"/>
      <c r="W2002" s="4"/>
      <c r="X2002" s="4"/>
      <c r="AJ2002" s="4" t="s">
        <v>7336</v>
      </c>
      <c r="AK2002" s="4" t="s">
        <v>7337</v>
      </c>
      <c r="AL2002" s="4" t="s">
        <v>7338</v>
      </c>
      <c r="AM2002" s="4" t="s">
        <v>7339</v>
      </c>
    </row>
    <row r="2003" spans="21:39" x14ac:dyDescent="0.2">
      <c r="U2003" s="4"/>
      <c r="V2003" s="4"/>
      <c r="W2003" s="4"/>
      <c r="X2003" s="4"/>
      <c r="AJ2003" s="4" t="s">
        <v>7340</v>
      </c>
      <c r="AK2003" s="4" t="s">
        <v>7341</v>
      </c>
      <c r="AL2003" s="4" t="s">
        <v>7342</v>
      </c>
      <c r="AM2003" s="4" t="s">
        <v>7343</v>
      </c>
    </row>
    <row r="2004" spans="21:39" x14ac:dyDescent="0.2">
      <c r="U2004" s="4"/>
      <c r="V2004" s="4"/>
      <c r="W2004" s="4"/>
      <c r="X2004" s="4"/>
      <c r="AJ2004" s="4" t="s">
        <v>7344</v>
      </c>
      <c r="AK2004" s="4" t="s">
        <v>7345</v>
      </c>
      <c r="AL2004" s="4" t="s">
        <v>7346</v>
      </c>
      <c r="AM2004" s="4" t="s">
        <v>7347</v>
      </c>
    </row>
    <row r="2005" spans="21:39" x14ac:dyDescent="0.2">
      <c r="U2005" s="4"/>
      <c r="V2005" s="4"/>
      <c r="W2005" s="4"/>
      <c r="X2005" s="4"/>
      <c r="AJ2005" s="4" t="s">
        <v>7348</v>
      </c>
      <c r="AK2005" s="4" t="s">
        <v>7349</v>
      </c>
      <c r="AL2005" s="4" t="s">
        <v>7350</v>
      </c>
      <c r="AM2005" s="4" t="s">
        <v>7351</v>
      </c>
    </row>
    <row r="2006" spans="21:39" x14ac:dyDescent="0.2">
      <c r="U2006" s="4"/>
      <c r="V2006" s="4"/>
      <c r="W2006" s="4"/>
      <c r="X2006" s="4"/>
      <c r="AJ2006" s="4" t="s">
        <v>7352</v>
      </c>
      <c r="AK2006" s="4" t="s">
        <v>7353</v>
      </c>
      <c r="AL2006" s="4" t="s">
        <v>7350</v>
      </c>
      <c r="AM2006" s="4" t="s">
        <v>7351</v>
      </c>
    </row>
    <row r="2007" spans="21:39" x14ac:dyDescent="0.2">
      <c r="U2007" s="4"/>
      <c r="V2007" s="4"/>
      <c r="W2007" s="4"/>
      <c r="X2007" s="4"/>
      <c r="AJ2007" s="4" t="s">
        <v>7354</v>
      </c>
      <c r="AK2007" s="4" t="s">
        <v>7355</v>
      </c>
      <c r="AL2007" s="4" t="s">
        <v>7356</v>
      </c>
      <c r="AM2007" s="4" t="s">
        <v>7357</v>
      </c>
    </row>
    <row r="2008" spans="21:39" x14ac:dyDescent="0.2">
      <c r="U2008" s="4"/>
      <c r="V2008" s="4"/>
      <c r="W2008" s="4"/>
      <c r="X2008" s="4"/>
      <c r="AJ2008" s="4" t="s">
        <v>7358</v>
      </c>
      <c r="AK2008" s="4" t="s">
        <v>7359</v>
      </c>
      <c r="AL2008" s="4" t="s">
        <v>7356</v>
      </c>
      <c r="AM2008" s="4" t="s">
        <v>7357</v>
      </c>
    </row>
    <row r="2009" spans="21:39" x14ac:dyDescent="0.2">
      <c r="U2009" s="4"/>
      <c r="V2009" s="4"/>
      <c r="W2009" s="4"/>
      <c r="X2009" s="4"/>
      <c r="AJ2009" s="4" t="s">
        <v>7360</v>
      </c>
      <c r="AK2009" s="4" t="s">
        <v>7361</v>
      </c>
      <c r="AL2009" s="4" t="s">
        <v>7362</v>
      </c>
      <c r="AM2009" s="4" t="s">
        <v>7363</v>
      </c>
    </row>
    <row r="2010" spans="21:39" x14ac:dyDescent="0.2">
      <c r="U2010" s="4"/>
      <c r="V2010" s="4"/>
      <c r="W2010" s="4"/>
      <c r="X2010" s="4"/>
      <c r="AJ2010" s="4" t="s">
        <v>7364</v>
      </c>
      <c r="AK2010" s="4" t="s">
        <v>7365</v>
      </c>
      <c r="AL2010" s="4" t="s">
        <v>7362</v>
      </c>
      <c r="AM2010" s="4" t="s">
        <v>7363</v>
      </c>
    </row>
    <row r="2011" spans="21:39" x14ac:dyDescent="0.2">
      <c r="U2011" s="4"/>
      <c r="V2011" s="4"/>
      <c r="W2011" s="4"/>
      <c r="X2011" s="4"/>
      <c r="AJ2011" s="4" t="s">
        <v>7366</v>
      </c>
      <c r="AK2011" s="4" t="s">
        <v>7367</v>
      </c>
      <c r="AL2011" s="4" t="s">
        <v>7368</v>
      </c>
      <c r="AM2011" s="4" t="s">
        <v>7369</v>
      </c>
    </row>
    <row r="2012" spans="21:39" x14ac:dyDescent="0.2">
      <c r="U2012" s="4"/>
      <c r="V2012" s="4"/>
      <c r="W2012" s="4"/>
      <c r="X2012" s="4"/>
      <c r="AJ2012" s="4" t="s">
        <v>7370</v>
      </c>
      <c r="AK2012" s="4" t="s">
        <v>7371</v>
      </c>
      <c r="AL2012" s="4" t="s">
        <v>7368</v>
      </c>
      <c r="AM2012" s="4" t="s">
        <v>7369</v>
      </c>
    </row>
    <row r="2013" spans="21:39" x14ac:dyDescent="0.2">
      <c r="U2013" s="4"/>
      <c r="V2013" s="4"/>
      <c r="W2013" s="4"/>
      <c r="X2013" s="4"/>
      <c r="AJ2013" s="4" t="s">
        <v>7372</v>
      </c>
      <c r="AK2013" s="4" t="s">
        <v>7373</v>
      </c>
      <c r="AL2013" s="4" t="s">
        <v>7374</v>
      </c>
      <c r="AM2013" s="4" t="s">
        <v>7375</v>
      </c>
    </row>
    <row r="2014" spans="21:39" x14ac:dyDescent="0.2">
      <c r="U2014" s="4"/>
      <c r="V2014" s="4"/>
      <c r="W2014" s="4"/>
      <c r="X2014" s="4"/>
      <c r="AJ2014" s="4" t="s">
        <v>7376</v>
      </c>
      <c r="AK2014" s="4" t="s">
        <v>7377</v>
      </c>
      <c r="AL2014" s="4" t="s">
        <v>7374</v>
      </c>
      <c r="AM2014" s="4" t="s">
        <v>7375</v>
      </c>
    </row>
    <row r="2015" spans="21:39" x14ac:dyDescent="0.2">
      <c r="U2015" s="4"/>
      <c r="V2015" s="4"/>
      <c r="W2015" s="4"/>
      <c r="X2015" s="4"/>
      <c r="AJ2015" s="4" t="s">
        <v>7378</v>
      </c>
      <c r="AK2015" s="4" t="s">
        <v>7379</v>
      </c>
      <c r="AL2015" s="4" t="s">
        <v>7380</v>
      </c>
      <c r="AM2015" s="4" t="s">
        <v>7381</v>
      </c>
    </row>
    <row r="2016" spans="21:39" x14ac:dyDescent="0.2">
      <c r="U2016" s="4"/>
      <c r="V2016" s="4"/>
      <c r="W2016" s="4"/>
      <c r="X2016" s="4"/>
      <c r="AJ2016" s="4" t="s">
        <v>7382</v>
      </c>
      <c r="AK2016" s="4" t="s">
        <v>7383</v>
      </c>
      <c r="AL2016" s="4" t="s">
        <v>7380</v>
      </c>
      <c r="AM2016" s="4" t="s">
        <v>7381</v>
      </c>
    </row>
    <row r="2017" spans="21:39" x14ac:dyDescent="0.2">
      <c r="U2017" s="4"/>
      <c r="V2017" s="4"/>
      <c r="W2017" s="4"/>
      <c r="X2017" s="4"/>
      <c r="AJ2017" s="4" t="s">
        <v>7384</v>
      </c>
      <c r="AK2017" s="4" t="s">
        <v>7385</v>
      </c>
      <c r="AL2017" s="4" t="s">
        <v>452</v>
      </c>
      <c r="AM2017" s="4" t="s">
        <v>452</v>
      </c>
    </row>
    <row r="2018" spans="21:39" x14ac:dyDescent="0.2">
      <c r="U2018" s="4"/>
      <c r="V2018" s="4"/>
      <c r="W2018" s="4"/>
      <c r="X2018" s="4"/>
      <c r="AJ2018" s="4" t="s">
        <v>7386</v>
      </c>
      <c r="AK2018" s="4" t="s">
        <v>4961</v>
      </c>
      <c r="AL2018" s="4" t="s">
        <v>452</v>
      </c>
      <c r="AM2018" s="4" t="s">
        <v>452</v>
      </c>
    </row>
    <row r="2019" spans="21:39" x14ac:dyDescent="0.2">
      <c r="U2019" s="4"/>
      <c r="V2019" s="4"/>
      <c r="W2019" s="4"/>
      <c r="X2019" s="4"/>
      <c r="AJ2019" s="4" t="s">
        <v>7387</v>
      </c>
      <c r="AK2019" s="4" t="s">
        <v>7388</v>
      </c>
      <c r="AL2019" s="4" t="s">
        <v>452</v>
      </c>
      <c r="AM2019" s="4" t="s">
        <v>452</v>
      </c>
    </row>
    <row r="2020" spans="21:39" x14ac:dyDescent="0.2">
      <c r="U2020" s="4"/>
      <c r="V2020" s="4"/>
      <c r="W2020" s="4"/>
      <c r="X2020" s="4"/>
      <c r="AJ2020" s="4" t="s">
        <v>7389</v>
      </c>
      <c r="AK2020" s="4" t="s">
        <v>4969</v>
      </c>
      <c r="AL2020" s="4" t="s">
        <v>452</v>
      </c>
      <c r="AM2020" s="4" t="s">
        <v>452</v>
      </c>
    </row>
    <row r="2021" spans="21:39" x14ac:dyDescent="0.2">
      <c r="U2021" s="4"/>
      <c r="V2021" s="4"/>
      <c r="W2021" s="4"/>
      <c r="X2021" s="4"/>
      <c r="AJ2021" s="4" t="s">
        <v>7390</v>
      </c>
      <c r="AK2021" s="4" t="s">
        <v>4987</v>
      </c>
      <c r="AL2021" s="4" t="s">
        <v>452</v>
      </c>
      <c r="AM2021" s="4" t="s">
        <v>452</v>
      </c>
    </row>
    <row r="2022" spans="21:39" x14ac:dyDescent="0.2">
      <c r="U2022" s="4"/>
      <c r="V2022" s="4"/>
      <c r="W2022" s="4"/>
      <c r="X2022" s="4"/>
      <c r="AJ2022" s="4" t="s">
        <v>7391</v>
      </c>
      <c r="AK2022" s="4" t="s">
        <v>7392</v>
      </c>
      <c r="AL2022" s="4" t="s">
        <v>452</v>
      </c>
      <c r="AM2022" s="4" t="s">
        <v>452</v>
      </c>
    </row>
    <row r="2023" spans="21:39" x14ac:dyDescent="0.2">
      <c r="U2023" s="4"/>
      <c r="V2023" s="4"/>
      <c r="W2023" s="4"/>
      <c r="X2023" s="4"/>
      <c r="AJ2023" s="4" t="s">
        <v>7393</v>
      </c>
      <c r="AK2023" s="4" t="s">
        <v>7394</v>
      </c>
      <c r="AL2023" s="4" t="s">
        <v>452</v>
      </c>
      <c r="AM2023" s="4" t="s">
        <v>452</v>
      </c>
    </row>
    <row r="2024" spans="21:39" x14ac:dyDescent="0.2">
      <c r="U2024" s="4"/>
      <c r="V2024" s="4"/>
      <c r="W2024" s="4"/>
      <c r="X2024" s="4"/>
      <c r="AJ2024" s="4" t="s">
        <v>7395</v>
      </c>
      <c r="AK2024" s="4" t="s">
        <v>7396</v>
      </c>
      <c r="AL2024" s="4" t="s">
        <v>452</v>
      </c>
      <c r="AM2024" s="4" t="s">
        <v>452</v>
      </c>
    </row>
    <row r="2025" spans="21:39" x14ac:dyDescent="0.2">
      <c r="U2025" s="4"/>
      <c r="V2025" s="4"/>
      <c r="W2025" s="4"/>
      <c r="X2025" s="4"/>
      <c r="AJ2025" s="4" t="s">
        <v>7397</v>
      </c>
      <c r="AK2025" s="4" t="s">
        <v>5029</v>
      </c>
      <c r="AL2025" s="4" t="s">
        <v>452</v>
      </c>
      <c r="AM2025" s="4" t="s">
        <v>452</v>
      </c>
    </row>
    <row r="2026" spans="21:39" x14ac:dyDescent="0.2">
      <c r="U2026" s="4"/>
      <c r="V2026" s="4"/>
      <c r="W2026" s="4"/>
      <c r="X2026" s="4"/>
      <c r="AJ2026" s="4" t="s">
        <v>7398</v>
      </c>
      <c r="AK2026" s="4" t="s">
        <v>7399</v>
      </c>
      <c r="AL2026" s="4" t="s">
        <v>452</v>
      </c>
      <c r="AM2026" s="4" t="s">
        <v>452</v>
      </c>
    </row>
    <row r="2027" spans="21:39" x14ac:dyDescent="0.2">
      <c r="U2027" s="4"/>
      <c r="V2027" s="4"/>
      <c r="W2027" s="4"/>
      <c r="X2027" s="4"/>
      <c r="AJ2027" s="4" t="s">
        <v>7400</v>
      </c>
      <c r="AK2027" s="4" t="s">
        <v>7401</v>
      </c>
      <c r="AL2027" s="4" t="s">
        <v>452</v>
      </c>
      <c r="AM2027" s="4" t="s">
        <v>452</v>
      </c>
    </row>
    <row r="2028" spans="21:39" x14ac:dyDescent="0.2">
      <c r="U2028" s="4"/>
      <c r="V2028" s="4"/>
      <c r="W2028" s="4"/>
      <c r="X2028" s="4"/>
      <c r="AJ2028" s="4" t="s">
        <v>7402</v>
      </c>
      <c r="AK2028" s="4" t="s">
        <v>7403</v>
      </c>
      <c r="AL2028" s="4" t="s">
        <v>452</v>
      </c>
      <c r="AM2028" s="4" t="s">
        <v>452</v>
      </c>
    </row>
    <row r="2029" spans="21:39" x14ac:dyDescent="0.2">
      <c r="U2029" s="4"/>
      <c r="V2029" s="4"/>
      <c r="W2029" s="4"/>
      <c r="X2029" s="4"/>
      <c r="AJ2029" s="4" t="s">
        <v>7404</v>
      </c>
      <c r="AK2029" s="4" t="s">
        <v>5048</v>
      </c>
      <c r="AL2029" s="4" t="s">
        <v>452</v>
      </c>
      <c r="AM2029" s="4" t="s">
        <v>452</v>
      </c>
    </row>
    <row r="2030" spans="21:39" x14ac:dyDescent="0.2">
      <c r="U2030" s="4"/>
      <c r="V2030" s="4"/>
      <c r="W2030" s="4"/>
      <c r="X2030" s="4"/>
      <c r="AJ2030" s="4" t="s">
        <v>7405</v>
      </c>
      <c r="AK2030" s="4" t="s">
        <v>7406</v>
      </c>
      <c r="AL2030" s="4" t="s">
        <v>452</v>
      </c>
      <c r="AM2030" s="4" t="s">
        <v>452</v>
      </c>
    </row>
    <row r="2031" spans="21:39" x14ac:dyDescent="0.2">
      <c r="U2031" s="4"/>
      <c r="V2031" s="4"/>
      <c r="W2031" s="4"/>
      <c r="X2031" s="4"/>
      <c r="AJ2031" s="4" t="s">
        <v>7407</v>
      </c>
      <c r="AK2031" s="4" t="s">
        <v>7408</v>
      </c>
      <c r="AL2031" s="4" t="s">
        <v>452</v>
      </c>
      <c r="AM2031" s="4" t="s">
        <v>452</v>
      </c>
    </row>
    <row r="2032" spans="21:39" x14ac:dyDescent="0.2">
      <c r="U2032" s="4"/>
      <c r="V2032" s="4"/>
      <c r="W2032" s="4"/>
      <c r="X2032" s="4"/>
      <c r="AJ2032" s="4" t="s">
        <v>7409</v>
      </c>
      <c r="AK2032" s="4" t="s">
        <v>7410</v>
      </c>
      <c r="AL2032" s="4" t="s">
        <v>452</v>
      </c>
      <c r="AM2032" s="4" t="s">
        <v>452</v>
      </c>
    </row>
    <row r="2033" spans="21:39" x14ac:dyDescent="0.2">
      <c r="U2033" s="4"/>
      <c r="V2033" s="4"/>
      <c r="W2033" s="4"/>
      <c r="X2033" s="4"/>
      <c r="AJ2033" s="4" t="s">
        <v>7411</v>
      </c>
      <c r="AK2033" s="4" t="s">
        <v>7412</v>
      </c>
      <c r="AL2033" s="4" t="s">
        <v>452</v>
      </c>
      <c r="AM2033" s="4" t="s">
        <v>452</v>
      </c>
    </row>
    <row r="2034" spans="21:39" x14ac:dyDescent="0.2">
      <c r="U2034" s="4"/>
      <c r="V2034" s="4"/>
      <c r="W2034" s="4"/>
      <c r="X2034" s="4"/>
      <c r="AJ2034" s="4" t="s">
        <v>7413</v>
      </c>
      <c r="AK2034" s="4" t="s">
        <v>7414</v>
      </c>
      <c r="AL2034" s="4" t="s">
        <v>452</v>
      </c>
      <c r="AM2034" s="4" t="s">
        <v>452</v>
      </c>
    </row>
    <row r="2035" spans="21:39" x14ac:dyDescent="0.2">
      <c r="U2035" s="4"/>
      <c r="V2035" s="4"/>
      <c r="W2035" s="4"/>
      <c r="X2035" s="4"/>
      <c r="AJ2035" s="4" t="s">
        <v>7415</v>
      </c>
      <c r="AK2035" s="4" t="s">
        <v>7416</v>
      </c>
      <c r="AL2035" s="4" t="s">
        <v>452</v>
      </c>
      <c r="AM2035" s="4" t="s">
        <v>452</v>
      </c>
    </row>
    <row r="2036" spans="21:39" x14ac:dyDescent="0.2">
      <c r="U2036" s="4"/>
      <c r="V2036" s="4"/>
      <c r="W2036" s="4"/>
      <c r="X2036" s="4"/>
      <c r="AJ2036" s="4" t="s">
        <v>7417</v>
      </c>
      <c r="AK2036" s="4" t="s">
        <v>7418</v>
      </c>
      <c r="AL2036" s="4" t="s">
        <v>452</v>
      </c>
      <c r="AM2036" s="4" t="s">
        <v>452</v>
      </c>
    </row>
    <row r="2037" spans="21:39" x14ac:dyDescent="0.2">
      <c r="U2037" s="4"/>
      <c r="V2037" s="4"/>
      <c r="W2037" s="4"/>
      <c r="X2037" s="4"/>
      <c r="AJ2037" s="4" t="s">
        <v>7419</v>
      </c>
      <c r="AK2037" s="4" t="s">
        <v>7420</v>
      </c>
      <c r="AL2037" s="4" t="s">
        <v>452</v>
      </c>
      <c r="AM2037" s="4" t="s">
        <v>452</v>
      </c>
    </row>
    <row r="2038" spans="21:39" x14ac:dyDescent="0.2">
      <c r="U2038" s="4"/>
      <c r="V2038" s="4"/>
      <c r="W2038" s="4"/>
      <c r="X2038" s="4"/>
      <c r="AJ2038" s="4" t="s">
        <v>7421</v>
      </c>
      <c r="AK2038" s="4" t="s">
        <v>7422</v>
      </c>
      <c r="AL2038" s="4" t="s">
        <v>452</v>
      </c>
      <c r="AM2038" s="4" t="s">
        <v>452</v>
      </c>
    </row>
    <row r="2039" spans="21:39" x14ac:dyDescent="0.2">
      <c r="U2039" s="4"/>
      <c r="V2039" s="4"/>
      <c r="W2039" s="4"/>
      <c r="X2039" s="4"/>
      <c r="AJ2039" s="4" t="s">
        <v>7423</v>
      </c>
      <c r="AK2039" s="4" t="s">
        <v>5088</v>
      </c>
      <c r="AL2039" s="4" t="s">
        <v>452</v>
      </c>
      <c r="AM2039" s="4" t="s">
        <v>452</v>
      </c>
    </row>
    <row r="2040" spans="21:39" x14ac:dyDescent="0.2">
      <c r="U2040" s="4"/>
      <c r="V2040" s="4"/>
      <c r="W2040" s="4"/>
      <c r="X2040" s="4"/>
      <c r="AJ2040" s="4" t="s">
        <v>7424</v>
      </c>
      <c r="AK2040" s="4" t="s">
        <v>7425</v>
      </c>
      <c r="AL2040" s="4" t="s">
        <v>452</v>
      </c>
      <c r="AM2040" s="4" t="s">
        <v>452</v>
      </c>
    </row>
    <row r="2041" spans="21:39" x14ac:dyDescent="0.2">
      <c r="U2041" s="4"/>
      <c r="V2041" s="4"/>
      <c r="W2041" s="4"/>
      <c r="X2041" s="4"/>
      <c r="AJ2041" s="4" t="s">
        <v>7426</v>
      </c>
      <c r="AK2041" s="4" t="s">
        <v>7427</v>
      </c>
      <c r="AL2041" s="4" t="s">
        <v>452</v>
      </c>
      <c r="AM2041" s="4" t="s">
        <v>452</v>
      </c>
    </row>
    <row r="2042" spans="21:39" x14ac:dyDescent="0.2">
      <c r="U2042" s="4"/>
      <c r="V2042" s="4"/>
      <c r="W2042" s="4"/>
      <c r="X2042" s="4"/>
      <c r="AJ2042" s="4" t="s">
        <v>7428</v>
      </c>
      <c r="AK2042" s="4" t="s">
        <v>7429</v>
      </c>
      <c r="AL2042" s="4" t="s">
        <v>452</v>
      </c>
      <c r="AM2042" s="4" t="s">
        <v>452</v>
      </c>
    </row>
    <row r="2043" spans="21:39" x14ac:dyDescent="0.2">
      <c r="U2043" s="4"/>
      <c r="V2043" s="4"/>
      <c r="W2043" s="4"/>
      <c r="X2043" s="4"/>
      <c r="AJ2043" s="4" t="s">
        <v>7430</v>
      </c>
      <c r="AK2043" s="4" t="s">
        <v>7431</v>
      </c>
      <c r="AL2043" s="4" t="s">
        <v>452</v>
      </c>
      <c r="AM2043" s="4" t="s">
        <v>452</v>
      </c>
    </row>
    <row r="2044" spans="21:39" x14ac:dyDescent="0.2">
      <c r="U2044" s="4"/>
      <c r="V2044" s="4"/>
      <c r="W2044" s="4"/>
      <c r="X2044" s="4"/>
      <c r="AJ2044" s="4" t="s">
        <v>7432</v>
      </c>
      <c r="AK2044" s="4" t="s">
        <v>7431</v>
      </c>
      <c r="AL2044" s="4" t="s">
        <v>452</v>
      </c>
      <c r="AM2044" s="4" t="s">
        <v>452</v>
      </c>
    </row>
    <row r="2045" spans="21:39" x14ac:dyDescent="0.2">
      <c r="U2045" s="4"/>
      <c r="V2045" s="4"/>
      <c r="W2045" s="4"/>
      <c r="X2045" s="4"/>
      <c r="AJ2045" s="4" t="s">
        <v>7433</v>
      </c>
      <c r="AK2045" s="4" t="s">
        <v>7434</v>
      </c>
      <c r="AL2045" s="4" t="s">
        <v>452</v>
      </c>
      <c r="AM2045" s="4" t="s">
        <v>452</v>
      </c>
    </row>
    <row r="2046" spans="21:39" x14ac:dyDescent="0.2">
      <c r="U2046" s="4"/>
      <c r="V2046" s="4"/>
      <c r="W2046" s="4"/>
      <c r="X2046" s="4"/>
      <c r="AJ2046" s="4" t="s">
        <v>7435</v>
      </c>
      <c r="AK2046" s="4" t="s">
        <v>7436</v>
      </c>
      <c r="AL2046" s="4" t="s">
        <v>452</v>
      </c>
      <c r="AM2046" s="4" t="s">
        <v>452</v>
      </c>
    </row>
    <row r="2047" spans="21:39" x14ac:dyDescent="0.2">
      <c r="U2047" s="4"/>
      <c r="V2047" s="4"/>
      <c r="W2047" s="4"/>
      <c r="X2047" s="4"/>
      <c r="AJ2047" s="4" t="s">
        <v>7437</v>
      </c>
      <c r="AK2047" s="4" t="s">
        <v>5110</v>
      </c>
      <c r="AL2047" s="4" t="s">
        <v>452</v>
      </c>
      <c r="AM2047" s="4" t="s">
        <v>452</v>
      </c>
    </row>
    <row r="2048" spans="21:39" x14ac:dyDescent="0.2">
      <c r="U2048" s="4"/>
      <c r="V2048" s="4"/>
      <c r="W2048" s="4"/>
      <c r="X2048" s="4"/>
      <c r="AJ2048" s="4" t="s">
        <v>7438</v>
      </c>
      <c r="AK2048" s="4" t="s">
        <v>7439</v>
      </c>
      <c r="AL2048" s="4" t="s">
        <v>452</v>
      </c>
      <c r="AM2048" s="4" t="s">
        <v>452</v>
      </c>
    </row>
    <row r="2049" spans="21:39" x14ac:dyDescent="0.2">
      <c r="U2049" s="4"/>
      <c r="V2049" s="4"/>
      <c r="W2049" s="4"/>
      <c r="X2049" s="4"/>
      <c r="AJ2049" s="4" t="s">
        <v>7440</v>
      </c>
      <c r="AK2049" s="4" t="s">
        <v>7441</v>
      </c>
      <c r="AL2049" s="4" t="s">
        <v>452</v>
      </c>
      <c r="AM2049" s="4" t="s">
        <v>452</v>
      </c>
    </row>
    <row r="2050" spans="21:39" x14ac:dyDescent="0.2">
      <c r="U2050" s="4"/>
      <c r="V2050" s="4"/>
      <c r="W2050" s="4"/>
      <c r="X2050" s="4"/>
      <c r="AJ2050" s="4" t="s">
        <v>7442</v>
      </c>
      <c r="AK2050" s="4" t="s">
        <v>7443</v>
      </c>
      <c r="AL2050" s="4" t="s">
        <v>452</v>
      </c>
      <c r="AM2050" s="4" t="s">
        <v>452</v>
      </c>
    </row>
    <row r="2051" spans="21:39" x14ac:dyDescent="0.2">
      <c r="U2051" s="4"/>
      <c r="V2051" s="4"/>
      <c r="W2051" s="4"/>
      <c r="X2051" s="4"/>
      <c r="AJ2051" s="4" t="s">
        <v>7444</v>
      </c>
      <c r="AK2051" s="4" t="s">
        <v>7445</v>
      </c>
      <c r="AL2051" s="4" t="s">
        <v>452</v>
      </c>
      <c r="AM2051" s="4" t="s">
        <v>452</v>
      </c>
    </row>
    <row r="2052" spans="21:39" x14ac:dyDescent="0.2">
      <c r="U2052" s="4"/>
      <c r="V2052" s="4"/>
      <c r="W2052" s="4"/>
      <c r="X2052" s="4"/>
      <c r="AJ2052" s="4" t="s">
        <v>7446</v>
      </c>
      <c r="AK2052" s="4" t="s">
        <v>7447</v>
      </c>
      <c r="AL2052" s="4" t="s">
        <v>452</v>
      </c>
      <c r="AM2052" s="4" t="s">
        <v>452</v>
      </c>
    </row>
    <row r="2053" spans="21:39" x14ac:dyDescent="0.2">
      <c r="U2053" s="4"/>
      <c r="V2053" s="4"/>
      <c r="W2053" s="4"/>
      <c r="X2053" s="4"/>
      <c r="AJ2053" s="4" t="s">
        <v>7448</v>
      </c>
      <c r="AK2053" s="4" t="s">
        <v>7449</v>
      </c>
      <c r="AL2053" s="4" t="s">
        <v>452</v>
      </c>
      <c r="AM2053" s="4" t="s">
        <v>452</v>
      </c>
    </row>
    <row r="2054" spans="21:39" x14ac:dyDescent="0.2">
      <c r="U2054" s="4"/>
      <c r="V2054" s="4"/>
      <c r="W2054" s="4"/>
      <c r="X2054" s="4"/>
      <c r="AJ2054" s="4" t="s">
        <v>7450</v>
      </c>
      <c r="AK2054" s="4" t="s">
        <v>7451</v>
      </c>
      <c r="AL2054" s="4" t="s">
        <v>452</v>
      </c>
      <c r="AM2054" s="4" t="s">
        <v>452</v>
      </c>
    </row>
    <row r="2055" spans="21:39" x14ac:dyDescent="0.2">
      <c r="U2055" s="4"/>
      <c r="V2055" s="4"/>
      <c r="W2055" s="4"/>
      <c r="X2055" s="4"/>
      <c r="AJ2055" s="4" t="s">
        <v>7452</v>
      </c>
      <c r="AK2055" s="4" t="s">
        <v>7453</v>
      </c>
      <c r="AL2055" s="4" t="s">
        <v>452</v>
      </c>
      <c r="AM2055" s="4" t="s">
        <v>452</v>
      </c>
    </row>
    <row r="2056" spans="21:39" x14ac:dyDescent="0.2">
      <c r="U2056" s="4"/>
      <c r="V2056" s="4"/>
      <c r="W2056" s="4"/>
      <c r="X2056" s="4"/>
      <c r="AJ2056" s="4" t="s">
        <v>7454</v>
      </c>
      <c r="AK2056" s="4" t="s">
        <v>7455</v>
      </c>
      <c r="AL2056" s="4" t="s">
        <v>452</v>
      </c>
      <c r="AM2056" s="4" t="s">
        <v>452</v>
      </c>
    </row>
    <row r="2057" spans="21:39" x14ac:dyDescent="0.2">
      <c r="U2057" s="4"/>
      <c r="V2057" s="4"/>
      <c r="W2057" s="4"/>
      <c r="X2057" s="4"/>
      <c r="AJ2057" s="4" t="s">
        <v>7456</v>
      </c>
      <c r="AK2057" s="4" t="s">
        <v>5165</v>
      </c>
      <c r="AL2057" s="4" t="s">
        <v>452</v>
      </c>
      <c r="AM2057" s="4" t="s">
        <v>452</v>
      </c>
    </row>
    <row r="2058" spans="21:39" x14ac:dyDescent="0.2">
      <c r="U2058" s="4"/>
      <c r="V2058" s="4"/>
      <c r="W2058" s="4"/>
      <c r="X2058" s="4"/>
      <c r="AJ2058" s="4" t="s">
        <v>7457</v>
      </c>
      <c r="AK2058" s="4" t="s">
        <v>7458</v>
      </c>
      <c r="AL2058" s="4" t="s">
        <v>452</v>
      </c>
      <c r="AM2058" s="4" t="s">
        <v>452</v>
      </c>
    </row>
    <row r="2059" spans="21:39" x14ac:dyDescent="0.2">
      <c r="U2059" s="4"/>
      <c r="V2059" s="4"/>
      <c r="W2059" s="4"/>
      <c r="X2059" s="4"/>
      <c r="AJ2059" s="4" t="s">
        <v>7459</v>
      </c>
      <c r="AK2059" s="4" t="s">
        <v>7460</v>
      </c>
      <c r="AL2059" s="4" t="s">
        <v>452</v>
      </c>
      <c r="AM2059" s="4" t="s">
        <v>452</v>
      </c>
    </row>
    <row r="2060" spans="21:39" x14ac:dyDescent="0.2">
      <c r="U2060" s="4"/>
      <c r="V2060" s="4"/>
      <c r="W2060" s="4"/>
      <c r="X2060" s="4"/>
      <c r="AJ2060" s="4" t="s">
        <v>7461</v>
      </c>
      <c r="AK2060" s="4" t="s">
        <v>5176</v>
      </c>
      <c r="AL2060" s="4" t="s">
        <v>452</v>
      </c>
      <c r="AM2060" s="4" t="s">
        <v>452</v>
      </c>
    </row>
    <row r="2061" spans="21:39" x14ac:dyDescent="0.2">
      <c r="U2061" s="4"/>
      <c r="V2061" s="4"/>
      <c r="W2061" s="4"/>
      <c r="X2061" s="4"/>
      <c r="AJ2061" s="4" t="s">
        <v>7462</v>
      </c>
      <c r="AK2061" s="4" t="s">
        <v>5176</v>
      </c>
      <c r="AL2061" s="4" t="s">
        <v>452</v>
      </c>
      <c r="AM2061" s="4" t="s">
        <v>452</v>
      </c>
    </row>
    <row r="2062" spans="21:39" x14ac:dyDescent="0.2">
      <c r="U2062" s="4"/>
      <c r="V2062" s="4"/>
      <c r="W2062" s="4"/>
      <c r="X2062" s="4"/>
      <c r="AJ2062" s="4" t="s">
        <v>7463</v>
      </c>
      <c r="AK2062" s="4" t="s">
        <v>7464</v>
      </c>
      <c r="AL2062" s="4" t="s">
        <v>452</v>
      </c>
      <c r="AM2062" s="4" t="s">
        <v>452</v>
      </c>
    </row>
    <row r="2063" spans="21:39" x14ac:dyDescent="0.2">
      <c r="U2063" s="4"/>
      <c r="V2063" s="4"/>
      <c r="W2063" s="4"/>
      <c r="X2063" s="4"/>
      <c r="AJ2063" s="4" t="s">
        <v>7465</v>
      </c>
      <c r="AK2063" s="4" t="s">
        <v>7466</v>
      </c>
      <c r="AL2063" s="4" t="s">
        <v>452</v>
      </c>
      <c r="AM2063" s="4" t="s">
        <v>452</v>
      </c>
    </row>
    <row r="2064" spans="21:39" x14ac:dyDescent="0.2">
      <c r="U2064" s="4"/>
      <c r="V2064" s="4"/>
      <c r="W2064" s="4"/>
      <c r="X2064" s="4"/>
      <c r="AJ2064" s="4" t="s">
        <v>7467</v>
      </c>
      <c r="AK2064" s="4" t="s">
        <v>7468</v>
      </c>
      <c r="AL2064" s="4" t="s">
        <v>452</v>
      </c>
      <c r="AM2064" s="4" t="s">
        <v>452</v>
      </c>
    </row>
    <row r="2065" spans="21:39" x14ac:dyDescent="0.2">
      <c r="U2065" s="4"/>
      <c r="V2065" s="4"/>
      <c r="W2065" s="4"/>
      <c r="X2065" s="4"/>
      <c r="AJ2065" s="4" t="s">
        <v>7469</v>
      </c>
      <c r="AK2065" s="4" t="s">
        <v>7470</v>
      </c>
      <c r="AL2065" s="4" t="s">
        <v>452</v>
      </c>
      <c r="AM2065" s="4" t="s">
        <v>452</v>
      </c>
    </row>
    <row r="2066" spans="21:39" x14ac:dyDescent="0.2">
      <c r="U2066" s="4"/>
      <c r="V2066" s="4"/>
      <c r="W2066" s="4"/>
      <c r="X2066" s="4"/>
      <c r="AJ2066" s="4" t="s">
        <v>7471</v>
      </c>
      <c r="AK2066" s="4" t="s">
        <v>7472</v>
      </c>
      <c r="AL2066" s="4" t="s">
        <v>452</v>
      </c>
      <c r="AM2066" s="4" t="s">
        <v>452</v>
      </c>
    </row>
    <row r="2067" spans="21:39" x14ac:dyDescent="0.2">
      <c r="U2067" s="4"/>
      <c r="V2067" s="4"/>
      <c r="W2067" s="4"/>
      <c r="X2067" s="4"/>
      <c r="AJ2067" s="4" t="s">
        <v>7473</v>
      </c>
      <c r="AK2067" s="4" t="s">
        <v>7474</v>
      </c>
      <c r="AL2067" s="4" t="s">
        <v>452</v>
      </c>
      <c r="AM2067" s="4" t="s">
        <v>452</v>
      </c>
    </row>
    <row r="2068" spans="21:39" x14ac:dyDescent="0.2">
      <c r="U2068" s="4"/>
      <c r="V2068" s="4"/>
      <c r="W2068" s="4"/>
      <c r="X2068" s="4"/>
      <c r="AJ2068" s="4" t="s">
        <v>7475</v>
      </c>
      <c r="AK2068" s="4" t="s">
        <v>7476</v>
      </c>
      <c r="AL2068" s="4" t="s">
        <v>452</v>
      </c>
      <c r="AM2068" s="4" t="s">
        <v>452</v>
      </c>
    </row>
    <row r="2069" spans="21:39" x14ac:dyDescent="0.2">
      <c r="U2069" s="4"/>
      <c r="V2069" s="4"/>
      <c r="W2069" s="4"/>
      <c r="X2069" s="4"/>
      <c r="AJ2069" s="4" t="s">
        <v>7477</v>
      </c>
      <c r="AK2069" s="4" t="s">
        <v>7478</v>
      </c>
      <c r="AL2069" s="4" t="s">
        <v>452</v>
      </c>
      <c r="AM2069" s="4" t="s">
        <v>452</v>
      </c>
    </row>
    <row r="2070" spans="21:39" x14ac:dyDescent="0.2">
      <c r="U2070" s="4"/>
      <c r="V2070" s="4"/>
      <c r="W2070" s="4"/>
      <c r="X2070" s="4"/>
      <c r="AJ2070" s="4" t="s">
        <v>7479</v>
      </c>
      <c r="AK2070" s="4" t="s">
        <v>7480</v>
      </c>
      <c r="AL2070" s="4" t="s">
        <v>452</v>
      </c>
      <c r="AM2070" s="4" t="s">
        <v>452</v>
      </c>
    </row>
    <row r="2071" spans="21:39" x14ac:dyDescent="0.2">
      <c r="U2071" s="4"/>
      <c r="V2071" s="4"/>
      <c r="W2071" s="4"/>
      <c r="X2071" s="4"/>
      <c r="AJ2071" s="4" t="s">
        <v>7481</v>
      </c>
      <c r="AK2071" s="4" t="s">
        <v>5278</v>
      </c>
      <c r="AL2071" s="4" t="s">
        <v>452</v>
      </c>
      <c r="AM2071" s="4" t="s">
        <v>452</v>
      </c>
    </row>
    <row r="2072" spans="21:39" x14ac:dyDescent="0.2">
      <c r="U2072" s="4"/>
      <c r="V2072" s="4"/>
      <c r="W2072" s="4"/>
      <c r="X2072" s="4"/>
      <c r="AJ2072" s="4" t="s">
        <v>7482</v>
      </c>
      <c r="AK2072" s="4" t="s">
        <v>5282</v>
      </c>
      <c r="AL2072" s="4" t="s">
        <v>452</v>
      </c>
      <c r="AM2072" s="4" t="s">
        <v>452</v>
      </c>
    </row>
    <row r="2073" spans="21:39" x14ac:dyDescent="0.2">
      <c r="U2073" s="4"/>
      <c r="V2073" s="4"/>
      <c r="W2073" s="4"/>
      <c r="X2073" s="4"/>
      <c r="AJ2073" s="4" t="s">
        <v>7483</v>
      </c>
      <c r="AK2073" s="4" t="s">
        <v>7484</v>
      </c>
      <c r="AL2073" s="4" t="s">
        <v>452</v>
      </c>
      <c r="AM2073" s="4" t="s">
        <v>452</v>
      </c>
    </row>
    <row r="2074" spans="21:39" x14ac:dyDescent="0.2">
      <c r="U2074" s="4"/>
      <c r="V2074" s="4"/>
      <c r="W2074" s="4"/>
      <c r="X2074" s="4"/>
      <c r="AJ2074" s="4" t="s">
        <v>7485</v>
      </c>
      <c r="AK2074" s="4" t="s">
        <v>7486</v>
      </c>
      <c r="AL2074" s="4" t="s">
        <v>452</v>
      </c>
      <c r="AM2074" s="4" t="s">
        <v>452</v>
      </c>
    </row>
    <row r="2075" spans="21:39" x14ac:dyDescent="0.2">
      <c r="U2075" s="4"/>
      <c r="V2075" s="4"/>
      <c r="W2075" s="4"/>
      <c r="X2075" s="4"/>
      <c r="AJ2075" s="4" t="s">
        <v>7487</v>
      </c>
      <c r="AK2075" s="4" t="s">
        <v>7488</v>
      </c>
      <c r="AL2075" s="4" t="s">
        <v>452</v>
      </c>
      <c r="AM2075" s="4" t="s">
        <v>452</v>
      </c>
    </row>
    <row r="2076" spans="21:39" x14ac:dyDescent="0.2">
      <c r="U2076" s="4"/>
      <c r="V2076" s="4"/>
      <c r="W2076" s="4"/>
      <c r="X2076" s="4"/>
      <c r="AJ2076" s="4" t="s">
        <v>7489</v>
      </c>
      <c r="AK2076" s="4" t="s">
        <v>5306</v>
      </c>
      <c r="AL2076" s="4" t="s">
        <v>452</v>
      </c>
      <c r="AM2076" s="4" t="s">
        <v>452</v>
      </c>
    </row>
    <row r="2077" spans="21:39" x14ac:dyDescent="0.2">
      <c r="U2077" s="4"/>
      <c r="V2077" s="4"/>
      <c r="W2077" s="4"/>
      <c r="X2077" s="4"/>
      <c r="AJ2077" s="4" t="s">
        <v>7490</v>
      </c>
      <c r="AK2077" s="4" t="s">
        <v>5310</v>
      </c>
      <c r="AL2077" s="4" t="s">
        <v>452</v>
      </c>
      <c r="AM2077" s="4" t="s">
        <v>452</v>
      </c>
    </row>
    <row r="2078" spans="21:39" x14ac:dyDescent="0.2">
      <c r="U2078" s="4"/>
      <c r="V2078" s="4"/>
      <c r="W2078" s="4"/>
      <c r="X2078" s="4"/>
      <c r="AJ2078" s="4" t="s">
        <v>7491</v>
      </c>
      <c r="AK2078" s="4" t="s">
        <v>5314</v>
      </c>
      <c r="AL2078" s="4" t="s">
        <v>452</v>
      </c>
      <c r="AM2078" s="4" t="s">
        <v>452</v>
      </c>
    </row>
    <row r="2079" spans="21:39" x14ac:dyDescent="0.2">
      <c r="U2079" s="4"/>
      <c r="V2079" s="4"/>
      <c r="W2079" s="4"/>
      <c r="X2079" s="4"/>
      <c r="AJ2079" s="4" t="s">
        <v>7492</v>
      </c>
      <c r="AK2079" s="4" t="s">
        <v>5318</v>
      </c>
      <c r="AL2079" s="4" t="s">
        <v>452</v>
      </c>
      <c r="AM2079" s="4" t="s">
        <v>452</v>
      </c>
    </row>
    <row r="2080" spans="21:39" x14ac:dyDescent="0.2">
      <c r="U2080" s="4"/>
      <c r="V2080" s="4"/>
      <c r="W2080" s="4"/>
      <c r="X2080" s="4"/>
      <c r="AJ2080" s="4" t="s">
        <v>7493</v>
      </c>
      <c r="AK2080" s="4" t="s">
        <v>7494</v>
      </c>
      <c r="AL2080" s="4" t="s">
        <v>452</v>
      </c>
      <c r="AM2080" s="4" t="s">
        <v>452</v>
      </c>
    </row>
    <row r="2081" spans="21:39" x14ac:dyDescent="0.2">
      <c r="U2081" s="4"/>
      <c r="V2081" s="4"/>
      <c r="W2081" s="4"/>
      <c r="X2081" s="4"/>
      <c r="AJ2081" s="4" t="s">
        <v>7495</v>
      </c>
      <c r="AK2081" s="4" t="s">
        <v>7496</v>
      </c>
      <c r="AL2081" s="4" t="s">
        <v>452</v>
      </c>
      <c r="AM2081" s="4" t="s">
        <v>452</v>
      </c>
    </row>
    <row r="2082" spans="21:39" x14ac:dyDescent="0.2">
      <c r="U2082" s="4"/>
      <c r="V2082" s="4"/>
      <c r="W2082" s="4"/>
      <c r="X2082" s="4"/>
      <c r="AJ2082" s="4" t="s">
        <v>7497</v>
      </c>
      <c r="AK2082" s="4" t="s">
        <v>7498</v>
      </c>
      <c r="AL2082" s="4" t="s">
        <v>452</v>
      </c>
      <c r="AM2082" s="4" t="s">
        <v>452</v>
      </c>
    </row>
    <row r="2083" spans="21:39" x14ac:dyDescent="0.2">
      <c r="U2083" s="4"/>
      <c r="V2083" s="4"/>
      <c r="W2083" s="4"/>
      <c r="X2083" s="4"/>
      <c r="AJ2083" s="4" t="s">
        <v>7499</v>
      </c>
      <c r="AK2083" s="4" t="s">
        <v>5334</v>
      </c>
      <c r="AL2083" s="4" t="s">
        <v>452</v>
      </c>
      <c r="AM2083" s="4" t="s">
        <v>452</v>
      </c>
    </row>
    <row r="2084" spans="21:39" x14ac:dyDescent="0.2">
      <c r="U2084" s="4"/>
      <c r="V2084" s="4"/>
      <c r="W2084" s="4"/>
      <c r="X2084" s="4"/>
      <c r="AJ2084" s="4" t="s">
        <v>7500</v>
      </c>
      <c r="AK2084" s="4" t="s">
        <v>7501</v>
      </c>
      <c r="AL2084" s="4" t="s">
        <v>452</v>
      </c>
      <c r="AM2084" s="4" t="s">
        <v>452</v>
      </c>
    </row>
    <row r="2085" spans="21:39" x14ac:dyDescent="0.2">
      <c r="U2085" s="4"/>
      <c r="V2085" s="4"/>
      <c r="W2085" s="4"/>
      <c r="X2085" s="4"/>
      <c r="AJ2085" s="4" t="s">
        <v>7502</v>
      </c>
      <c r="AK2085" s="4" t="s">
        <v>5342</v>
      </c>
      <c r="AL2085" s="4" t="s">
        <v>452</v>
      </c>
      <c r="AM2085" s="4" t="s">
        <v>452</v>
      </c>
    </row>
    <row r="2086" spans="21:39" x14ac:dyDescent="0.2">
      <c r="U2086" s="4"/>
      <c r="V2086" s="4"/>
      <c r="W2086" s="4"/>
      <c r="X2086" s="4"/>
      <c r="AJ2086" s="4" t="s">
        <v>7503</v>
      </c>
      <c r="AK2086" s="4" t="s">
        <v>7504</v>
      </c>
      <c r="AL2086" s="4" t="s">
        <v>452</v>
      </c>
      <c r="AM2086" s="4" t="s">
        <v>452</v>
      </c>
    </row>
    <row r="2087" spans="21:39" x14ac:dyDescent="0.2">
      <c r="U2087" s="4"/>
      <c r="V2087" s="4"/>
      <c r="W2087" s="4"/>
      <c r="X2087" s="4"/>
      <c r="AJ2087" s="4" t="s">
        <v>7505</v>
      </c>
      <c r="AK2087" s="4" t="s">
        <v>7506</v>
      </c>
      <c r="AL2087" s="4" t="s">
        <v>452</v>
      </c>
      <c r="AM2087" s="4" t="s">
        <v>452</v>
      </c>
    </row>
    <row r="2088" spans="21:39" x14ac:dyDescent="0.2">
      <c r="U2088" s="4"/>
      <c r="V2088" s="4"/>
      <c r="W2088" s="4"/>
      <c r="X2088" s="4"/>
      <c r="AJ2088" s="4" t="s">
        <v>7507</v>
      </c>
      <c r="AK2088" s="4" t="s">
        <v>5372</v>
      </c>
      <c r="AL2088" s="4" t="s">
        <v>452</v>
      </c>
      <c r="AM2088" s="4" t="s">
        <v>452</v>
      </c>
    </row>
    <row r="2089" spans="21:39" x14ac:dyDescent="0.2">
      <c r="U2089" s="4"/>
      <c r="V2089" s="4"/>
      <c r="W2089" s="4"/>
      <c r="X2089" s="4"/>
      <c r="AJ2089" s="4" t="s">
        <v>7508</v>
      </c>
      <c r="AK2089" s="4" t="s">
        <v>7509</v>
      </c>
      <c r="AL2089" s="4" t="s">
        <v>452</v>
      </c>
      <c r="AM2089" s="4" t="s">
        <v>452</v>
      </c>
    </row>
    <row r="2090" spans="21:39" x14ac:dyDescent="0.2">
      <c r="U2090" s="4"/>
      <c r="V2090" s="4"/>
      <c r="W2090" s="4"/>
      <c r="X2090" s="4"/>
      <c r="AJ2090" s="4" t="s">
        <v>7510</v>
      </c>
      <c r="AK2090" s="4" t="s">
        <v>7511</v>
      </c>
      <c r="AL2090" s="4" t="s">
        <v>452</v>
      </c>
      <c r="AM2090" s="4" t="s">
        <v>452</v>
      </c>
    </row>
    <row r="2091" spans="21:39" x14ac:dyDescent="0.2">
      <c r="U2091" s="4"/>
      <c r="V2091" s="4"/>
      <c r="W2091" s="4"/>
      <c r="X2091" s="4"/>
      <c r="AJ2091" s="4" t="s">
        <v>7512</v>
      </c>
      <c r="AK2091" s="4" t="s">
        <v>7513</v>
      </c>
      <c r="AL2091" s="4" t="s">
        <v>452</v>
      </c>
      <c r="AM2091" s="4" t="s">
        <v>452</v>
      </c>
    </row>
    <row r="2092" spans="21:39" x14ac:dyDescent="0.2">
      <c r="U2092" s="4"/>
      <c r="V2092" s="4"/>
      <c r="W2092" s="4"/>
      <c r="X2092" s="4"/>
      <c r="AJ2092" s="4" t="s">
        <v>7514</v>
      </c>
      <c r="AK2092" s="4" t="s">
        <v>7515</v>
      </c>
      <c r="AL2092" s="4" t="s">
        <v>452</v>
      </c>
      <c r="AM2092" s="4" t="s">
        <v>452</v>
      </c>
    </row>
    <row r="2093" spans="21:39" x14ac:dyDescent="0.2">
      <c r="U2093" s="4"/>
      <c r="V2093" s="4"/>
      <c r="W2093" s="4"/>
      <c r="X2093" s="4"/>
      <c r="AJ2093" s="4" t="s">
        <v>7516</v>
      </c>
      <c r="AK2093" s="4" t="s">
        <v>7517</v>
      </c>
      <c r="AL2093" s="4" t="s">
        <v>452</v>
      </c>
      <c r="AM2093" s="4" t="s">
        <v>452</v>
      </c>
    </row>
    <row r="2094" spans="21:39" x14ac:dyDescent="0.2">
      <c r="U2094" s="4"/>
      <c r="V2094" s="4"/>
      <c r="W2094" s="4"/>
      <c r="X2094" s="4"/>
      <c r="AJ2094" s="4" t="s">
        <v>7518</v>
      </c>
      <c r="AK2094" s="4" t="s">
        <v>7519</v>
      </c>
      <c r="AL2094" s="4" t="s">
        <v>452</v>
      </c>
      <c r="AM2094" s="4" t="s">
        <v>452</v>
      </c>
    </row>
    <row r="2095" spans="21:39" x14ac:dyDescent="0.2">
      <c r="U2095" s="4"/>
      <c r="V2095" s="4"/>
      <c r="W2095" s="4"/>
      <c r="X2095" s="4"/>
      <c r="AJ2095" s="4" t="s">
        <v>7520</v>
      </c>
      <c r="AK2095" s="4" t="s">
        <v>7521</v>
      </c>
      <c r="AL2095" s="4" t="s">
        <v>452</v>
      </c>
      <c r="AM2095" s="4" t="s">
        <v>452</v>
      </c>
    </row>
    <row r="2096" spans="21:39" x14ac:dyDescent="0.2">
      <c r="U2096" s="4"/>
      <c r="V2096" s="4"/>
      <c r="W2096" s="4"/>
      <c r="X2096" s="4"/>
      <c r="AJ2096" s="4" t="s">
        <v>7522</v>
      </c>
      <c r="AK2096" s="4" t="s">
        <v>7523</v>
      </c>
      <c r="AL2096" s="4" t="s">
        <v>452</v>
      </c>
      <c r="AM2096" s="4" t="s">
        <v>452</v>
      </c>
    </row>
    <row r="2097" spans="21:39" x14ac:dyDescent="0.2">
      <c r="U2097" s="4"/>
      <c r="V2097" s="4"/>
      <c r="W2097" s="4"/>
      <c r="X2097" s="4"/>
      <c r="AJ2097" s="4" t="s">
        <v>7524</v>
      </c>
      <c r="AK2097" s="4" t="s">
        <v>7525</v>
      </c>
      <c r="AL2097" s="4" t="s">
        <v>452</v>
      </c>
      <c r="AM2097" s="4" t="s">
        <v>452</v>
      </c>
    </row>
    <row r="2098" spans="21:39" x14ac:dyDescent="0.2">
      <c r="U2098" s="4"/>
      <c r="V2098" s="4"/>
      <c r="W2098" s="4"/>
      <c r="X2098" s="4"/>
      <c r="AJ2098" s="4" t="s">
        <v>7526</v>
      </c>
      <c r="AK2098" s="4" t="s">
        <v>7527</v>
      </c>
      <c r="AL2098" s="4" t="s">
        <v>452</v>
      </c>
      <c r="AM2098" s="4" t="s">
        <v>452</v>
      </c>
    </row>
    <row r="2099" spans="21:39" x14ac:dyDescent="0.2">
      <c r="U2099" s="4"/>
      <c r="V2099" s="4"/>
      <c r="W2099" s="4"/>
      <c r="X2099" s="4"/>
      <c r="AJ2099" s="4" t="s">
        <v>7528</v>
      </c>
      <c r="AK2099" s="4" t="s">
        <v>5511</v>
      </c>
      <c r="AL2099" s="4" t="s">
        <v>452</v>
      </c>
      <c r="AM2099" s="4" t="s">
        <v>452</v>
      </c>
    </row>
    <row r="2100" spans="21:39" x14ac:dyDescent="0.2">
      <c r="U2100" s="4"/>
      <c r="V2100" s="4"/>
      <c r="W2100" s="4"/>
      <c r="X2100" s="4"/>
      <c r="AJ2100" s="4" t="s">
        <v>7529</v>
      </c>
      <c r="AK2100" s="4" t="s">
        <v>5515</v>
      </c>
      <c r="AL2100" s="4" t="s">
        <v>452</v>
      </c>
      <c r="AM2100" s="4" t="s">
        <v>452</v>
      </c>
    </row>
    <row r="2101" spans="21:39" x14ac:dyDescent="0.2">
      <c r="U2101" s="4"/>
      <c r="V2101" s="4"/>
      <c r="W2101" s="4"/>
      <c r="X2101" s="4"/>
      <c r="AJ2101" s="4" t="s">
        <v>7530</v>
      </c>
      <c r="AK2101" s="4" t="s">
        <v>7531</v>
      </c>
      <c r="AL2101" s="4" t="s">
        <v>452</v>
      </c>
      <c r="AM2101" s="4" t="s">
        <v>452</v>
      </c>
    </row>
    <row r="2102" spans="21:39" x14ac:dyDescent="0.2">
      <c r="U2102" s="4"/>
      <c r="V2102" s="4"/>
      <c r="W2102" s="4"/>
      <c r="X2102" s="4"/>
      <c r="AJ2102" s="4" t="s">
        <v>7532</v>
      </c>
      <c r="AK2102" s="4" t="s">
        <v>7533</v>
      </c>
      <c r="AL2102" s="4" t="s">
        <v>452</v>
      </c>
      <c r="AM2102" s="4" t="s">
        <v>452</v>
      </c>
    </row>
    <row r="2103" spans="21:39" x14ac:dyDescent="0.2">
      <c r="U2103" s="4"/>
      <c r="V2103" s="4"/>
      <c r="W2103" s="4"/>
      <c r="X2103" s="4"/>
      <c r="AJ2103" s="4" t="s">
        <v>7534</v>
      </c>
      <c r="AK2103" s="4" t="s">
        <v>7535</v>
      </c>
      <c r="AL2103" s="4" t="s">
        <v>452</v>
      </c>
      <c r="AM2103" s="4" t="s">
        <v>452</v>
      </c>
    </row>
    <row r="2104" spans="21:39" x14ac:dyDescent="0.2">
      <c r="U2104" s="4"/>
      <c r="V2104" s="4"/>
      <c r="W2104" s="4"/>
      <c r="X2104" s="4"/>
      <c r="AJ2104" s="4" t="s">
        <v>7536</v>
      </c>
      <c r="AK2104" s="4" t="s">
        <v>7537</v>
      </c>
      <c r="AL2104" s="4" t="s">
        <v>452</v>
      </c>
      <c r="AM2104" s="4" t="s">
        <v>452</v>
      </c>
    </row>
    <row r="2105" spans="21:39" x14ac:dyDescent="0.2">
      <c r="U2105" s="4"/>
      <c r="V2105" s="4"/>
      <c r="W2105" s="4"/>
      <c r="X2105" s="4"/>
      <c r="AJ2105" s="4" t="s">
        <v>7538</v>
      </c>
      <c r="AK2105" s="4" t="s">
        <v>7539</v>
      </c>
      <c r="AL2105" s="4" t="s">
        <v>452</v>
      </c>
      <c r="AM2105" s="4" t="s">
        <v>452</v>
      </c>
    </row>
    <row r="2106" spans="21:39" x14ac:dyDescent="0.2">
      <c r="U2106" s="4"/>
      <c r="V2106" s="4"/>
      <c r="W2106" s="4"/>
      <c r="X2106" s="4"/>
      <c r="AJ2106" s="4" t="s">
        <v>7540</v>
      </c>
      <c r="AK2106" s="4" t="s">
        <v>5535</v>
      </c>
      <c r="AL2106" s="4" t="s">
        <v>452</v>
      </c>
      <c r="AM2106" s="4" t="s">
        <v>452</v>
      </c>
    </row>
    <row r="2107" spans="21:39" x14ac:dyDescent="0.2">
      <c r="U2107" s="4"/>
      <c r="V2107" s="4"/>
      <c r="W2107" s="4"/>
      <c r="X2107" s="4"/>
      <c r="AJ2107" s="4" t="s">
        <v>7541</v>
      </c>
      <c r="AK2107" s="4" t="s">
        <v>5543</v>
      </c>
      <c r="AL2107" s="4" t="s">
        <v>452</v>
      </c>
      <c r="AM2107" s="4" t="s">
        <v>452</v>
      </c>
    </row>
    <row r="2108" spans="21:39" x14ac:dyDescent="0.2">
      <c r="U2108" s="4"/>
      <c r="V2108" s="4"/>
      <c r="W2108" s="4"/>
      <c r="X2108" s="4"/>
      <c r="AJ2108" s="4" t="s">
        <v>7542</v>
      </c>
      <c r="AK2108" s="4" t="s">
        <v>7543</v>
      </c>
      <c r="AL2108" s="4" t="s">
        <v>452</v>
      </c>
      <c r="AM2108" s="4" t="s">
        <v>452</v>
      </c>
    </row>
    <row r="2109" spans="21:39" x14ac:dyDescent="0.2">
      <c r="U2109" s="4"/>
      <c r="V2109" s="4"/>
      <c r="W2109" s="4"/>
      <c r="X2109" s="4"/>
      <c r="AJ2109" s="4" t="s">
        <v>7544</v>
      </c>
      <c r="AK2109" s="4" t="s">
        <v>7545</v>
      </c>
      <c r="AL2109" s="4" t="s">
        <v>452</v>
      </c>
      <c r="AM2109" s="4" t="s">
        <v>452</v>
      </c>
    </row>
    <row r="2110" spans="21:39" x14ac:dyDescent="0.2">
      <c r="U2110" s="4"/>
      <c r="V2110" s="4"/>
      <c r="W2110" s="4"/>
      <c r="X2110" s="4"/>
      <c r="AJ2110" s="4" t="s">
        <v>7546</v>
      </c>
      <c r="AK2110" s="4" t="s">
        <v>7547</v>
      </c>
      <c r="AL2110" s="4" t="s">
        <v>452</v>
      </c>
      <c r="AM2110" s="4" t="s">
        <v>452</v>
      </c>
    </row>
    <row r="2111" spans="21:39" x14ac:dyDescent="0.2">
      <c r="U2111" s="4"/>
      <c r="V2111" s="4"/>
      <c r="W2111" s="4"/>
      <c r="X2111" s="4"/>
      <c r="AJ2111" s="4" t="s">
        <v>7548</v>
      </c>
      <c r="AK2111" s="4" t="s">
        <v>7549</v>
      </c>
      <c r="AL2111" s="4" t="s">
        <v>452</v>
      </c>
      <c r="AM2111" s="4" t="s">
        <v>452</v>
      </c>
    </row>
    <row r="2112" spans="21:39" x14ac:dyDescent="0.2">
      <c r="U2112" s="4"/>
      <c r="V2112" s="4"/>
      <c r="W2112" s="4"/>
      <c r="X2112" s="4"/>
      <c r="AJ2112" s="4" t="s">
        <v>7550</v>
      </c>
      <c r="AK2112" s="4" t="s">
        <v>7551</v>
      </c>
      <c r="AL2112" s="4" t="s">
        <v>452</v>
      </c>
      <c r="AM2112" s="4" t="s">
        <v>452</v>
      </c>
    </row>
    <row r="2113" spans="21:39" x14ac:dyDescent="0.2">
      <c r="U2113" s="4"/>
      <c r="V2113" s="4"/>
      <c r="W2113" s="4"/>
      <c r="X2113" s="4"/>
      <c r="AJ2113" s="4" t="s">
        <v>7552</v>
      </c>
      <c r="AK2113" s="4" t="s">
        <v>7553</v>
      </c>
      <c r="AL2113" s="4" t="s">
        <v>452</v>
      </c>
      <c r="AM2113" s="4" t="s">
        <v>452</v>
      </c>
    </row>
    <row r="2114" spans="21:39" x14ac:dyDescent="0.2">
      <c r="U2114" s="4"/>
      <c r="V2114" s="4"/>
      <c r="W2114" s="4"/>
      <c r="X2114" s="4"/>
      <c r="AJ2114" s="4" t="s">
        <v>7554</v>
      </c>
      <c r="AK2114" s="4" t="s">
        <v>5583</v>
      </c>
      <c r="AL2114" s="4" t="s">
        <v>452</v>
      </c>
      <c r="AM2114" s="4" t="s">
        <v>452</v>
      </c>
    </row>
    <row r="2115" spans="21:39" x14ac:dyDescent="0.2">
      <c r="U2115" s="4"/>
      <c r="V2115" s="4"/>
      <c r="W2115" s="4"/>
      <c r="X2115" s="4"/>
      <c r="AJ2115" s="4" t="s">
        <v>7555</v>
      </c>
      <c r="AK2115" s="4" t="s">
        <v>7556</v>
      </c>
      <c r="AL2115" s="4" t="s">
        <v>452</v>
      </c>
      <c r="AM2115" s="4" t="s">
        <v>452</v>
      </c>
    </row>
    <row r="2116" spans="21:39" x14ac:dyDescent="0.2">
      <c r="U2116" s="4"/>
      <c r="V2116" s="4"/>
      <c r="W2116" s="4"/>
      <c r="X2116" s="4"/>
      <c r="AJ2116" s="4" t="s">
        <v>7557</v>
      </c>
      <c r="AK2116" s="4" t="s">
        <v>5595</v>
      </c>
      <c r="AL2116" s="4" t="s">
        <v>452</v>
      </c>
      <c r="AM2116" s="4" t="s">
        <v>452</v>
      </c>
    </row>
    <row r="2117" spans="21:39" x14ac:dyDescent="0.2">
      <c r="U2117" s="4"/>
      <c r="V2117" s="4"/>
      <c r="W2117" s="4"/>
      <c r="X2117" s="4"/>
      <c r="AJ2117" s="4" t="s">
        <v>7558</v>
      </c>
      <c r="AK2117" s="4" t="s">
        <v>7559</v>
      </c>
      <c r="AL2117" s="4" t="s">
        <v>452</v>
      </c>
      <c r="AM2117" s="4" t="s">
        <v>452</v>
      </c>
    </row>
    <row r="2118" spans="21:39" x14ac:dyDescent="0.2">
      <c r="U2118" s="4"/>
      <c r="V2118" s="4"/>
      <c r="W2118" s="4"/>
      <c r="X2118" s="4"/>
      <c r="AJ2118" s="4" t="s">
        <v>7560</v>
      </c>
      <c r="AK2118" s="4" t="s">
        <v>7561</v>
      </c>
      <c r="AL2118" s="4" t="s">
        <v>452</v>
      </c>
      <c r="AM2118" s="4" t="s">
        <v>452</v>
      </c>
    </row>
    <row r="2119" spans="21:39" x14ac:dyDescent="0.2">
      <c r="U2119" s="4"/>
      <c r="V2119" s="4"/>
      <c r="W2119" s="4"/>
      <c r="X2119" s="4"/>
      <c r="AJ2119" s="4" t="s">
        <v>7562</v>
      </c>
      <c r="AK2119" s="4" t="s">
        <v>7563</v>
      </c>
      <c r="AL2119" s="4" t="s">
        <v>452</v>
      </c>
      <c r="AM2119" s="4" t="s">
        <v>452</v>
      </c>
    </row>
    <row r="2120" spans="21:39" x14ac:dyDescent="0.2">
      <c r="U2120" s="4"/>
      <c r="V2120" s="4"/>
      <c r="W2120" s="4"/>
      <c r="X2120" s="4"/>
      <c r="AJ2120" s="4" t="s">
        <v>7564</v>
      </c>
      <c r="AK2120" s="4" t="s">
        <v>7563</v>
      </c>
      <c r="AL2120" s="4" t="s">
        <v>452</v>
      </c>
      <c r="AM2120" s="4" t="s">
        <v>452</v>
      </c>
    </row>
    <row r="2121" spans="21:39" x14ac:dyDescent="0.2">
      <c r="U2121" s="4"/>
      <c r="V2121" s="4"/>
      <c r="W2121" s="4"/>
      <c r="X2121" s="4"/>
      <c r="AJ2121" s="4" t="s">
        <v>7565</v>
      </c>
      <c r="AK2121" s="4" t="s">
        <v>7566</v>
      </c>
      <c r="AL2121" s="4" t="s">
        <v>452</v>
      </c>
      <c r="AM2121" s="4" t="s">
        <v>452</v>
      </c>
    </row>
    <row r="2122" spans="21:39" x14ac:dyDescent="0.2">
      <c r="U2122" s="4"/>
      <c r="V2122" s="4"/>
      <c r="W2122" s="4"/>
      <c r="X2122" s="4"/>
      <c r="AJ2122" s="4" t="s">
        <v>7567</v>
      </c>
      <c r="AK2122" s="4" t="s">
        <v>7566</v>
      </c>
      <c r="AL2122" s="4" t="s">
        <v>452</v>
      </c>
      <c r="AM2122" s="4" t="s">
        <v>452</v>
      </c>
    </row>
    <row r="2123" spans="21:39" x14ac:dyDescent="0.2">
      <c r="U2123" s="4"/>
      <c r="V2123" s="4"/>
      <c r="W2123" s="4"/>
      <c r="X2123" s="4"/>
      <c r="AJ2123" s="4" t="s">
        <v>7568</v>
      </c>
      <c r="AK2123" s="4" t="s">
        <v>7569</v>
      </c>
      <c r="AL2123" s="4" t="s">
        <v>452</v>
      </c>
      <c r="AM2123" s="4" t="s">
        <v>452</v>
      </c>
    </row>
    <row r="2124" spans="21:39" x14ac:dyDescent="0.2">
      <c r="U2124" s="4"/>
      <c r="V2124" s="4"/>
      <c r="W2124" s="4"/>
      <c r="X2124" s="4"/>
      <c r="AJ2124" s="4" t="s">
        <v>7570</v>
      </c>
      <c r="AK2124" s="4" t="s">
        <v>7569</v>
      </c>
      <c r="AL2124" s="4" t="s">
        <v>452</v>
      </c>
      <c r="AM2124" s="4" t="s">
        <v>452</v>
      </c>
    </row>
    <row r="2125" spans="21:39" x14ac:dyDescent="0.2">
      <c r="U2125" s="4"/>
      <c r="V2125" s="4"/>
      <c r="W2125" s="4"/>
      <c r="X2125" s="4"/>
      <c r="AJ2125" s="4" t="s">
        <v>7571</v>
      </c>
      <c r="AK2125" s="4" t="s">
        <v>7569</v>
      </c>
      <c r="AL2125" s="4" t="s">
        <v>452</v>
      </c>
      <c r="AM2125" s="4" t="s">
        <v>452</v>
      </c>
    </row>
    <row r="2126" spans="21:39" x14ac:dyDescent="0.2">
      <c r="U2126" s="4"/>
      <c r="V2126" s="4"/>
      <c r="W2126" s="4"/>
      <c r="X2126" s="4"/>
      <c r="AJ2126" s="4" t="s">
        <v>7572</v>
      </c>
      <c r="AK2126" s="4" t="s">
        <v>7569</v>
      </c>
      <c r="AL2126" s="4" t="s">
        <v>452</v>
      </c>
      <c r="AM2126" s="4" t="s">
        <v>452</v>
      </c>
    </row>
    <row r="2127" spans="21:39" x14ac:dyDescent="0.2">
      <c r="U2127" s="4"/>
      <c r="V2127" s="4"/>
      <c r="W2127" s="4"/>
      <c r="X2127" s="4"/>
      <c r="AJ2127" s="4" t="s">
        <v>7573</v>
      </c>
      <c r="AK2127" s="4" t="s">
        <v>7569</v>
      </c>
      <c r="AL2127" s="4" t="s">
        <v>452</v>
      </c>
      <c r="AM2127" s="4" t="s">
        <v>452</v>
      </c>
    </row>
    <row r="2128" spans="21:39" x14ac:dyDescent="0.2">
      <c r="U2128" s="4"/>
      <c r="V2128" s="4"/>
      <c r="W2128" s="4"/>
      <c r="X2128" s="4"/>
      <c r="AJ2128" s="4" t="s">
        <v>7574</v>
      </c>
      <c r="AK2128" s="4" t="s">
        <v>7569</v>
      </c>
      <c r="AL2128" s="4" t="s">
        <v>452</v>
      </c>
      <c r="AM2128" s="4" t="s">
        <v>452</v>
      </c>
    </row>
    <row r="2129" spans="21:39" x14ac:dyDescent="0.2">
      <c r="U2129" s="4"/>
      <c r="V2129" s="4"/>
      <c r="W2129" s="4"/>
      <c r="X2129" s="4"/>
      <c r="AJ2129" s="4" t="s">
        <v>7575</v>
      </c>
      <c r="AK2129" s="4" t="s">
        <v>7576</v>
      </c>
      <c r="AL2129" s="4" t="s">
        <v>452</v>
      </c>
      <c r="AM2129" s="4" t="s">
        <v>452</v>
      </c>
    </row>
    <row r="2130" spans="21:39" x14ac:dyDescent="0.2">
      <c r="U2130" s="4"/>
      <c r="V2130" s="4"/>
      <c r="W2130" s="4"/>
      <c r="X2130" s="4"/>
      <c r="AJ2130" s="4" t="s">
        <v>7577</v>
      </c>
      <c r="AK2130" s="4" t="s">
        <v>5619</v>
      </c>
      <c r="AL2130" s="4" t="s">
        <v>452</v>
      </c>
      <c r="AM2130" s="4" t="s">
        <v>452</v>
      </c>
    </row>
    <row r="2131" spans="21:39" x14ac:dyDescent="0.2">
      <c r="U2131" s="4"/>
      <c r="V2131" s="4"/>
      <c r="W2131" s="4"/>
      <c r="X2131" s="4"/>
      <c r="AJ2131" s="4" t="s">
        <v>7578</v>
      </c>
      <c r="AK2131" s="4" t="s">
        <v>5623</v>
      </c>
      <c r="AL2131" s="4" t="s">
        <v>452</v>
      </c>
      <c r="AM2131" s="4" t="s">
        <v>452</v>
      </c>
    </row>
    <row r="2132" spans="21:39" x14ac:dyDescent="0.2">
      <c r="U2132" s="4"/>
      <c r="V2132" s="4"/>
      <c r="W2132" s="4"/>
      <c r="X2132" s="4"/>
      <c r="AJ2132" s="4" t="s">
        <v>7579</v>
      </c>
      <c r="AK2132" s="4" t="s">
        <v>7580</v>
      </c>
      <c r="AL2132" s="4" t="s">
        <v>452</v>
      </c>
      <c r="AM2132" s="4" t="s">
        <v>452</v>
      </c>
    </row>
    <row r="2133" spans="21:39" x14ac:dyDescent="0.2">
      <c r="U2133" s="4"/>
      <c r="V2133" s="4"/>
      <c r="W2133" s="4"/>
      <c r="X2133" s="4"/>
      <c r="AJ2133" s="4" t="s">
        <v>7581</v>
      </c>
      <c r="AK2133" s="4" t="s">
        <v>7582</v>
      </c>
      <c r="AL2133" s="4" t="s">
        <v>452</v>
      </c>
      <c r="AM2133" s="4" t="s">
        <v>452</v>
      </c>
    </row>
    <row r="2134" spans="21:39" x14ac:dyDescent="0.2">
      <c r="U2134" s="4"/>
      <c r="V2134" s="4"/>
      <c r="W2134" s="4"/>
      <c r="X2134" s="4"/>
      <c r="AJ2134" s="4" t="s">
        <v>7583</v>
      </c>
      <c r="AK2134" s="4" t="s">
        <v>7584</v>
      </c>
      <c r="AL2134" s="4" t="s">
        <v>452</v>
      </c>
      <c r="AM2134" s="4" t="s">
        <v>452</v>
      </c>
    </row>
    <row r="2135" spans="21:39" x14ac:dyDescent="0.2">
      <c r="U2135" s="4"/>
      <c r="V2135" s="4"/>
      <c r="W2135" s="4"/>
      <c r="X2135" s="4"/>
      <c r="AJ2135" s="4" t="s">
        <v>7585</v>
      </c>
      <c r="AK2135" s="4" t="s">
        <v>7586</v>
      </c>
      <c r="AL2135" s="4" t="s">
        <v>452</v>
      </c>
      <c r="AM2135" s="4" t="s">
        <v>452</v>
      </c>
    </row>
    <row r="2136" spans="21:39" x14ac:dyDescent="0.2">
      <c r="U2136" s="4"/>
      <c r="V2136" s="4"/>
      <c r="W2136" s="4"/>
      <c r="X2136" s="4"/>
      <c r="AJ2136" s="4" t="s">
        <v>7587</v>
      </c>
      <c r="AK2136" s="4" t="s">
        <v>7588</v>
      </c>
      <c r="AL2136" s="4" t="s">
        <v>452</v>
      </c>
      <c r="AM2136" s="4" t="s">
        <v>452</v>
      </c>
    </row>
    <row r="2137" spans="21:39" x14ac:dyDescent="0.2">
      <c r="U2137" s="4"/>
      <c r="V2137" s="4"/>
      <c r="W2137" s="4"/>
      <c r="X2137" s="4"/>
      <c r="AJ2137" s="4" t="s">
        <v>7589</v>
      </c>
      <c r="AK2137" s="4" t="s">
        <v>7590</v>
      </c>
      <c r="AL2137" s="4" t="s">
        <v>452</v>
      </c>
      <c r="AM2137" s="4" t="s">
        <v>452</v>
      </c>
    </row>
    <row r="2138" spans="21:39" x14ac:dyDescent="0.2">
      <c r="U2138" s="4"/>
      <c r="V2138" s="4"/>
      <c r="W2138" s="4"/>
      <c r="X2138" s="4"/>
      <c r="AJ2138" s="4" t="s">
        <v>7591</v>
      </c>
      <c r="AK2138" s="4" t="s">
        <v>7592</v>
      </c>
      <c r="AL2138" s="4" t="s">
        <v>452</v>
      </c>
      <c r="AM2138" s="4" t="s">
        <v>452</v>
      </c>
    </row>
    <row r="2139" spans="21:39" x14ac:dyDescent="0.2">
      <c r="U2139" s="4"/>
      <c r="V2139" s="4"/>
      <c r="W2139" s="4"/>
      <c r="X2139" s="4"/>
      <c r="AJ2139" s="4" t="s">
        <v>7593</v>
      </c>
      <c r="AK2139" s="4" t="s">
        <v>7594</v>
      </c>
      <c r="AL2139" s="4" t="s">
        <v>452</v>
      </c>
      <c r="AM2139" s="4" t="s">
        <v>452</v>
      </c>
    </row>
    <row r="2140" spans="21:39" x14ac:dyDescent="0.2">
      <c r="U2140" s="4"/>
      <c r="V2140" s="4"/>
      <c r="W2140" s="4"/>
      <c r="X2140" s="4"/>
      <c r="AJ2140" s="4" t="s">
        <v>7595</v>
      </c>
      <c r="AK2140" s="4" t="s">
        <v>5659</v>
      </c>
      <c r="AL2140" s="4" t="s">
        <v>452</v>
      </c>
      <c r="AM2140" s="4" t="s">
        <v>452</v>
      </c>
    </row>
    <row r="2141" spans="21:39" x14ac:dyDescent="0.2">
      <c r="U2141" s="4"/>
      <c r="V2141" s="4"/>
      <c r="W2141" s="4"/>
      <c r="X2141" s="4"/>
      <c r="AJ2141" s="4" t="s">
        <v>7596</v>
      </c>
      <c r="AK2141" s="4" t="s">
        <v>7597</v>
      </c>
      <c r="AL2141" s="4" t="s">
        <v>452</v>
      </c>
      <c r="AM2141" s="4" t="s">
        <v>452</v>
      </c>
    </row>
    <row r="2142" spans="21:39" x14ac:dyDescent="0.2">
      <c r="U2142" s="4"/>
      <c r="V2142" s="4"/>
      <c r="W2142" s="4"/>
      <c r="X2142" s="4"/>
      <c r="AJ2142" s="4" t="s">
        <v>7598</v>
      </c>
      <c r="AK2142" s="4" t="s">
        <v>7599</v>
      </c>
      <c r="AL2142" s="4" t="s">
        <v>452</v>
      </c>
      <c r="AM2142" s="4" t="s">
        <v>452</v>
      </c>
    </row>
    <row r="2143" spans="21:39" x14ac:dyDescent="0.2">
      <c r="U2143" s="4"/>
      <c r="V2143" s="4"/>
      <c r="W2143" s="4"/>
      <c r="X2143" s="4"/>
      <c r="AJ2143" s="4" t="s">
        <v>7600</v>
      </c>
      <c r="AK2143" s="4" t="s">
        <v>5663</v>
      </c>
      <c r="AL2143" s="4" t="s">
        <v>452</v>
      </c>
      <c r="AM2143" s="4" t="s">
        <v>452</v>
      </c>
    </row>
    <row r="2144" spans="21:39" x14ac:dyDescent="0.2">
      <c r="U2144" s="4"/>
      <c r="V2144" s="4"/>
      <c r="W2144" s="4"/>
      <c r="X2144" s="4"/>
      <c r="AJ2144" s="4" t="s">
        <v>7601</v>
      </c>
      <c r="AK2144" s="4" t="s">
        <v>7602</v>
      </c>
      <c r="AL2144" s="4" t="s">
        <v>452</v>
      </c>
      <c r="AM2144" s="4" t="s">
        <v>452</v>
      </c>
    </row>
    <row r="2145" spans="21:39" x14ac:dyDescent="0.2">
      <c r="U2145" s="4"/>
      <c r="V2145" s="4"/>
      <c r="W2145" s="4"/>
      <c r="X2145" s="4"/>
      <c r="AJ2145" s="4" t="s">
        <v>7603</v>
      </c>
      <c r="AK2145" s="4" t="s">
        <v>7604</v>
      </c>
      <c r="AL2145" s="4" t="s">
        <v>452</v>
      </c>
      <c r="AM2145" s="4" t="s">
        <v>452</v>
      </c>
    </row>
    <row r="2146" spans="21:39" x14ac:dyDescent="0.2">
      <c r="U2146" s="4"/>
      <c r="V2146" s="4"/>
      <c r="W2146" s="4"/>
      <c r="X2146" s="4"/>
      <c r="AJ2146" s="4" t="s">
        <v>7605</v>
      </c>
      <c r="AK2146" s="4" t="s">
        <v>7606</v>
      </c>
      <c r="AL2146" s="4" t="s">
        <v>452</v>
      </c>
      <c r="AM2146" s="4" t="s">
        <v>452</v>
      </c>
    </row>
    <row r="2147" spans="21:39" x14ac:dyDescent="0.2">
      <c r="U2147" s="4"/>
      <c r="V2147" s="4"/>
      <c r="W2147" s="4"/>
      <c r="X2147" s="4"/>
      <c r="AJ2147" s="4" t="s">
        <v>7607</v>
      </c>
      <c r="AK2147" s="4" t="s">
        <v>7608</v>
      </c>
      <c r="AL2147" s="4" t="s">
        <v>452</v>
      </c>
      <c r="AM2147" s="4" t="s">
        <v>452</v>
      </c>
    </row>
    <row r="2148" spans="21:39" x14ac:dyDescent="0.2">
      <c r="U2148" s="4"/>
      <c r="V2148" s="4"/>
      <c r="W2148" s="4"/>
      <c r="X2148" s="4"/>
      <c r="AJ2148" s="4" t="s">
        <v>7609</v>
      </c>
      <c r="AK2148" s="4" t="s">
        <v>7610</v>
      </c>
      <c r="AL2148" s="4" t="s">
        <v>452</v>
      </c>
      <c r="AM2148" s="4" t="s">
        <v>452</v>
      </c>
    </row>
    <row r="2149" spans="21:39" x14ac:dyDescent="0.2">
      <c r="U2149" s="4"/>
      <c r="V2149" s="4"/>
      <c r="W2149" s="4"/>
      <c r="X2149" s="4"/>
      <c r="AJ2149" s="4" t="s">
        <v>7611</v>
      </c>
      <c r="AK2149" s="4" t="s">
        <v>7612</v>
      </c>
      <c r="AL2149" s="4" t="s">
        <v>452</v>
      </c>
      <c r="AM2149" s="4" t="s">
        <v>452</v>
      </c>
    </row>
    <row r="2150" spans="21:39" x14ac:dyDescent="0.2">
      <c r="U2150" s="4"/>
      <c r="V2150" s="4"/>
      <c r="W2150" s="4"/>
      <c r="X2150" s="4"/>
      <c r="AJ2150" s="4" t="s">
        <v>7613</v>
      </c>
      <c r="AK2150" s="4" t="s">
        <v>5696</v>
      </c>
      <c r="AL2150" s="4" t="s">
        <v>452</v>
      </c>
      <c r="AM2150" s="4" t="s">
        <v>452</v>
      </c>
    </row>
    <row r="2151" spans="21:39" x14ac:dyDescent="0.2">
      <c r="U2151" s="4"/>
      <c r="V2151" s="4"/>
      <c r="W2151" s="4"/>
      <c r="X2151" s="4"/>
      <c r="AJ2151" s="4" t="s">
        <v>7614</v>
      </c>
      <c r="AK2151" s="4" t="s">
        <v>7615</v>
      </c>
      <c r="AL2151" s="4" t="s">
        <v>452</v>
      </c>
      <c r="AM2151" s="4" t="s">
        <v>452</v>
      </c>
    </row>
    <row r="2152" spans="21:39" x14ac:dyDescent="0.2">
      <c r="U2152" s="4"/>
      <c r="V2152" s="4"/>
      <c r="W2152" s="4"/>
      <c r="X2152" s="4"/>
      <c r="AJ2152" s="4" t="s">
        <v>7616</v>
      </c>
      <c r="AK2152" s="4" t="s">
        <v>5700</v>
      </c>
      <c r="AL2152" s="4" t="s">
        <v>452</v>
      </c>
      <c r="AM2152" s="4" t="s">
        <v>452</v>
      </c>
    </row>
    <row r="2153" spans="21:39" x14ac:dyDescent="0.2">
      <c r="U2153" s="4"/>
      <c r="V2153" s="4"/>
      <c r="W2153" s="4"/>
      <c r="X2153" s="4"/>
      <c r="AJ2153" s="4" t="s">
        <v>7617</v>
      </c>
      <c r="AK2153" s="4" t="s">
        <v>7618</v>
      </c>
      <c r="AL2153" s="4" t="s">
        <v>452</v>
      </c>
      <c r="AM2153" s="4" t="s">
        <v>452</v>
      </c>
    </row>
    <row r="2154" spans="21:39" x14ac:dyDescent="0.2">
      <c r="U2154" s="4"/>
      <c r="V2154" s="4"/>
      <c r="W2154" s="4"/>
      <c r="X2154" s="4"/>
      <c r="AJ2154" s="4" t="s">
        <v>7619</v>
      </c>
      <c r="AK2154" s="4" t="s">
        <v>7620</v>
      </c>
      <c r="AL2154" s="4" t="s">
        <v>452</v>
      </c>
      <c r="AM2154" s="4" t="s">
        <v>452</v>
      </c>
    </row>
    <row r="2155" spans="21:39" x14ac:dyDescent="0.2">
      <c r="U2155" s="4"/>
      <c r="V2155" s="4"/>
      <c r="W2155" s="4"/>
      <c r="X2155" s="4"/>
      <c r="AJ2155" s="4" t="s">
        <v>7621</v>
      </c>
      <c r="AK2155" s="4" t="s">
        <v>7622</v>
      </c>
      <c r="AL2155" s="4" t="s">
        <v>452</v>
      </c>
      <c r="AM2155" s="4" t="s">
        <v>452</v>
      </c>
    </row>
    <row r="2156" spans="21:39" x14ac:dyDescent="0.2">
      <c r="U2156" s="4"/>
      <c r="V2156" s="4"/>
      <c r="W2156" s="4"/>
      <c r="X2156" s="4"/>
      <c r="AJ2156" s="4" t="s">
        <v>7623</v>
      </c>
      <c r="AK2156" s="4" t="s">
        <v>7624</v>
      </c>
      <c r="AL2156" s="4" t="s">
        <v>452</v>
      </c>
      <c r="AM2156" s="4" t="s">
        <v>452</v>
      </c>
    </row>
    <row r="2157" spans="21:39" x14ac:dyDescent="0.2">
      <c r="U2157" s="4"/>
      <c r="V2157" s="4"/>
      <c r="W2157" s="4"/>
      <c r="X2157" s="4"/>
      <c r="AJ2157" s="4" t="s">
        <v>7625</v>
      </c>
      <c r="AK2157" s="4" t="s">
        <v>7626</v>
      </c>
      <c r="AL2157" s="4" t="s">
        <v>452</v>
      </c>
      <c r="AM2157" s="4" t="s">
        <v>452</v>
      </c>
    </row>
    <row r="2158" spans="21:39" x14ac:dyDescent="0.2">
      <c r="U2158" s="4"/>
      <c r="V2158" s="4"/>
      <c r="W2158" s="4"/>
      <c r="X2158" s="4"/>
      <c r="AJ2158" s="4" t="s">
        <v>7627</v>
      </c>
      <c r="AK2158" s="4" t="s">
        <v>7628</v>
      </c>
      <c r="AL2158" s="4" t="s">
        <v>452</v>
      </c>
      <c r="AM2158" s="4" t="s">
        <v>452</v>
      </c>
    </row>
    <row r="2159" spans="21:39" x14ac:dyDescent="0.2">
      <c r="U2159" s="4"/>
      <c r="V2159" s="4"/>
      <c r="W2159" s="4"/>
      <c r="X2159" s="4"/>
      <c r="AJ2159" s="4" t="s">
        <v>7629</v>
      </c>
      <c r="AK2159" s="4" t="s">
        <v>7630</v>
      </c>
      <c r="AL2159" s="4" t="s">
        <v>452</v>
      </c>
      <c r="AM2159" s="4" t="s">
        <v>452</v>
      </c>
    </row>
    <row r="2160" spans="21:39" x14ac:dyDescent="0.2">
      <c r="U2160" s="4"/>
      <c r="V2160" s="4"/>
      <c r="W2160" s="4"/>
      <c r="X2160" s="4"/>
      <c r="AJ2160" s="4" t="s">
        <v>7631</v>
      </c>
      <c r="AK2160" s="4" t="s">
        <v>7632</v>
      </c>
      <c r="AL2160" s="4" t="s">
        <v>452</v>
      </c>
      <c r="AM2160" s="4" t="s">
        <v>452</v>
      </c>
    </row>
    <row r="2161" spans="21:39" x14ac:dyDescent="0.2">
      <c r="U2161" s="4"/>
      <c r="V2161" s="4"/>
      <c r="W2161" s="4"/>
      <c r="X2161" s="4"/>
      <c r="AJ2161" s="4" t="s">
        <v>7633</v>
      </c>
      <c r="AK2161" s="4" t="s">
        <v>7634</v>
      </c>
      <c r="AL2161" s="4" t="s">
        <v>452</v>
      </c>
      <c r="AM2161" s="4" t="s">
        <v>452</v>
      </c>
    </row>
    <row r="2162" spans="21:39" x14ac:dyDescent="0.2">
      <c r="U2162" s="4"/>
      <c r="V2162" s="4"/>
      <c r="W2162" s="4"/>
      <c r="X2162" s="4"/>
      <c r="AJ2162" s="4" t="s">
        <v>7635</v>
      </c>
      <c r="AK2162" s="4" t="s">
        <v>7636</v>
      </c>
      <c r="AL2162" s="4" t="s">
        <v>452</v>
      </c>
      <c r="AM2162" s="4" t="s">
        <v>452</v>
      </c>
    </row>
    <row r="2163" spans="21:39" x14ac:dyDescent="0.2">
      <c r="U2163" s="4"/>
      <c r="V2163" s="4"/>
      <c r="W2163" s="4"/>
      <c r="X2163" s="4"/>
      <c r="AJ2163" s="4" t="s">
        <v>7637</v>
      </c>
      <c r="AK2163" s="4" t="s">
        <v>7638</v>
      </c>
      <c r="AL2163" s="4" t="s">
        <v>452</v>
      </c>
      <c r="AM2163" s="4" t="s">
        <v>452</v>
      </c>
    </row>
    <row r="2164" spans="21:39" x14ac:dyDescent="0.2">
      <c r="U2164" s="4"/>
      <c r="V2164" s="4"/>
      <c r="W2164" s="4"/>
      <c r="X2164" s="4"/>
      <c r="AJ2164" s="4" t="s">
        <v>7639</v>
      </c>
      <c r="AK2164" s="4" t="s">
        <v>5731</v>
      </c>
      <c r="AL2164" s="4" t="s">
        <v>452</v>
      </c>
      <c r="AM2164" s="4" t="s">
        <v>452</v>
      </c>
    </row>
    <row r="2165" spans="21:39" x14ac:dyDescent="0.2">
      <c r="U2165" s="4"/>
      <c r="V2165" s="4"/>
      <c r="W2165" s="4"/>
      <c r="X2165" s="4"/>
      <c r="AJ2165" s="4" t="s">
        <v>7640</v>
      </c>
      <c r="AK2165" s="4" t="s">
        <v>7641</v>
      </c>
      <c r="AL2165" s="4" t="s">
        <v>452</v>
      </c>
      <c r="AM2165" s="4" t="s">
        <v>452</v>
      </c>
    </row>
    <row r="2166" spans="21:39" x14ac:dyDescent="0.2">
      <c r="U2166" s="4"/>
      <c r="V2166" s="4"/>
      <c r="W2166" s="4"/>
      <c r="X2166" s="4"/>
      <c r="AJ2166" s="4" t="s">
        <v>7642</v>
      </c>
      <c r="AK2166" s="4" t="s">
        <v>7643</v>
      </c>
      <c r="AL2166" s="4" t="s">
        <v>452</v>
      </c>
      <c r="AM2166" s="4" t="s">
        <v>452</v>
      </c>
    </row>
    <row r="2167" spans="21:39" x14ac:dyDescent="0.2">
      <c r="U2167" s="4"/>
      <c r="V2167" s="4"/>
      <c r="W2167" s="4"/>
      <c r="X2167" s="4"/>
      <c r="AJ2167" s="4" t="s">
        <v>7644</v>
      </c>
      <c r="AK2167" s="4" t="s">
        <v>5747</v>
      </c>
      <c r="AL2167" s="4" t="s">
        <v>452</v>
      </c>
      <c r="AM2167" s="4" t="s">
        <v>452</v>
      </c>
    </row>
    <row r="2168" spans="21:39" x14ac:dyDescent="0.2">
      <c r="U2168" s="4"/>
      <c r="V2168" s="4"/>
      <c r="W2168" s="4"/>
      <c r="X2168" s="4"/>
      <c r="AJ2168" s="4" t="s">
        <v>7645</v>
      </c>
      <c r="AK2168" s="4" t="s">
        <v>7646</v>
      </c>
      <c r="AL2168" s="4" t="s">
        <v>452</v>
      </c>
      <c r="AM2168" s="4" t="s">
        <v>452</v>
      </c>
    </row>
    <row r="2169" spans="21:39" x14ac:dyDescent="0.2">
      <c r="U2169" s="4"/>
      <c r="V2169" s="4"/>
      <c r="W2169" s="4"/>
      <c r="X2169" s="4"/>
      <c r="AJ2169" s="4" t="s">
        <v>7647</v>
      </c>
      <c r="AK2169" s="4" t="s">
        <v>7648</v>
      </c>
      <c r="AL2169" s="4" t="s">
        <v>452</v>
      </c>
      <c r="AM2169" s="4" t="s">
        <v>452</v>
      </c>
    </row>
    <row r="2170" spans="21:39" x14ac:dyDescent="0.2">
      <c r="U2170" s="4"/>
      <c r="V2170" s="4"/>
      <c r="W2170" s="4"/>
      <c r="X2170" s="4"/>
      <c r="AJ2170" s="4" t="s">
        <v>7649</v>
      </c>
      <c r="AK2170" s="4" t="s">
        <v>7650</v>
      </c>
      <c r="AL2170" s="4" t="s">
        <v>452</v>
      </c>
      <c r="AM2170" s="4" t="s">
        <v>452</v>
      </c>
    </row>
    <row r="2171" spans="21:39" x14ac:dyDescent="0.2">
      <c r="U2171" s="4"/>
      <c r="V2171" s="4"/>
      <c r="W2171" s="4"/>
      <c r="X2171" s="4"/>
      <c r="AJ2171" s="4" t="s">
        <v>7651</v>
      </c>
      <c r="AK2171" s="4" t="s">
        <v>7652</v>
      </c>
      <c r="AL2171" s="4" t="s">
        <v>452</v>
      </c>
      <c r="AM2171" s="4" t="s">
        <v>452</v>
      </c>
    </row>
    <row r="2172" spans="21:39" x14ac:dyDescent="0.2">
      <c r="U2172" s="4"/>
      <c r="V2172" s="4"/>
      <c r="W2172" s="4"/>
      <c r="X2172" s="4"/>
      <c r="AJ2172" s="4" t="s">
        <v>7653</v>
      </c>
      <c r="AK2172" s="4" t="s">
        <v>7654</v>
      </c>
      <c r="AL2172" s="4" t="s">
        <v>452</v>
      </c>
      <c r="AM2172" s="4" t="s">
        <v>452</v>
      </c>
    </row>
    <row r="2173" spans="21:39" x14ac:dyDescent="0.2">
      <c r="U2173" s="4"/>
      <c r="V2173" s="4"/>
      <c r="W2173" s="4"/>
      <c r="X2173" s="4"/>
      <c r="AJ2173" s="4" t="s">
        <v>7655</v>
      </c>
      <c r="AK2173" s="4" t="s">
        <v>4578</v>
      </c>
      <c r="AL2173" s="4" t="s">
        <v>452</v>
      </c>
      <c r="AM2173" s="4" t="s">
        <v>452</v>
      </c>
    </row>
    <row r="2174" spans="21:39" x14ac:dyDescent="0.2">
      <c r="U2174" s="4"/>
      <c r="V2174" s="4"/>
      <c r="W2174" s="4"/>
      <c r="X2174" s="4"/>
      <c r="AJ2174" s="4" t="s">
        <v>7656</v>
      </c>
      <c r="AK2174" s="4" t="s">
        <v>6402</v>
      </c>
      <c r="AL2174" s="4" t="s">
        <v>452</v>
      </c>
      <c r="AM2174" s="4" t="s">
        <v>452</v>
      </c>
    </row>
    <row r="2175" spans="21:39" x14ac:dyDescent="0.2">
      <c r="U2175" s="4"/>
      <c r="V2175" s="4"/>
      <c r="W2175" s="4"/>
      <c r="X2175" s="4"/>
      <c r="AJ2175" s="4" t="s">
        <v>7657</v>
      </c>
      <c r="AK2175" s="4" t="s">
        <v>7658</v>
      </c>
      <c r="AL2175" s="4" t="s">
        <v>452</v>
      </c>
      <c r="AM2175" s="4" t="s">
        <v>452</v>
      </c>
    </row>
    <row r="2176" spans="21:39" x14ac:dyDescent="0.2">
      <c r="U2176" s="4"/>
      <c r="V2176" s="4"/>
      <c r="W2176" s="4"/>
      <c r="X2176" s="4"/>
      <c r="AJ2176" s="4" t="s">
        <v>7659</v>
      </c>
      <c r="AK2176" s="4" t="s">
        <v>7660</v>
      </c>
      <c r="AL2176" s="4" t="s">
        <v>452</v>
      </c>
      <c r="AM2176" s="4" t="s">
        <v>452</v>
      </c>
    </row>
    <row r="2177" spans="21:39" x14ac:dyDescent="0.2">
      <c r="U2177" s="4"/>
      <c r="V2177" s="4"/>
      <c r="W2177" s="4"/>
      <c r="X2177" s="4"/>
      <c r="AJ2177" s="4" t="s">
        <v>7661</v>
      </c>
      <c r="AK2177" s="4" t="s">
        <v>7662</v>
      </c>
      <c r="AL2177" s="4" t="s">
        <v>452</v>
      </c>
      <c r="AM2177" s="4" t="s">
        <v>452</v>
      </c>
    </row>
    <row r="2178" spans="21:39" x14ac:dyDescent="0.2">
      <c r="U2178" s="4"/>
      <c r="V2178" s="4"/>
      <c r="W2178" s="4"/>
      <c r="X2178" s="4"/>
      <c r="AJ2178" s="4" t="s">
        <v>7663</v>
      </c>
      <c r="AK2178" s="4" t="s">
        <v>7664</v>
      </c>
      <c r="AL2178" s="4" t="s">
        <v>452</v>
      </c>
      <c r="AM2178" s="4" t="s">
        <v>452</v>
      </c>
    </row>
    <row r="2179" spans="21:39" x14ac:dyDescent="0.2">
      <c r="U2179" s="4"/>
      <c r="V2179" s="4"/>
      <c r="W2179" s="4"/>
      <c r="X2179" s="4"/>
      <c r="AJ2179" s="4" t="s">
        <v>7665</v>
      </c>
      <c r="AK2179" s="4" t="s">
        <v>6470</v>
      </c>
      <c r="AL2179" s="4" t="s">
        <v>452</v>
      </c>
      <c r="AM2179" s="4" t="s">
        <v>452</v>
      </c>
    </row>
    <row r="2180" spans="21:39" x14ac:dyDescent="0.2">
      <c r="U2180" s="4"/>
      <c r="V2180" s="4"/>
      <c r="W2180" s="4"/>
      <c r="X2180" s="4"/>
      <c r="AJ2180" s="4" t="s">
        <v>7666</v>
      </c>
      <c r="AK2180" s="4" t="s">
        <v>6502</v>
      </c>
      <c r="AL2180" s="4" t="s">
        <v>452</v>
      </c>
      <c r="AM2180" s="4" t="s">
        <v>452</v>
      </c>
    </row>
    <row r="2181" spans="21:39" x14ac:dyDescent="0.2">
      <c r="U2181" s="4"/>
      <c r="V2181" s="4"/>
      <c r="W2181" s="4"/>
      <c r="X2181" s="4"/>
      <c r="AJ2181" s="4" t="s">
        <v>7667</v>
      </c>
      <c r="AK2181" s="4" t="s">
        <v>7668</v>
      </c>
      <c r="AL2181" s="4" t="s">
        <v>452</v>
      </c>
      <c r="AM2181" s="4" t="s">
        <v>452</v>
      </c>
    </row>
    <row r="2182" spans="21:39" x14ac:dyDescent="0.2">
      <c r="U2182" s="4"/>
      <c r="V2182" s="4"/>
      <c r="W2182" s="4"/>
      <c r="X2182" s="4"/>
      <c r="AJ2182" s="4" t="s">
        <v>7669</v>
      </c>
      <c r="AK2182" s="4" t="s">
        <v>6537</v>
      </c>
      <c r="AL2182" s="4" t="s">
        <v>452</v>
      </c>
      <c r="AM2182" s="4" t="s">
        <v>452</v>
      </c>
    </row>
    <row r="2183" spans="21:39" x14ac:dyDescent="0.2">
      <c r="U2183" s="4"/>
      <c r="V2183" s="4"/>
      <c r="W2183" s="4"/>
      <c r="X2183" s="4"/>
      <c r="AJ2183" s="4" t="s">
        <v>7670</v>
      </c>
      <c r="AK2183" s="4" t="s">
        <v>6544</v>
      </c>
      <c r="AL2183" s="4" t="s">
        <v>452</v>
      </c>
      <c r="AM2183" s="4" t="s">
        <v>452</v>
      </c>
    </row>
    <row r="2184" spans="21:39" x14ac:dyDescent="0.2">
      <c r="U2184" s="4"/>
      <c r="V2184" s="4"/>
      <c r="W2184" s="4"/>
      <c r="X2184" s="4"/>
      <c r="AJ2184" s="4" t="s">
        <v>7671</v>
      </c>
      <c r="AK2184" s="4" t="s">
        <v>7672</v>
      </c>
      <c r="AL2184" s="4" t="s">
        <v>452</v>
      </c>
      <c r="AM2184" s="4" t="s">
        <v>452</v>
      </c>
    </row>
    <row r="2185" spans="21:39" x14ac:dyDescent="0.2">
      <c r="U2185" s="4"/>
      <c r="V2185" s="4"/>
      <c r="W2185" s="4"/>
      <c r="X2185" s="4"/>
      <c r="AJ2185" s="4" t="s">
        <v>7673</v>
      </c>
      <c r="AK2185" s="4" t="s">
        <v>7674</v>
      </c>
      <c r="AL2185" s="4" t="s">
        <v>452</v>
      </c>
      <c r="AM2185" s="4" t="s">
        <v>452</v>
      </c>
    </row>
    <row r="2186" spans="21:39" x14ac:dyDescent="0.2">
      <c r="U2186" s="4"/>
      <c r="V2186" s="4"/>
      <c r="W2186" s="4"/>
      <c r="X2186" s="4"/>
      <c r="AJ2186" s="4" t="s">
        <v>7675</v>
      </c>
      <c r="AK2186" s="4" t="s">
        <v>7676</v>
      </c>
      <c r="AL2186" s="4" t="s">
        <v>452</v>
      </c>
      <c r="AM2186" s="4" t="s">
        <v>452</v>
      </c>
    </row>
    <row r="2187" spans="21:39" x14ac:dyDescent="0.2">
      <c r="U2187" s="4"/>
      <c r="V2187" s="4"/>
      <c r="W2187" s="4"/>
      <c r="X2187" s="4"/>
      <c r="AJ2187" s="4" t="s">
        <v>7677</v>
      </c>
      <c r="AK2187" s="4" t="s">
        <v>7678</v>
      </c>
      <c r="AL2187" s="4" t="s">
        <v>452</v>
      </c>
      <c r="AM2187" s="4" t="s">
        <v>452</v>
      </c>
    </row>
    <row r="2188" spans="21:39" x14ac:dyDescent="0.2">
      <c r="U2188" s="4"/>
      <c r="V2188" s="4"/>
      <c r="W2188" s="4"/>
      <c r="X2188" s="4"/>
      <c r="AJ2188" s="4" t="s">
        <v>7679</v>
      </c>
      <c r="AK2188" s="4" t="s">
        <v>7680</v>
      </c>
      <c r="AL2188" s="4" t="s">
        <v>452</v>
      </c>
      <c r="AM2188" s="4" t="s">
        <v>452</v>
      </c>
    </row>
    <row r="2189" spans="21:39" x14ac:dyDescent="0.2">
      <c r="U2189" s="4"/>
      <c r="V2189" s="4"/>
      <c r="W2189" s="4"/>
      <c r="X2189" s="4"/>
      <c r="AJ2189" s="4" t="s">
        <v>7681</v>
      </c>
      <c r="AK2189" s="4" t="s">
        <v>6611</v>
      </c>
      <c r="AL2189" s="4" t="s">
        <v>452</v>
      </c>
      <c r="AM2189" s="4" t="s">
        <v>452</v>
      </c>
    </row>
    <row r="2190" spans="21:39" x14ac:dyDescent="0.2">
      <c r="U2190" s="4"/>
      <c r="V2190" s="4"/>
      <c r="W2190" s="4"/>
      <c r="X2190" s="4"/>
      <c r="AJ2190" s="4" t="s">
        <v>7682</v>
      </c>
      <c r="AK2190" s="4" t="s">
        <v>7683</v>
      </c>
      <c r="AL2190" s="4" t="s">
        <v>452</v>
      </c>
      <c r="AM2190" s="4" t="s">
        <v>452</v>
      </c>
    </row>
    <row r="2191" spans="21:39" x14ac:dyDescent="0.2">
      <c r="U2191" s="4"/>
      <c r="V2191" s="4"/>
      <c r="W2191" s="4"/>
      <c r="X2191" s="4"/>
      <c r="AJ2191" s="4" t="s">
        <v>7684</v>
      </c>
      <c r="AK2191" s="4" t="s">
        <v>7685</v>
      </c>
      <c r="AL2191" s="4" t="s">
        <v>452</v>
      </c>
      <c r="AM2191" s="4" t="s">
        <v>452</v>
      </c>
    </row>
    <row r="2192" spans="21:39" x14ac:dyDescent="0.2">
      <c r="U2192" s="4"/>
      <c r="V2192" s="4"/>
      <c r="W2192" s="4"/>
      <c r="X2192" s="4"/>
      <c r="AJ2192" s="4" t="s">
        <v>7686</v>
      </c>
      <c r="AK2192" s="4" t="s">
        <v>6668</v>
      </c>
      <c r="AL2192" s="4" t="s">
        <v>452</v>
      </c>
      <c r="AM2192" s="4" t="s">
        <v>452</v>
      </c>
    </row>
    <row r="2193" spans="21:39" x14ac:dyDescent="0.2">
      <c r="U2193" s="4"/>
      <c r="V2193" s="4"/>
      <c r="W2193" s="4"/>
      <c r="X2193" s="4"/>
      <c r="AJ2193" s="4" t="s">
        <v>7687</v>
      </c>
      <c r="AK2193" s="4" t="s">
        <v>6672</v>
      </c>
      <c r="AL2193" s="4" t="s">
        <v>452</v>
      </c>
      <c r="AM2193" s="4" t="s">
        <v>452</v>
      </c>
    </row>
    <row r="2194" spans="21:39" x14ac:dyDescent="0.2">
      <c r="U2194" s="4"/>
      <c r="V2194" s="4"/>
      <c r="W2194" s="4"/>
      <c r="X2194" s="4"/>
      <c r="AJ2194" s="4" t="s">
        <v>7688</v>
      </c>
      <c r="AK2194" s="4" t="s">
        <v>7689</v>
      </c>
      <c r="AL2194" s="4" t="s">
        <v>452</v>
      </c>
      <c r="AM2194" s="4" t="s">
        <v>452</v>
      </c>
    </row>
    <row r="2195" spans="21:39" x14ac:dyDescent="0.2">
      <c r="U2195" s="4"/>
      <c r="V2195" s="4"/>
      <c r="W2195" s="4"/>
      <c r="X2195" s="4"/>
      <c r="AJ2195" s="4" t="s">
        <v>7690</v>
      </c>
      <c r="AK2195" s="4" t="s">
        <v>7691</v>
      </c>
      <c r="AL2195" s="4" t="s">
        <v>452</v>
      </c>
      <c r="AM2195" s="4" t="s">
        <v>452</v>
      </c>
    </row>
    <row r="2196" spans="21:39" x14ac:dyDescent="0.2">
      <c r="U2196" s="4"/>
      <c r="V2196" s="4"/>
      <c r="W2196" s="4"/>
      <c r="X2196" s="4"/>
      <c r="AJ2196" s="4" t="s">
        <v>7692</v>
      </c>
      <c r="AK2196" s="4" t="s">
        <v>6723</v>
      </c>
      <c r="AL2196" s="4" t="s">
        <v>452</v>
      </c>
      <c r="AM2196" s="4" t="s">
        <v>452</v>
      </c>
    </row>
    <row r="2197" spans="21:39" x14ac:dyDescent="0.2">
      <c r="U2197" s="4"/>
      <c r="V2197" s="4"/>
      <c r="W2197" s="4"/>
      <c r="X2197" s="4"/>
      <c r="AJ2197" s="4" t="s">
        <v>7693</v>
      </c>
      <c r="AK2197" s="4" t="s">
        <v>7694</v>
      </c>
      <c r="AL2197" s="4" t="s">
        <v>452</v>
      </c>
      <c r="AM2197" s="4" t="s">
        <v>452</v>
      </c>
    </row>
    <row r="2198" spans="21:39" x14ac:dyDescent="0.2">
      <c r="U2198" s="4"/>
      <c r="V2198" s="4"/>
      <c r="W2198" s="4"/>
      <c r="X2198" s="4"/>
      <c r="AJ2198" s="4" t="s">
        <v>7695</v>
      </c>
      <c r="AK2198" s="4" t="s">
        <v>6731</v>
      </c>
      <c r="AL2198" s="4" t="s">
        <v>452</v>
      </c>
      <c r="AM2198" s="4" t="s">
        <v>452</v>
      </c>
    </row>
    <row r="2199" spans="21:39" x14ac:dyDescent="0.2">
      <c r="U2199" s="4"/>
      <c r="V2199" s="4"/>
      <c r="W2199" s="4"/>
      <c r="X2199" s="4"/>
      <c r="AJ2199" s="4" t="s">
        <v>7696</v>
      </c>
      <c r="AK2199" s="4" t="s">
        <v>6735</v>
      </c>
      <c r="AL2199" s="4" t="s">
        <v>452</v>
      </c>
      <c r="AM2199" s="4" t="s">
        <v>452</v>
      </c>
    </row>
    <row r="2200" spans="21:39" x14ac:dyDescent="0.2">
      <c r="U2200" s="4"/>
      <c r="V2200" s="4"/>
      <c r="W2200" s="4"/>
      <c r="X2200" s="4"/>
      <c r="AJ2200" s="4" t="s">
        <v>7697</v>
      </c>
      <c r="AK2200" s="4" t="s">
        <v>6743</v>
      </c>
      <c r="AL2200" s="4" t="s">
        <v>452</v>
      </c>
      <c r="AM2200" s="4" t="s">
        <v>452</v>
      </c>
    </row>
    <row r="2201" spans="21:39" x14ac:dyDescent="0.2">
      <c r="U2201" s="4"/>
      <c r="V2201" s="4"/>
      <c r="W2201" s="4"/>
      <c r="X2201" s="4"/>
      <c r="AJ2201" s="4" t="s">
        <v>7698</v>
      </c>
      <c r="AK2201" s="4" t="s">
        <v>7699</v>
      </c>
      <c r="AL2201" s="4" t="s">
        <v>452</v>
      </c>
      <c r="AM2201" s="4" t="s">
        <v>452</v>
      </c>
    </row>
    <row r="2202" spans="21:39" x14ac:dyDescent="0.2">
      <c r="U2202" s="4"/>
      <c r="V2202" s="4"/>
      <c r="W2202" s="4"/>
      <c r="X2202" s="4"/>
      <c r="AJ2202" s="4" t="s">
        <v>7700</v>
      </c>
      <c r="AK2202" s="4" t="s">
        <v>7701</v>
      </c>
      <c r="AL2202" s="4" t="s">
        <v>452</v>
      </c>
      <c r="AM2202" s="4" t="s">
        <v>452</v>
      </c>
    </row>
    <row r="2203" spans="21:39" x14ac:dyDescent="0.2">
      <c r="U2203" s="4"/>
      <c r="V2203" s="4"/>
      <c r="W2203" s="4"/>
      <c r="X2203" s="4"/>
      <c r="AJ2203" s="4" t="s">
        <v>7702</v>
      </c>
      <c r="AK2203" s="4" t="s">
        <v>7703</v>
      </c>
      <c r="AL2203" s="4" t="s">
        <v>452</v>
      </c>
      <c r="AM2203" s="4" t="s">
        <v>452</v>
      </c>
    </row>
    <row r="2204" spans="21:39" x14ac:dyDescent="0.2">
      <c r="U2204" s="4"/>
      <c r="V2204" s="4"/>
      <c r="W2204" s="4"/>
      <c r="X2204" s="4"/>
      <c r="AJ2204" s="4" t="s">
        <v>7704</v>
      </c>
      <c r="AK2204" s="4" t="s">
        <v>6759</v>
      </c>
      <c r="AL2204" s="4" t="s">
        <v>452</v>
      </c>
      <c r="AM2204" s="4" t="s">
        <v>452</v>
      </c>
    </row>
    <row r="2205" spans="21:39" x14ac:dyDescent="0.2">
      <c r="U2205" s="4"/>
      <c r="V2205" s="4"/>
      <c r="W2205" s="4"/>
      <c r="X2205" s="4"/>
      <c r="AJ2205" s="4" t="s">
        <v>7705</v>
      </c>
      <c r="AK2205" s="4" t="s">
        <v>7706</v>
      </c>
      <c r="AL2205" s="4" t="s">
        <v>452</v>
      </c>
      <c r="AM2205" s="4" t="s">
        <v>452</v>
      </c>
    </row>
    <row r="2206" spans="21:39" x14ac:dyDescent="0.2">
      <c r="U2206" s="4"/>
      <c r="V2206" s="4"/>
      <c r="W2206" s="4"/>
      <c r="X2206" s="4"/>
      <c r="AJ2206" s="4" t="s">
        <v>7707</v>
      </c>
      <c r="AK2206" s="4" t="s">
        <v>7708</v>
      </c>
      <c r="AL2206" s="4" t="s">
        <v>452</v>
      </c>
      <c r="AM2206" s="4" t="s">
        <v>452</v>
      </c>
    </row>
    <row r="2207" spans="21:39" x14ac:dyDescent="0.2">
      <c r="U2207" s="4"/>
      <c r="V2207" s="4"/>
      <c r="W2207" s="4"/>
      <c r="X2207" s="4"/>
      <c r="AJ2207" s="4" t="s">
        <v>7709</v>
      </c>
      <c r="AK2207" s="4" t="s">
        <v>6778</v>
      </c>
      <c r="AL2207" s="4" t="s">
        <v>452</v>
      </c>
      <c r="AM2207" s="4" t="s">
        <v>452</v>
      </c>
    </row>
    <row r="2208" spans="21:39" x14ac:dyDescent="0.2">
      <c r="U2208" s="4"/>
      <c r="V2208" s="4"/>
      <c r="W2208" s="4"/>
      <c r="X2208" s="4"/>
      <c r="AJ2208" s="4" t="s">
        <v>7710</v>
      </c>
      <c r="AK2208" s="4" t="s">
        <v>6782</v>
      </c>
      <c r="AL2208" s="4" t="s">
        <v>452</v>
      </c>
      <c r="AM2208" s="4" t="s">
        <v>452</v>
      </c>
    </row>
    <row r="2209" spans="21:39" x14ac:dyDescent="0.2">
      <c r="U2209" s="4"/>
      <c r="V2209" s="4"/>
      <c r="W2209" s="4"/>
      <c r="X2209" s="4"/>
      <c r="AJ2209" s="4" t="s">
        <v>7711</v>
      </c>
      <c r="AK2209" s="4" t="s">
        <v>7712</v>
      </c>
      <c r="AL2209" s="4" t="s">
        <v>452</v>
      </c>
      <c r="AM2209" s="4" t="s">
        <v>452</v>
      </c>
    </row>
    <row r="2210" spans="21:39" x14ac:dyDescent="0.2">
      <c r="U2210" s="4"/>
      <c r="V2210" s="4"/>
      <c r="W2210" s="4"/>
      <c r="X2210" s="4"/>
      <c r="AJ2210" s="4" t="s">
        <v>7713</v>
      </c>
      <c r="AK2210" s="4" t="s">
        <v>7714</v>
      </c>
      <c r="AL2210" s="4" t="s">
        <v>452</v>
      </c>
      <c r="AM2210" s="4" t="s">
        <v>452</v>
      </c>
    </row>
    <row r="2211" spans="21:39" x14ac:dyDescent="0.2">
      <c r="U2211" s="4"/>
      <c r="V2211" s="4"/>
      <c r="W2211" s="4"/>
      <c r="X2211" s="4"/>
      <c r="AJ2211" s="4" t="s">
        <v>7715</v>
      </c>
      <c r="AK2211" s="4" t="s">
        <v>7716</v>
      </c>
      <c r="AL2211" s="4" t="s">
        <v>452</v>
      </c>
      <c r="AM2211" s="4" t="s">
        <v>452</v>
      </c>
    </row>
    <row r="2212" spans="21:39" x14ac:dyDescent="0.2">
      <c r="U2212" s="4"/>
      <c r="V2212" s="4"/>
      <c r="W2212" s="4"/>
      <c r="X2212" s="4"/>
      <c r="AJ2212" s="4" t="s">
        <v>7717</v>
      </c>
      <c r="AK2212" s="4" t="s">
        <v>7718</v>
      </c>
      <c r="AL2212" s="4" t="s">
        <v>452</v>
      </c>
      <c r="AM2212" s="4" t="s">
        <v>452</v>
      </c>
    </row>
    <row r="2213" spans="21:39" x14ac:dyDescent="0.2">
      <c r="U2213" s="4"/>
      <c r="V2213" s="4"/>
      <c r="W2213" s="4"/>
      <c r="X2213" s="4"/>
      <c r="AJ2213" s="4" t="s">
        <v>7719</v>
      </c>
      <c r="AK2213" s="4" t="s">
        <v>7720</v>
      </c>
      <c r="AL2213" s="4" t="s">
        <v>452</v>
      </c>
      <c r="AM2213" s="4" t="s">
        <v>452</v>
      </c>
    </row>
    <row r="2214" spans="21:39" x14ac:dyDescent="0.2">
      <c r="U2214" s="4"/>
      <c r="V2214" s="4"/>
      <c r="W2214" s="4"/>
      <c r="X2214" s="4"/>
      <c r="AJ2214" s="4" t="s">
        <v>7721</v>
      </c>
      <c r="AK2214" s="4" t="s">
        <v>7722</v>
      </c>
      <c r="AL2214" s="4" t="s">
        <v>452</v>
      </c>
      <c r="AM2214" s="4" t="s">
        <v>452</v>
      </c>
    </row>
    <row r="2215" spans="21:39" x14ac:dyDescent="0.2">
      <c r="U2215" s="4"/>
      <c r="V2215" s="4"/>
      <c r="W2215" s="4"/>
      <c r="X2215" s="4"/>
      <c r="AJ2215" s="4" t="s">
        <v>7723</v>
      </c>
      <c r="AK2215" s="4" t="s">
        <v>7724</v>
      </c>
      <c r="AL2215" s="4" t="s">
        <v>452</v>
      </c>
      <c r="AM2215" s="4" t="s">
        <v>452</v>
      </c>
    </row>
    <row r="2216" spans="21:39" x14ac:dyDescent="0.2">
      <c r="U2216" s="4"/>
      <c r="V2216" s="4"/>
      <c r="W2216" s="4"/>
      <c r="X2216" s="4"/>
      <c r="AJ2216" s="4" t="s">
        <v>7725</v>
      </c>
      <c r="AK2216" s="4" t="s">
        <v>7726</v>
      </c>
      <c r="AL2216" s="4" t="s">
        <v>452</v>
      </c>
      <c r="AM2216" s="4" t="s">
        <v>452</v>
      </c>
    </row>
    <row r="2217" spans="21:39" x14ac:dyDescent="0.2">
      <c r="U2217" s="4"/>
      <c r="V2217" s="4"/>
      <c r="W2217" s="4"/>
      <c r="X2217" s="4"/>
      <c r="AJ2217" s="4" t="s">
        <v>7727</v>
      </c>
      <c r="AK2217" s="4" t="s">
        <v>6755</v>
      </c>
      <c r="AL2217" s="4" t="s">
        <v>452</v>
      </c>
      <c r="AM2217" s="4" t="s">
        <v>452</v>
      </c>
    </row>
    <row r="2218" spans="21:39" x14ac:dyDescent="0.2">
      <c r="U2218" s="4"/>
      <c r="V2218" s="4"/>
      <c r="W2218" s="4"/>
      <c r="X2218" s="4"/>
      <c r="AJ2218" s="4" t="s">
        <v>7728</v>
      </c>
      <c r="AK2218" s="4" t="s">
        <v>7729</v>
      </c>
      <c r="AL2218" s="4" t="s">
        <v>452</v>
      </c>
      <c r="AM2218" s="4" t="s">
        <v>452</v>
      </c>
    </row>
    <row r="2219" spans="21:39" x14ac:dyDescent="0.2">
      <c r="U2219" s="4"/>
      <c r="V2219" s="4"/>
      <c r="W2219" s="4"/>
      <c r="X2219" s="4"/>
      <c r="AJ2219" s="4" t="s">
        <v>7730</v>
      </c>
      <c r="AK2219" s="4" t="s">
        <v>6926</v>
      </c>
      <c r="AL2219" s="4" t="s">
        <v>452</v>
      </c>
      <c r="AM2219" s="4" t="s">
        <v>452</v>
      </c>
    </row>
    <row r="2220" spans="21:39" x14ac:dyDescent="0.2">
      <c r="U2220" s="4"/>
      <c r="V2220" s="4"/>
      <c r="W2220" s="4"/>
      <c r="X2220" s="4"/>
      <c r="AJ2220" s="4" t="s">
        <v>7731</v>
      </c>
      <c r="AK2220" s="4" t="s">
        <v>7732</v>
      </c>
      <c r="AL2220" s="4" t="s">
        <v>452</v>
      </c>
      <c r="AM2220" s="4" t="s">
        <v>452</v>
      </c>
    </row>
    <row r="2221" spans="21:39" x14ac:dyDescent="0.2">
      <c r="U2221" s="4"/>
      <c r="V2221" s="4"/>
      <c r="W2221" s="4"/>
      <c r="X2221" s="4"/>
      <c r="AJ2221" s="4" t="s">
        <v>7733</v>
      </c>
      <c r="AK2221" s="4" t="s">
        <v>7734</v>
      </c>
      <c r="AL2221" s="4" t="s">
        <v>452</v>
      </c>
      <c r="AM2221" s="4" t="s">
        <v>452</v>
      </c>
    </row>
    <row r="2222" spans="21:39" x14ac:dyDescent="0.2">
      <c r="U2222" s="4"/>
      <c r="V2222" s="4"/>
      <c r="W2222" s="4"/>
      <c r="X2222" s="4"/>
      <c r="AJ2222" s="4" t="s">
        <v>7735</v>
      </c>
      <c r="AK2222" s="4" t="s">
        <v>6950</v>
      </c>
      <c r="AL2222" s="4" t="s">
        <v>452</v>
      </c>
      <c r="AM2222" s="4" t="s">
        <v>452</v>
      </c>
    </row>
    <row r="2223" spans="21:39" x14ac:dyDescent="0.2">
      <c r="U2223" s="4"/>
      <c r="V2223" s="4"/>
      <c r="W2223" s="4"/>
      <c r="X2223" s="4"/>
      <c r="AJ2223" s="4" t="s">
        <v>7736</v>
      </c>
      <c r="AK2223" s="4" t="s">
        <v>7737</v>
      </c>
      <c r="AL2223" s="4" t="s">
        <v>452</v>
      </c>
      <c r="AM2223" s="4" t="s">
        <v>452</v>
      </c>
    </row>
    <row r="2224" spans="21:39" x14ac:dyDescent="0.2">
      <c r="U2224" s="4"/>
      <c r="V2224" s="4"/>
      <c r="W2224" s="4"/>
      <c r="X2224" s="4"/>
      <c r="AJ2224" s="4" t="s">
        <v>7738</v>
      </c>
      <c r="AK2224" s="4" t="s">
        <v>7739</v>
      </c>
      <c r="AL2224" s="4" t="s">
        <v>452</v>
      </c>
      <c r="AM2224" s="4" t="s">
        <v>452</v>
      </c>
    </row>
    <row r="2225" spans="21:39" x14ac:dyDescent="0.2">
      <c r="U2225" s="4"/>
      <c r="V2225" s="4"/>
      <c r="W2225" s="4"/>
      <c r="X2225" s="4"/>
      <c r="AJ2225" s="4" t="s">
        <v>7740</v>
      </c>
      <c r="AK2225" s="4" t="s">
        <v>7741</v>
      </c>
      <c r="AL2225" s="4" t="s">
        <v>452</v>
      </c>
      <c r="AM2225" s="4" t="s">
        <v>452</v>
      </c>
    </row>
    <row r="2226" spans="21:39" x14ac:dyDescent="0.2">
      <c r="U2226" s="4"/>
      <c r="V2226" s="4"/>
      <c r="W2226" s="4"/>
      <c r="X2226" s="4"/>
      <c r="AJ2226" s="4" t="s">
        <v>7742</v>
      </c>
      <c r="AK2226" s="4" t="s">
        <v>7043</v>
      </c>
      <c r="AL2226" s="4" t="s">
        <v>452</v>
      </c>
      <c r="AM2226" s="4" t="s">
        <v>452</v>
      </c>
    </row>
    <row r="2227" spans="21:39" x14ac:dyDescent="0.2">
      <c r="U2227" s="4"/>
      <c r="V2227" s="4"/>
      <c r="W2227" s="4"/>
      <c r="X2227" s="4"/>
      <c r="AJ2227" s="4" t="s">
        <v>7743</v>
      </c>
      <c r="AK2227" s="4" t="s">
        <v>7047</v>
      </c>
      <c r="AL2227" s="4" t="s">
        <v>452</v>
      </c>
      <c r="AM2227" s="4" t="s">
        <v>452</v>
      </c>
    </row>
    <row r="2228" spans="21:39" x14ac:dyDescent="0.2">
      <c r="U2228" s="4"/>
      <c r="V2228" s="4"/>
      <c r="W2228" s="4"/>
      <c r="X2228" s="4"/>
      <c r="AJ2228" s="4" t="s">
        <v>7744</v>
      </c>
      <c r="AK2228" s="4" t="s">
        <v>7050</v>
      </c>
      <c r="AL2228" s="4" t="s">
        <v>452</v>
      </c>
      <c r="AM2228" s="4" t="s">
        <v>452</v>
      </c>
    </row>
    <row r="2229" spans="21:39" x14ac:dyDescent="0.2">
      <c r="U2229" s="4"/>
      <c r="V2229" s="4"/>
      <c r="W2229" s="4"/>
      <c r="X2229" s="4"/>
      <c r="AJ2229" s="4" t="s">
        <v>7745</v>
      </c>
      <c r="AK2229" s="4" t="s">
        <v>7746</v>
      </c>
      <c r="AL2229" s="4" t="s">
        <v>452</v>
      </c>
      <c r="AM2229" s="4" t="s">
        <v>452</v>
      </c>
    </row>
    <row r="2230" spans="21:39" x14ac:dyDescent="0.2">
      <c r="U2230" s="4"/>
      <c r="V2230" s="4"/>
      <c r="W2230" s="4"/>
      <c r="X2230" s="4"/>
      <c r="AJ2230" s="4" t="s">
        <v>7747</v>
      </c>
      <c r="AK2230" s="4" t="s">
        <v>7748</v>
      </c>
      <c r="AL2230" s="4" t="s">
        <v>452</v>
      </c>
      <c r="AM2230" s="4" t="s">
        <v>452</v>
      </c>
    </row>
    <row r="2231" spans="21:39" x14ac:dyDescent="0.2">
      <c r="U2231" s="4"/>
      <c r="V2231" s="4"/>
      <c r="W2231" s="4"/>
      <c r="X2231" s="4"/>
      <c r="AJ2231" s="4" t="s">
        <v>7749</v>
      </c>
      <c r="AK2231" s="4" t="s">
        <v>7750</v>
      </c>
      <c r="AL2231" s="4" t="s">
        <v>452</v>
      </c>
      <c r="AM2231" s="4" t="s">
        <v>452</v>
      </c>
    </row>
    <row r="2232" spans="21:39" x14ac:dyDescent="0.2">
      <c r="U2232" s="4"/>
      <c r="V2232" s="4"/>
      <c r="W2232" s="4"/>
      <c r="X2232" s="4"/>
      <c r="AJ2232" s="4" t="s">
        <v>7751</v>
      </c>
      <c r="AK2232" s="4" t="s">
        <v>7752</v>
      </c>
      <c r="AL2232" s="4" t="s">
        <v>452</v>
      </c>
      <c r="AM2232" s="4" t="s">
        <v>452</v>
      </c>
    </row>
    <row r="2233" spans="21:39" x14ac:dyDescent="0.2">
      <c r="U2233" s="4"/>
      <c r="V2233" s="4"/>
      <c r="W2233" s="4"/>
      <c r="X2233" s="4"/>
      <c r="AJ2233" s="4" t="s">
        <v>7753</v>
      </c>
      <c r="AK2233" s="4" t="s">
        <v>7086</v>
      </c>
      <c r="AL2233" s="4" t="s">
        <v>452</v>
      </c>
      <c r="AM2233" s="4" t="s">
        <v>452</v>
      </c>
    </row>
    <row r="2234" spans="21:39" x14ac:dyDescent="0.2">
      <c r="U2234" s="4"/>
      <c r="V2234" s="4"/>
      <c r="W2234" s="4"/>
      <c r="X2234" s="4"/>
      <c r="AJ2234" s="4" t="s">
        <v>7754</v>
      </c>
      <c r="AK2234" s="4" t="s">
        <v>7755</v>
      </c>
      <c r="AL2234" s="4" t="s">
        <v>452</v>
      </c>
      <c r="AM2234" s="4" t="s">
        <v>452</v>
      </c>
    </row>
    <row r="2235" spans="21:39" x14ac:dyDescent="0.2">
      <c r="U2235" s="4"/>
      <c r="V2235" s="4"/>
      <c r="W2235" s="4"/>
      <c r="X2235" s="4"/>
      <c r="AJ2235" s="4" t="s">
        <v>7756</v>
      </c>
      <c r="AK2235" s="4" t="s">
        <v>7098</v>
      </c>
      <c r="AL2235" s="4" t="s">
        <v>452</v>
      </c>
      <c r="AM2235" s="4" t="s">
        <v>452</v>
      </c>
    </row>
    <row r="2236" spans="21:39" x14ac:dyDescent="0.2">
      <c r="U2236" s="4"/>
      <c r="V2236" s="4"/>
      <c r="W2236" s="4"/>
      <c r="X2236" s="4"/>
      <c r="AJ2236" s="4" t="s">
        <v>7757</v>
      </c>
      <c r="AK2236" s="4" t="s">
        <v>7102</v>
      </c>
      <c r="AL2236" s="4" t="s">
        <v>452</v>
      </c>
      <c r="AM2236" s="4" t="s">
        <v>452</v>
      </c>
    </row>
    <row r="2237" spans="21:39" x14ac:dyDescent="0.2">
      <c r="U2237" s="4"/>
      <c r="V2237" s="4"/>
      <c r="W2237" s="4"/>
      <c r="X2237" s="4"/>
      <c r="AJ2237" s="4" t="s">
        <v>7758</v>
      </c>
      <c r="AK2237" s="4" t="s">
        <v>7759</v>
      </c>
      <c r="AL2237" s="4" t="s">
        <v>452</v>
      </c>
      <c r="AM2237" s="4" t="s">
        <v>452</v>
      </c>
    </row>
    <row r="2238" spans="21:39" x14ac:dyDescent="0.2">
      <c r="U2238" s="4"/>
      <c r="V2238" s="4"/>
      <c r="W2238" s="4"/>
      <c r="X2238" s="4"/>
      <c r="AJ2238" s="4" t="s">
        <v>7760</v>
      </c>
      <c r="AK2238" s="4" t="s">
        <v>7118</v>
      </c>
      <c r="AL2238" s="4" t="s">
        <v>452</v>
      </c>
      <c r="AM2238" s="4" t="s">
        <v>452</v>
      </c>
    </row>
    <row r="2239" spans="21:39" x14ac:dyDescent="0.2">
      <c r="U2239" s="4"/>
      <c r="V2239" s="4"/>
      <c r="W2239" s="4"/>
      <c r="X2239" s="4"/>
      <c r="AJ2239" s="4" t="s">
        <v>7761</v>
      </c>
      <c r="AK2239" s="4" t="s">
        <v>7762</v>
      </c>
      <c r="AL2239" s="4" t="s">
        <v>452</v>
      </c>
      <c r="AM2239" s="4" t="s">
        <v>452</v>
      </c>
    </row>
    <row r="2240" spans="21:39" x14ac:dyDescent="0.2">
      <c r="U2240" s="4"/>
      <c r="V2240" s="4"/>
      <c r="W2240" s="4"/>
      <c r="X2240" s="4"/>
      <c r="AJ2240" s="4" t="s">
        <v>7763</v>
      </c>
      <c r="AK2240" s="4" t="s">
        <v>7148</v>
      </c>
      <c r="AL2240" s="4" t="s">
        <v>452</v>
      </c>
      <c r="AM2240" s="4" t="s">
        <v>452</v>
      </c>
    </row>
    <row r="2241" spans="21:39" x14ac:dyDescent="0.2">
      <c r="U2241" s="4"/>
      <c r="V2241" s="4"/>
      <c r="W2241" s="4"/>
      <c r="X2241" s="4"/>
      <c r="AJ2241" s="4" t="s">
        <v>7764</v>
      </c>
      <c r="AK2241" s="4" t="s">
        <v>7152</v>
      </c>
      <c r="AL2241" s="4" t="s">
        <v>452</v>
      </c>
      <c r="AM2241" s="4" t="s">
        <v>452</v>
      </c>
    </row>
    <row r="2242" spans="21:39" x14ac:dyDescent="0.2">
      <c r="U2242" s="63"/>
      <c r="V2242" s="63"/>
      <c r="W2242" s="63"/>
      <c r="X2242" s="63"/>
      <c r="AJ2242" s="4" t="s">
        <v>7765</v>
      </c>
      <c r="AK2242" s="63" t="s">
        <v>7156</v>
      </c>
      <c r="AL2242" s="4" t="s">
        <v>452</v>
      </c>
      <c r="AM2242" s="4" t="s">
        <v>452</v>
      </c>
    </row>
    <row r="2243" spans="21:39" x14ac:dyDescent="0.2">
      <c r="U2243" s="63"/>
      <c r="V2243" s="63"/>
      <c r="W2243" s="63"/>
      <c r="X2243" s="63"/>
      <c r="AJ2243" s="4" t="s">
        <v>7766</v>
      </c>
      <c r="AK2243" s="63" t="s">
        <v>7160</v>
      </c>
      <c r="AL2243" s="4" t="s">
        <v>452</v>
      </c>
      <c r="AM2243" s="4" t="s">
        <v>452</v>
      </c>
    </row>
    <row r="2244" spans="21:39" x14ac:dyDescent="0.2">
      <c r="U2244" s="63"/>
      <c r="V2244" s="63"/>
      <c r="W2244" s="63"/>
      <c r="X2244" s="63"/>
      <c r="AJ2244" s="4" t="s">
        <v>7767</v>
      </c>
      <c r="AK2244" s="63" t="s">
        <v>7168</v>
      </c>
      <c r="AL2244" s="4" t="s">
        <v>452</v>
      </c>
      <c r="AM2244" s="4" t="s">
        <v>452</v>
      </c>
    </row>
    <row r="2245" spans="21:39" x14ac:dyDescent="0.2">
      <c r="U2245" s="63"/>
      <c r="V2245" s="63"/>
      <c r="W2245" s="63"/>
      <c r="X2245" s="63"/>
      <c r="AJ2245" s="4" t="s">
        <v>7768</v>
      </c>
      <c r="AK2245" s="63" t="s">
        <v>7176</v>
      </c>
      <c r="AL2245" s="4" t="s">
        <v>452</v>
      </c>
      <c r="AM2245" s="4" t="s">
        <v>452</v>
      </c>
    </row>
    <row r="2246" spans="21:39" x14ac:dyDescent="0.2">
      <c r="U2246" s="63"/>
      <c r="V2246" s="63"/>
      <c r="W2246" s="63"/>
      <c r="X2246" s="63"/>
      <c r="AJ2246" s="4" t="s">
        <v>7769</v>
      </c>
      <c r="AK2246" s="63" t="s">
        <v>7180</v>
      </c>
      <c r="AL2246" s="4" t="s">
        <v>452</v>
      </c>
      <c r="AM2246" s="4" t="s">
        <v>452</v>
      </c>
    </row>
    <row r="2247" spans="21:39" x14ac:dyDescent="0.2">
      <c r="U2247" s="4"/>
      <c r="V2247" s="4"/>
      <c r="W2247" s="4"/>
      <c r="X2247" s="4"/>
      <c r="AJ2247" s="4" t="s">
        <v>7770</v>
      </c>
      <c r="AK2247" s="4" t="s">
        <v>7184</v>
      </c>
      <c r="AL2247" s="4" t="s">
        <v>452</v>
      </c>
      <c r="AM2247" s="4" t="s">
        <v>452</v>
      </c>
    </row>
    <row r="2248" spans="21:39" x14ac:dyDescent="0.2">
      <c r="U2248" s="63"/>
      <c r="V2248" s="63"/>
      <c r="W2248" s="63"/>
      <c r="X2248" s="63"/>
      <c r="AJ2248" s="4" t="s">
        <v>7771</v>
      </c>
      <c r="AK2248" s="63" t="s">
        <v>7188</v>
      </c>
      <c r="AL2248" s="4" t="s">
        <v>452</v>
      </c>
      <c r="AM2248" s="4" t="s">
        <v>452</v>
      </c>
    </row>
    <row r="2249" spans="21:39" x14ac:dyDescent="0.2">
      <c r="U2249" s="63"/>
      <c r="V2249" s="63"/>
      <c r="W2249" s="63"/>
      <c r="X2249" s="63"/>
      <c r="AJ2249" s="4" t="s">
        <v>7772</v>
      </c>
      <c r="AK2249" s="63" t="s">
        <v>7192</v>
      </c>
      <c r="AL2249" s="4" t="s">
        <v>452</v>
      </c>
      <c r="AM2249" s="4" t="s">
        <v>452</v>
      </c>
    </row>
    <row r="2250" spans="21:39" x14ac:dyDescent="0.2">
      <c r="U2250" s="63"/>
      <c r="V2250" s="63"/>
      <c r="W2250" s="63"/>
      <c r="X2250" s="63"/>
      <c r="AJ2250" s="4" t="s">
        <v>7773</v>
      </c>
      <c r="AK2250" s="63" t="s">
        <v>7196</v>
      </c>
      <c r="AL2250" s="4" t="s">
        <v>452</v>
      </c>
      <c r="AM2250" s="4" t="s">
        <v>452</v>
      </c>
    </row>
    <row r="2251" spans="21:39" x14ac:dyDescent="0.2">
      <c r="U2251" s="63"/>
      <c r="V2251" s="63"/>
      <c r="W2251" s="63"/>
      <c r="X2251" s="63"/>
      <c r="AJ2251" s="4" t="s">
        <v>7774</v>
      </c>
      <c r="AK2251" s="63" t="s">
        <v>7208</v>
      </c>
      <c r="AL2251" s="4" t="s">
        <v>452</v>
      </c>
      <c r="AM2251" s="4" t="s">
        <v>452</v>
      </c>
    </row>
    <row r="2252" spans="21:39" x14ac:dyDescent="0.2">
      <c r="U2252" s="63"/>
      <c r="V2252" s="63"/>
      <c r="W2252" s="63"/>
      <c r="X2252" s="63"/>
      <c r="AJ2252" s="4" t="s">
        <v>7775</v>
      </c>
      <c r="AK2252" s="63" t="s">
        <v>7220</v>
      </c>
      <c r="AL2252" s="4" t="s">
        <v>452</v>
      </c>
      <c r="AM2252" s="4" t="s">
        <v>452</v>
      </c>
    </row>
    <row r="2253" spans="21:39" x14ac:dyDescent="0.2">
      <c r="U2253" s="63"/>
      <c r="V2253" s="63"/>
      <c r="W2253" s="63"/>
      <c r="X2253" s="63"/>
      <c r="AJ2253" s="4" t="s">
        <v>7776</v>
      </c>
      <c r="AK2253" s="63" t="s">
        <v>7228</v>
      </c>
      <c r="AL2253" s="4" t="s">
        <v>452</v>
      </c>
      <c r="AM2253" s="4" t="s">
        <v>452</v>
      </c>
    </row>
    <row r="2254" spans="21:39" x14ac:dyDescent="0.2">
      <c r="U2254" s="63"/>
      <c r="V2254" s="63"/>
      <c r="W2254" s="63"/>
      <c r="X2254" s="63"/>
      <c r="AJ2254" s="4" t="s">
        <v>7777</v>
      </c>
      <c r="AK2254" s="63" t="s">
        <v>7778</v>
      </c>
      <c r="AL2254" s="4" t="s">
        <v>452</v>
      </c>
      <c r="AM2254" s="4" t="s">
        <v>452</v>
      </c>
    </row>
    <row r="2255" spans="21:39" x14ac:dyDescent="0.2">
      <c r="U2255" s="63"/>
      <c r="V2255" s="63"/>
      <c r="W2255" s="63"/>
      <c r="X2255" s="63"/>
      <c r="AJ2255" s="4" t="s">
        <v>7779</v>
      </c>
      <c r="AK2255" s="63" t="s">
        <v>7780</v>
      </c>
      <c r="AL2255" s="4" t="s">
        <v>452</v>
      </c>
      <c r="AM2255" s="4" t="s">
        <v>452</v>
      </c>
    </row>
    <row r="2256" spans="21:39" x14ac:dyDescent="0.2">
      <c r="U2256" s="63"/>
      <c r="V2256" s="63"/>
      <c r="W2256" s="63"/>
      <c r="X2256" s="63"/>
      <c r="AJ2256" s="4" t="s">
        <v>7781</v>
      </c>
      <c r="AK2256" s="63" t="s">
        <v>7782</v>
      </c>
      <c r="AL2256" s="4" t="s">
        <v>452</v>
      </c>
      <c r="AM2256" s="4" t="s">
        <v>452</v>
      </c>
    </row>
    <row r="2257" spans="21:39" x14ac:dyDescent="0.2">
      <c r="U2257" s="63"/>
      <c r="V2257" s="63"/>
      <c r="W2257" s="63"/>
      <c r="X2257" s="63"/>
      <c r="AJ2257" s="4" t="s">
        <v>7783</v>
      </c>
      <c r="AK2257" s="63" t="s">
        <v>7784</v>
      </c>
      <c r="AL2257" s="4" t="s">
        <v>452</v>
      </c>
      <c r="AM2257" s="4" t="s">
        <v>452</v>
      </c>
    </row>
    <row r="2258" spans="21:39" x14ac:dyDescent="0.2">
      <c r="U2258" s="63"/>
      <c r="V2258" s="63"/>
      <c r="W2258" s="63"/>
      <c r="X2258" s="63"/>
      <c r="AJ2258" s="4" t="s">
        <v>7785</v>
      </c>
      <c r="AK2258" s="63" t="s">
        <v>7786</v>
      </c>
      <c r="AL2258" s="4" t="s">
        <v>452</v>
      </c>
      <c r="AM2258" s="4" t="s">
        <v>452</v>
      </c>
    </row>
    <row r="2259" spans="21:39" x14ac:dyDescent="0.2">
      <c r="U2259" s="63"/>
      <c r="V2259" s="63"/>
      <c r="W2259" s="63"/>
      <c r="X2259" s="63"/>
      <c r="AJ2259" s="4" t="s">
        <v>7787</v>
      </c>
      <c r="AK2259" s="63" t="s">
        <v>7788</v>
      </c>
      <c r="AL2259" s="4" t="s">
        <v>452</v>
      </c>
      <c r="AM2259" s="4" t="s">
        <v>452</v>
      </c>
    </row>
    <row r="2260" spans="21:39" x14ac:dyDescent="0.2">
      <c r="U2260" s="63"/>
      <c r="V2260" s="63"/>
      <c r="W2260" s="63"/>
      <c r="X2260" s="63"/>
      <c r="AJ2260" s="4" t="s">
        <v>7789</v>
      </c>
      <c r="AK2260" s="63" t="s">
        <v>7790</v>
      </c>
      <c r="AL2260" s="4" t="s">
        <v>452</v>
      </c>
      <c r="AM2260" s="4" t="s">
        <v>452</v>
      </c>
    </row>
    <row r="2261" spans="21:39" x14ac:dyDescent="0.2">
      <c r="U2261" s="4"/>
      <c r="V2261" s="4"/>
      <c r="W2261" s="4"/>
      <c r="X2261" s="4"/>
      <c r="AJ2261" s="4" t="s">
        <v>7791</v>
      </c>
      <c r="AK2261" s="4" t="s">
        <v>7792</v>
      </c>
      <c r="AL2261" s="4" t="s">
        <v>452</v>
      </c>
      <c r="AM2261" s="4" t="s">
        <v>452</v>
      </c>
    </row>
    <row r="2262" spans="21:39" x14ac:dyDescent="0.2">
      <c r="U2262" s="63"/>
      <c r="V2262" s="63"/>
      <c r="W2262" s="63"/>
      <c r="X2262" s="63"/>
      <c r="AJ2262" s="4" t="s">
        <v>7793</v>
      </c>
      <c r="AK2262" s="63" t="s">
        <v>7794</v>
      </c>
      <c r="AL2262" s="4" t="s">
        <v>452</v>
      </c>
      <c r="AM2262" s="4" t="s">
        <v>452</v>
      </c>
    </row>
    <row r="2263" spans="21:39" x14ac:dyDescent="0.2">
      <c r="U2263" s="63"/>
      <c r="V2263" s="63"/>
      <c r="W2263" s="63"/>
      <c r="X2263" s="63"/>
      <c r="AJ2263" s="4" t="s">
        <v>7795</v>
      </c>
      <c r="AK2263" s="63" t="s">
        <v>7796</v>
      </c>
      <c r="AL2263" s="4" t="s">
        <v>452</v>
      </c>
      <c r="AM2263" s="4" t="s">
        <v>452</v>
      </c>
    </row>
    <row r="2264" spans="21:39" x14ac:dyDescent="0.2">
      <c r="U2264" s="63"/>
      <c r="V2264" s="63"/>
      <c r="W2264" s="63"/>
      <c r="X2264" s="63"/>
      <c r="AJ2264" s="4" t="s">
        <v>7797</v>
      </c>
      <c r="AK2264" s="63" t="s">
        <v>7311</v>
      </c>
      <c r="AL2264" s="4" t="s">
        <v>452</v>
      </c>
      <c r="AM2264" s="4" t="s">
        <v>452</v>
      </c>
    </row>
    <row r="2265" spans="21:39" x14ac:dyDescent="0.2">
      <c r="U2265" s="63"/>
      <c r="V2265" s="63"/>
      <c r="W2265" s="63"/>
      <c r="X2265" s="63"/>
      <c r="AJ2265" s="4" t="s">
        <v>7798</v>
      </c>
      <c r="AK2265" s="63" t="s">
        <v>7799</v>
      </c>
      <c r="AL2265" s="4" t="s">
        <v>452</v>
      </c>
      <c r="AM2265" s="4" t="s">
        <v>452</v>
      </c>
    </row>
    <row r="2266" spans="21:39" x14ac:dyDescent="0.2">
      <c r="U2266" s="63"/>
      <c r="V2266" s="63"/>
      <c r="W2266" s="63"/>
      <c r="X2266" s="63"/>
      <c r="AJ2266" s="4" t="s">
        <v>7800</v>
      </c>
      <c r="AK2266" s="63" t="s">
        <v>7801</v>
      </c>
      <c r="AL2266" s="4" t="s">
        <v>7802</v>
      </c>
      <c r="AM2266" s="4" t="s">
        <v>7803</v>
      </c>
    </row>
    <row r="2267" spans="21:39" x14ac:dyDescent="0.2">
      <c r="U2267" s="4"/>
      <c r="V2267" s="4"/>
      <c r="W2267" s="4"/>
      <c r="X2267" s="4"/>
      <c r="AJ2267" s="4" t="s">
        <v>7804</v>
      </c>
      <c r="AK2267" s="4" t="s">
        <v>7805</v>
      </c>
      <c r="AL2267" s="4" t="s">
        <v>7806</v>
      </c>
      <c r="AM2267" s="4" t="s">
        <v>7807</v>
      </c>
    </row>
    <row r="2268" spans="21:39" x14ac:dyDescent="0.2">
      <c r="U2268" s="63"/>
      <c r="V2268" s="63"/>
      <c r="W2268" s="63"/>
      <c r="X2268" s="63"/>
      <c r="AJ2268" s="4" t="s">
        <v>7808</v>
      </c>
      <c r="AK2268" s="63" t="s">
        <v>7809</v>
      </c>
      <c r="AL2268" s="4" t="s">
        <v>7810</v>
      </c>
      <c r="AM2268" s="4" t="s">
        <v>7811</v>
      </c>
    </row>
    <row r="2269" spans="21:39" x14ac:dyDescent="0.2">
      <c r="U2269" s="63"/>
      <c r="V2269" s="63"/>
      <c r="W2269" s="63"/>
      <c r="X2269" s="63"/>
      <c r="AJ2269" s="4" t="s">
        <v>7812</v>
      </c>
      <c r="AK2269" s="63" t="s">
        <v>7813</v>
      </c>
      <c r="AL2269" s="4" t="s">
        <v>7814</v>
      </c>
      <c r="AM2269" s="4" t="s">
        <v>6052</v>
      </c>
    </row>
    <row r="2270" spans="21:39" x14ac:dyDescent="0.2">
      <c r="U2270" s="63"/>
      <c r="V2270" s="63"/>
      <c r="W2270" s="63"/>
      <c r="X2270" s="63"/>
      <c r="AJ2270" s="4" t="s">
        <v>7815</v>
      </c>
      <c r="AK2270" s="63" t="s">
        <v>7816</v>
      </c>
      <c r="AL2270" s="4" t="s">
        <v>5560</v>
      </c>
      <c r="AM2270" s="4" t="s">
        <v>5561</v>
      </c>
    </row>
    <row r="2271" spans="21:39" x14ac:dyDescent="0.2">
      <c r="U2271" s="4"/>
      <c r="V2271" s="4"/>
      <c r="W2271" s="4"/>
      <c r="X2271" s="4"/>
      <c r="AJ2271" s="4" t="s">
        <v>7817</v>
      </c>
      <c r="AK2271" s="4" t="s">
        <v>7818</v>
      </c>
      <c r="AL2271" s="4" t="s">
        <v>7819</v>
      </c>
      <c r="AM2271" s="4" t="s">
        <v>7820</v>
      </c>
    </row>
    <row r="2272" spans="21:39" x14ac:dyDescent="0.2">
      <c r="U2272" s="4"/>
      <c r="V2272" s="4"/>
      <c r="W2272" s="4"/>
      <c r="X2272" s="4"/>
      <c r="AJ2272" s="4" t="s">
        <v>7821</v>
      </c>
      <c r="AK2272" s="4" t="s">
        <v>7822</v>
      </c>
      <c r="AL2272" s="4" t="s">
        <v>7823</v>
      </c>
      <c r="AM2272" s="4" t="s">
        <v>7824</v>
      </c>
    </row>
    <row r="2273" spans="21:39" x14ac:dyDescent="0.2">
      <c r="U2273" s="4"/>
      <c r="V2273" s="4"/>
      <c r="W2273" s="4"/>
      <c r="X2273" s="4"/>
      <c r="AJ2273" s="4" t="s">
        <v>7825</v>
      </c>
      <c r="AK2273" s="4" t="s">
        <v>7826</v>
      </c>
      <c r="AL2273" s="4" t="s">
        <v>7827</v>
      </c>
      <c r="AM2273" s="4" t="s">
        <v>7828</v>
      </c>
    </row>
    <row r="2274" spans="21:39" x14ac:dyDescent="0.2">
      <c r="U2274" s="4"/>
      <c r="V2274" s="4"/>
      <c r="W2274" s="4"/>
      <c r="X2274" s="4"/>
      <c r="AJ2274" s="4" t="s">
        <v>7829</v>
      </c>
      <c r="AK2274" s="4" t="s">
        <v>7830</v>
      </c>
      <c r="AL2274" s="4" t="s">
        <v>7831</v>
      </c>
      <c r="AM2274" s="4" t="s">
        <v>7832</v>
      </c>
    </row>
    <row r="2275" spans="21:39" x14ac:dyDescent="0.2">
      <c r="U2275" s="4"/>
      <c r="V2275" s="4"/>
      <c r="W2275" s="4"/>
      <c r="X2275" s="4"/>
      <c r="AJ2275" s="4" t="s">
        <v>7833</v>
      </c>
      <c r="AK2275" s="4" t="s">
        <v>7834</v>
      </c>
      <c r="AL2275" s="4" t="s">
        <v>452</v>
      </c>
      <c r="AM2275" s="4" t="s">
        <v>452</v>
      </c>
    </row>
    <row r="2276" spans="21:39" x14ac:dyDescent="0.2">
      <c r="U2276" s="63"/>
      <c r="V2276" s="63"/>
      <c r="W2276" s="63"/>
      <c r="X2276" s="63"/>
      <c r="AJ2276" s="4" t="s">
        <v>7835</v>
      </c>
      <c r="AK2276" s="63" t="s">
        <v>7836</v>
      </c>
      <c r="AL2276" s="4" t="s">
        <v>7837</v>
      </c>
      <c r="AM2276" s="4" t="s">
        <v>7838</v>
      </c>
    </row>
    <row r="2277" spans="21:39" x14ac:dyDescent="0.2">
      <c r="U2277" s="63"/>
      <c r="V2277" s="63"/>
      <c r="W2277" s="63"/>
      <c r="X2277" s="63"/>
      <c r="AJ2277" s="4" t="s">
        <v>7839</v>
      </c>
      <c r="AK2277" s="63" t="s">
        <v>7840</v>
      </c>
      <c r="AL2277" s="4" t="s">
        <v>7841</v>
      </c>
      <c r="AM2277" s="4" t="s">
        <v>7842</v>
      </c>
    </row>
    <row r="2278" spans="21:39" x14ac:dyDescent="0.2">
      <c r="U2278" s="63"/>
      <c r="V2278" s="63"/>
      <c r="W2278" s="63"/>
      <c r="X2278" s="63"/>
      <c r="AJ2278" s="4" t="s">
        <v>7843</v>
      </c>
      <c r="AK2278" s="63" t="s">
        <v>7844</v>
      </c>
      <c r="AL2278" s="4" t="s">
        <v>7845</v>
      </c>
      <c r="AM2278" s="4" t="s">
        <v>7846</v>
      </c>
    </row>
    <row r="2279" spans="21:39" x14ac:dyDescent="0.2">
      <c r="U2279" s="63"/>
      <c r="V2279" s="63"/>
      <c r="W2279" s="63"/>
      <c r="X2279" s="63"/>
      <c r="AJ2279" s="4" t="s">
        <v>7847</v>
      </c>
      <c r="AK2279" s="63" t="s">
        <v>7848</v>
      </c>
      <c r="AL2279" s="4" t="s">
        <v>7849</v>
      </c>
      <c r="AM2279" s="4" t="s">
        <v>7850</v>
      </c>
    </row>
    <row r="2280" spans="21:39" x14ac:dyDescent="0.2">
      <c r="U2280" s="63"/>
      <c r="V2280" s="63"/>
      <c r="W2280" s="63"/>
      <c r="X2280" s="63"/>
      <c r="AJ2280" s="4" t="s">
        <v>7851</v>
      </c>
      <c r="AK2280" s="63" t="s">
        <v>7852</v>
      </c>
      <c r="AL2280" s="4" t="s">
        <v>7853</v>
      </c>
      <c r="AM2280" s="4" t="s">
        <v>7854</v>
      </c>
    </row>
    <row r="2281" spans="21:39" x14ac:dyDescent="0.2">
      <c r="U2281" s="63"/>
      <c r="V2281" s="63"/>
      <c r="W2281" s="63"/>
      <c r="X2281" s="63"/>
      <c r="AJ2281" s="4" t="s">
        <v>7855</v>
      </c>
      <c r="AK2281" s="63" t="s">
        <v>7856</v>
      </c>
      <c r="AL2281" s="4" t="s">
        <v>7857</v>
      </c>
      <c r="AM2281" s="4" t="s">
        <v>7858</v>
      </c>
    </row>
    <row r="2282" spans="21:39" x14ac:dyDescent="0.2">
      <c r="U2282" s="63"/>
      <c r="V2282" s="63"/>
      <c r="W2282" s="63"/>
      <c r="X2282" s="63"/>
      <c r="AJ2282" s="4" t="s">
        <v>7859</v>
      </c>
      <c r="AK2282" s="63" t="s">
        <v>7860</v>
      </c>
      <c r="AL2282" s="4" t="s">
        <v>7861</v>
      </c>
      <c r="AM2282" s="4" t="s">
        <v>7862</v>
      </c>
    </row>
    <row r="2283" spans="21:39" x14ac:dyDescent="0.2">
      <c r="U2283" s="63"/>
      <c r="V2283" s="63"/>
      <c r="W2283" s="63"/>
      <c r="X2283" s="63"/>
      <c r="AJ2283" s="4" t="s">
        <v>7863</v>
      </c>
      <c r="AK2283" s="63" t="s">
        <v>7864</v>
      </c>
      <c r="AL2283" s="4" t="s">
        <v>7865</v>
      </c>
      <c r="AM2283" s="4" t="s">
        <v>7866</v>
      </c>
    </row>
    <row r="2284" spans="21:39" x14ac:dyDescent="0.2">
      <c r="U2284" s="63"/>
      <c r="V2284" s="63"/>
      <c r="W2284" s="63"/>
      <c r="X2284" s="63"/>
      <c r="AJ2284" s="4" t="s">
        <v>7867</v>
      </c>
      <c r="AK2284" s="63" t="s">
        <v>7868</v>
      </c>
      <c r="AL2284" s="4" t="s">
        <v>7869</v>
      </c>
      <c r="AM2284" s="4" t="s">
        <v>7870</v>
      </c>
    </row>
    <row r="2285" spans="21:39" x14ac:dyDescent="0.2">
      <c r="U2285" s="63"/>
      <c r="V2285" s="63"/>
      <c r="W2285" s="63"/>
      <c r="X2285" s="63"/>
      <c r="AJ2285" s="4" t="s">
        <v>7871</v>
      </c>
      <c r="AK2285" s="63" t="s">
        <v>7872</v>
      </c>
      <c r="AL2285" s="4" t="s">
        <v>7873</v>
      </c>
      <c r="AM2285" s="4" t="s">
        <v>7874</v>
      </c>
    </row>
    <row r="2286" spans="21:39" x14ac:dyDescent="0.2">
      <c r="U2286" s="4"/>
      <c r="V2286" s="4"/>
      <c r="W2286" s="4"/>
      <c r="X2286" s="4"/>
      <c r="AJ2286" s="4" t="s">
        <v>7875</v>
      </c>
      <c r="AK2286" s="4" t="s">
        <v>7876</v>
      </c>
      <c r="AL2286" s="4" t="s">
        <v>7877</v>
      </c>
      <c r="AM2286" s="4" t="s">
        <v>7878</v>
      </c>
    </row>
    <row r="2287" spans="21:39" x14ac:dyDescent="0.2">
      <c r="U2287" s="4"/>
      <c r="V2287" s="4"/>
      <c r="W2287" s="4"/>
      <c r="X2287" s="4"/>
      <c r="AJ2287" s="4" t="s">
        <v>7879</v>
      </c>
      <c r="AK2287" s="4" t="s">
        <v>7880</v>
      </c>
      <c r="AL2287" s="4" t="s">
        <v>7881</v>
      </c>
      <c r="AM2287" s="4" t="s">
        <v>7882</v>
      </c>
    </row>
    <row r="2288" spans="21:39" x14ac:dyDescent="0.2">
      <c r="U2288" s="63"/>
      <c r="V2288" s="63"/>
      <c r="W2288" s="63"/>
      <c r="X2288" s="63"/>
      <c r="AJ2288" s="4" t="s">
        <v>7883</v>
      </c>
      <c r="AK2288" s="63" t="s">
        <v>7884</v>
      </c>
      <c r="AL2288" s="4" t="s">
        <v>7885</v>
      </c>
      <c r="AM2288" s="4" t="s">
        <v>7886</v>
      </c>
    </row>
    <row r="2289" spans="21:39" x14ac:dyDescent="0.2">
      <c r="U2289" s="63"/>
      <c r="V2289" s="63"/>
      <c r="W2289" s="63"/>
      <c r="X2289" s="63"/>
      <c r="AJ2289" s="4" t="s">
        <v>7887</v>
      </c>
      <c r="AK2289" s="63" t="s">
        <v>7888</v>
      </c>
      <c r="AL2289" s="4" t="s">
        <v>7889</v>
      </c>
      <c r="AM2289" s="4" t="s">
        <v>7890</v>
      </c>
    </row>
    <row r="2290" spans="21:39" x14ac:dyDescent="0.2">
      <c r="U2290" s="4"/>
      <c r="V2290" s="4"/>
      <c r="W2290" s="4"/>
      <c r="X2290" s="4"/>
      <c r="AJ2290" s="4" t="s">
        <v>7891</v>
      </c>
      <c r="AK2290" s="4" t="s">
        <v>7892</v>
      </c>
      <c r="AL2290" s="4" t="s">
        <v>7893</v>
      </c>
      <c r="AM2290" s="4" t="s">
        <v>7894</v>
      </c>
    </row>
    <row r="2291" spans="21:39" x14ac:dyDescent="0.2">
      <c r="U2291" s="63"/>
      <c r="V2291" s="63"/>
      <c r="W2291" s="63"/>
      <c r="X2291" s="63"/>
      <c r="AJ2291" s="4" t="s">
        <v>7895</v>
      </c>
      <c r="AK2291" s="63" t="s">
        <v>7896</v>
      </c>
      <c r="AL2291" s="4" t="s">
        <v>7897</v>
      </c>
      <c r="AM2291" s="4" t="s">
        <v>7898</v>
      </c>
    </row>
    <row r="2292" spans="21:39" x14ac:dyDescent="0.2">
      <c r="U2292" s="63"/>
      <c r="V2292" s="63"/>
      <c r="W2292" s="63"/>
      <c r="X2292" s="63"/>
      <c r="AJ2292" s="4" t="s">
        <v>7899</v>
      </c>
      <c r="AK2292" s="63" t="s">
        <v>7900</v>
      </c>
      <c r="AL2292" s="4" t="s">
        <v>7901</v>
      </c>
      <c r="AM2292" s="4" t="s">
        <v>7902</v>
      </c>
    </row>
    <row r="2293" spans="21:39" x14ac:dyDescent="0.2">
      <c r="U2293" s="4"/>
      <c r="V2293" s="4"/>
      <c r="W2293" s="4"/>
      <c r="X2293" s="4"/>
      <c r="AJ2293" s="4" t="s">
        <v>7903</v>
      </c>
      <c r="AK2293" s="4" t="s">
        <v>7904</v>
      </c>
      <c r="AL2293" s="4" t="s">
        <v>7905</v>
      </c>
      <c r="AM2293" s="4" t="s">
        <v>7906</v>
      </c>
    </row>
    <row r="2294" spans="21:39" x14ac:dyDescent="0.2">
      <c r="U2294" s="63"/>
      <c r="V2294" s="63"/>
      <c r="W2294" s="63"/>
      <c r="X2294" s="63"/>
      <c r="AJ2294" s="4" t="s">
        <v>7907</v>
      </c>
      <c r="AK2294" s="63" t="s">
        <v>7908</v>
      </c>
      <c r="AL2294" s="4" t="s">
        <v>7909</v>
      </c>
      <c r="AM2294" s="4" t="s">
        <v>7910</v>
      </c>
    </row>
    <row r="2295" spans="21:39" x14ac:dyDescent="0.2">
      <c r="U2295" s="63"/>
      <c r="V2295" s="63"/>
      <c r="W2295" s="63"/>
      <c r="X2295" s="63"/>
      <c r="AJ2295" s="4" t="s">
        <v>7911</v>
      </c>
      <c r="AK2295" s="63" t="s">
        <v>7912</v>
      </c>
      <c r="AL2295" s="4" t="s">
        <v>7865</v>
      </c>
      <c r="AM2295" s="4" t="s">
        <v>7866</v>
      </c>
    </row>
    <row r="2296" spans="21:39" x14ac:dyDescent="0.2">
      <c r="U2296" s="4"/>
      <c r="V2296" s="4"/>
      <c r="W2296" s="4"/>
      <c r="X2296" s="4"/>
      <c r="AJ2296" s="4" t="s">
        <v>7913</v>
      </c>
      <c r="AK2296" s="4" t="s">
        <v>7914</v>
      </c>
      <c r="AL2296" s="4" t="s">
        <v>452</v>
      </c>
      <c r="AM2296" s="4" t="s">
        <v>452</v>
      </c>
    </row>
    <row r="2297" spans="21:39" x14ac:dyDescent="0.2">
      <c r="U2297" s="63"/>
      <c r="V2297" s="63"/>
      <c r="W2297" s="63"/>
      <c r="X2297" s="63"/>
      <c r="AJ2297" s="4" t="s">
        <v>7915</v>
      </c>
      <c r="AK2297" s="63" t="s">
        <v>7916</v>
      </c>
      <c r="AL2297" s="4" t="s">
        <v>7917</v>
      </c>
      <c r="AM2297" s="4" t="s">
        <v>7918</v>
      </c>
    </row>
    <row r="2298" spans="21:39" x14ac:dyDescent="0.2">
      <c r="U2298" s="63"/>
      <c r="V2298" s="63"/>
      <c r="W2298" s="63"/>
      <c r="X2298" s="63"/>
      <c r="AJ2298" s="4" t="s">
        <v>7919</v>
      </c>
      <c r="AK2298" s="63" t="s">
        <v>7920</v>
      </c>
      <c r="AL2298" s="4" t="s">
        <v>7921</v>
      </c>
      <c r="AM2298" s="4" t="s">
        <v>7922</v>
      </c>
    </row>
    <row r="2299" spans="21:39" x14ac:dyDescent="0.2">
      <c r="U2299" s="4"/>
      <c r="V2299" s="4"/>
      <c r="W2299" s="4"/>
      <c r="X2299" s="4"/>
      <c r="AJ2299" s="4" t="s">
        <v>7923</v>
      </c>
      <c r="AK2299" s="4" t="s">
        <v>7924</v>
      </c>
      <c r="AL2299" s="4" t="s">
        <v>7925</v>
      </c>
      <c r="AM2299" s="4" t="s">
        <v>7926</v>
      </c>
    </row>
    <row r="2300" spans="21:39" x14ac:dyDescent="0.2">
      <c r="U2300" s="63"/>
      <c r="V2300" s="63"/>
      <c r="W2300" s="63"/>
      <c r="X2300" s="63"/>
      <c r="AJ2300" s="4" t="s">
        <v>7927</v>
      </c>
      <c r="AK2300" s="63" t="s">
        <v>7928</v>
      </c>
      <c r="AL2300" s="4" t="s">
        <v>7929</v>
      </c>
      <c r="AM2300" s="4" t="s">
        <v>7930</v>
      </c>
    </row>
    <row r="2301" spans="21:39" x14ac:dyDescent="0.2">
      <c r="U2301" s="63"/>
      <c r="V2301" s="63"/>
      <c r="W2301" s="63"/>
      <c r="X2301" s="63"/>
      <c r="AJ2301" s="4" t="s">
        <v>7931</v>
      </c>
      <c r="AK2301" s="63" t="s">
        <v>7932</v>
      </c>
      <c r="AL2301" s="4" t="s">
        <v>7933</v>
      </c>
      <c r="AM2301" s="4" t="s">
        <v>7934</v>
      </c>
    </row>
    <row r="2302" spans="21:39" x14ac:dyDescent="0.2">
      <c r="U2302" s="63"/>
      <c r="V2302" s="63"/>
      <c r="W2302" s="63"/>
      <c r="X2302" s="63"/>
      <c r="AJ2302" s="4" t="s">
        <v>7935</v>
      </c>
      <c r="AK2302" s="63" t="s">
        <v>7936</v>
      </c>
      <c r="AL2302" s="4" t="s">
        <v>7937</v>
      </c>
      <c r="AM2302" s="4" t="s">
        <v>7938</v>
      </c>
    </row>
    <row r="2303" spans="21:39" x14ac:dyDescent="0.2">
      <c r="U2303" s="4"/>
      <c r="V2303" s="4"/>
      <c r="W2303" s="4"/>
      <c r="X2303" s="4"/>
      <c r="AJ2303" s="4" t="s">
        <v>7939</v>
      </c>
      <c r="AK2303" s="4" t="s">
        <v>7940</v>
      </c>
      <c r="AL2303" s="4" t="s">
        <v>7941</v>
      </c>
      <c r="AM2303" s="4" t="s">
        <v>7942</v>
      </c>
    </row>
    <row r="2304" spans="21:39" x14ac:dyDescent="0.2">
      <c r="U2304" s="63"/>
      <c r="V2304" s="63"/>
      <c r="W2304" s="63"/>
      <c r="X2304" s="63"/>
      <c r="AJ2304" s="4" t="s">
        <v>7943</v>
      </c>
      <c r="AK2304" s="63" t="s">
        <v>7944</v>
      </c>
      <c r="AL2304" s="4" t="s">
        <v>7945</v>
      </c>
      <c r="AM2304" s="4" t="s">
        <v>7946</v>
      </c>
    </row>
    <row r="2305" spans="21:39" x14ac:dyDescent="0.2">
      <c r="U2305" s="4"/>
      <c r="V2305" s="4"/>
      <c r="W2305" s="4"/>
      <c r="X2305" s="4"/>
      <c r="AJ2305" s="4" t="s">
        <v>7947</v>
      </c>
      <c r="AK2305" s="4" t="s">
        <v>7948</v>
      </c>
      <c r="AL2305" s="4" t="s">
        <v>7949</v>
      </c>
      <c r="AM2305" s="4" t="s">
        <v>7950</v>
      </c>
    </row>
    <row r="2306" spans="21:39" x14ac:dyDescent="0.2">
      <c r="U2306" s="63"/>
      <c r="V2306" s="63"/>
      <c r="W2306" s="63"/>
      <c r="X2306" s="63"/>
      <c r="AJ2306" s="4" t="s">
        <v>7951</v>
      </c>
      <c r="AK2306" s="63" t="s">
        <v>7952</v>
      </c>
      <c r="AL2306" s="4" t="s">
        <v>7953</v>
      </c>
      <c r="AM2306" s="4" t="s">
        <v>7954</v>
      </c>
    </row>
    <row r="2307" spans="21:39" x14ac:dyDescent="0.2">
      <c r="U2307" s="63"/>
      <c r="V2307" s="63"/>
      <c r="W2307" s="63"/>
      <c r="X2307" s="63"/>
      <c r="AJ2307" s="4" t="s">
        <v>7955</v>
      </c>
      <c r="AK2307" s="63" t="s">
        <v>7956</v>
      </c>
      <c r="AL2307" s="4" t="s">
        <v>7957</v>
      </c>
      <c r="AM2307" s="4" t="s">
        <v>7958</v>
      </c>
    </row>
    <row r="2308" spans="21:39" x14ac:dyDescent="0.2">
      <c r="U2308" s="4"/>
      <c r="V2308" s="4"/>
      <c r="W2308" s="4"/>
      <c r="X2308" s="4"/>
      <c r="AJ2308" s="4" t="s">
        <v>7959</v>
      </c>
      <c r="AK2308" s="4" t="s">
        <v>7960</v>
      </c>
      <c r="AL2308" s="4" t="s">
        <v>7961</v>
      </c>
      <c r="AM2308" s="4" t="s">
        <v>7962</v>
      </c>
    </row>
    <row r="2309" spans="21:39" x14ac:dyDescent="0.2">
      <c r="U2309" s="4"/>
      <c r="V2309" s="4"/>
      <c r="W2309" s="4"/>
      <c r="X2309" s="4"/>
      <c r="AJ2309" s="4" t="s">
        <v>7963</v>
      </c>
      <c r="AK2309" s="4" t="s">
        <v>7964</v>
      </c>
      <c r="AL2309" s="4" t="s">
        <v>7965</v>
      </c>
      <c r="AM2309" s="4" t="s">
        <v>7966</v>
      </c>
    </row>
    <row r="2310" spans="21:39" x14ac:dyDescent="0.2">
      <c r="U2310" s="63"/>
      <c r="V2310" s="63"/>
      <c r="W2310" s="63"/>
      <c r="X2310" s="63"/>
      <c r="AJ2310" s="4" t="s">
        <v>7967</v>
      </c>
      <c r="AK2310" s="63" t="s">
        <v>7968</v>
      </c>
      <c r="AL2310" s="4" t="s">
        <v>7969</v>
      </c>
      <c r="AM2310" s="4" t="s">
        <v>7970</v>
      </c>
    </row>
    <row r="2311" spans="21:39" x14ac:dyDescent="0.2">
      <c r="U2311" s="4"/>
      <c r="V2311" s="4"/>
      <c r="W2311" s="4"/>
      <c r="X2311" s="4"/>
      <c r="AJ2311" s="4" t="s">
        <v>7971</v>
      </c>
      <c r="AK2311" s="4" t="s">
        <v>7972</v>
      </c>
      <c r="AL2311" s="4" t="s">
        <v>7973</v>
      </c>
      <c r="AM2311" s="4" t="s">
        <v>7974</v>
      </c>
    </row>
    <row r="2312" spans="21:39" x14ac:dyDescent="0.2">
      <c r="U2312" s="63"/>
      <c r="V2312" s="63"/>
      <c r="W2312" s="63"/>
      <c r="X2312" s="63"/>
      <c r="AJ2312" s="4" t="s">
        <v>7975</v>
      </c>
      <c r="AK2312" s="63" t="s">
        <v>7976</v>
      </c>
      <c r="AL2312" s="4" t="s">
        <v>4499</v>
      </c>
      <c r="AM2312" s="4" t="s">
        <v>4500</v>
      </c>
    </row>
    <row r="2313" spans="21:39" x14ac:dyDescent="0.2">
      <c r="U2313" s="63"/>
      <c r="V2313" s="63"/>
      <c r="W2313" s="63"/>
      <c r="X2313" s="63"/>
      <c r="AJ2313" s="4" t="s">
        <v>7977</v>
      </c>
      <c r="AK2313" s="63" t="s">
        <v>7976</v>
      </c>
      <c r="AL2313" s="4" t="s">
        <v>4499</v>
      </c>
      <c r="AM2313" s="4" t="s">
        <v>4500</v>
      </c>
    </row>
    <row r="2314" spans="21:39" x14ac:dyDescent="0.2">
      <c r="U2314" s="4"/>
      <c r="V2314" s="4"/>
      <c r="W2314" s="4"/>
      <c r="X2314" s="4"/>
      <c r="AJ2314" s="4" t="s">
        <v>7978</v>
      </c>
      <c r="AK2314" s="4" t="s">
        <v>7979</v>
      </c>
      <c r="AL2314" s="4" t="s">
        <v>7980</v>
      </c>
      <c r="AM2314" s="4" t="s">
        <v>7981</v>
      </c>
    </row>
    <row r="2315" spans="21:39" x14ac:dyDescent="0.2">
      <c r="U2315" s="4"/>
      <c r="V2315" s="4"/>
      <c r="W2315" s="4"/>
      <c r="X2315" s="4"/>
      <c r="AJ2315" s="4" t="s">
        <v>7982</v>
      </c>
      <c r="AK2315" s="4" t="s">
        <v>7983</v>
      </c>
      <c r="AL2315" s="4" t="s">
        <v>7984</v>
      </c>
      <c r="AM2315" s="4" t="s">
        <v>7985</v>
      </c>
    </row>
    <row r="2316" spans="21:39" x14ac:dyDescent="0.2">
      <c r="U2316" s="4"/>
      <c r="V2316" s="4"/>
      <c r="W2316" s="4"/>
      <c r="X2316" s="4"/>
      <c r="AJ2316" s="4" t="s">
        <v>7986</v>
      </c>
      <c r="AK2316" s="4" t="s">
        <v>7987</v>
      </c>
      <c r="AL2316" s="4" t="s">
        <v>7988</v>
      </c>
      <c r="AM2316" s="4" t="s">
        <v>7989</v>
      </c>
    </row>
    <row r="2317" spans="21:39" x14ac:dyDescent="0.2">
      <c r="U2317" s="4"/>
      <c r="V2317" s="4"/>
      <c r="W2317" s="4"/>
      <c r="X2317" s="4"/>
      <c r="AJ2317" s="4" t="s">
        <v>7990</v>
      </c>
      <c r="AK2317" s="4" t="s">
        <v>7991</v>
      </c>
      <c r="AL2317" s="4" t="s">
        <v>7992</v>
      </c>
      <c r="AM2317" s="4" t="s">
        <v>7993</v>
      </c>
    </row>
    <row r="2318" spans="21:39" x14ac:dyDescent="0.2">
      <c r="U2318" s="4"/>
      <c r="V2318" s="4"/>
      <c r="W2318" s="4"/>
      <c r="X2318" s="4"/>
      <c r="AJ2318" s="4" t="s">
        <v>7994</v>
      </c>
      <c r="AK2318" s="4" t="s">
        <v>7995</v>
      </c>
      <c r="AL2318" s="4" t="s">
        <v>7996</v>
      </c>
      <c r="AM2318" s="4" t="s">
        <v>7997</v>
      </c>
    </row>
    <row r="2319" spans="21:39" x14ac:dyDescent="0.2">
      <c r="U2319" s="4"/>
      <c r="V2319" s="4"/>
      <c r="W2319" s="4"/>
      <c r="X2319" s="4"/>
      <c r="AJ2319" s="4" t="s">
        <v>7998</v>
      </c>
      <c r="AK2319" s="4" t="s">
        <v>7999</v>
      </c>
      <c r="AL2319" s="4" t="s">
        <v>8000</v>
      </c>
      <c r="AM2319" s="4" t="s">
        <v>8001</v>
      </c>
    </row>
    <row r="2320" spans="21:39" x14ac:dyDescent="0.2">
      <c r="U2320" s="4"/>
      <c r="V2320" s="4"/>
      <c r="W2320" s="4"/>
      <c r="X2320" s="4"/>
      <c r="AJ2320" s="4" t="s">
        <v>8002</v>
      </c>
      <c r="AK2320" s="4" t="s">
        <v>8003</v>
      </c>
      <c r="AL2320" s="4" t="s">
        <v>8004</v>
      </c>
      <c r="AM2320" s="4" t="s">
        <v>8005</v>
      </c>
    </row>
    <row r="2321" spans="21:39" x14ac:dyDescent="0.2">
      <c r="U2321" s="4"/>
      <c r="V2321" s="4"/>
      <c r="W2321" s="4"/>
      <c r="X2321" s="4"/>
      <c r="AJ2321" s="4" t="s">
        <v>8006</v>
      </c>
      <c r="AK2321" s="4" t="s">
        <v>8003</v>
      </c>
      <c r="AL2321" s="4" t="s">
        <v>8004</v>
      </c>
      <c r="AM2321" s="4" t="s">
        <v>8005</v>
      </c>
    </row>
    <row r="2322" spans="21:39" x14ac:dyDescent="0.2">
      <c r="U2322" s="4"/>
      <c r="V2322" s="4"/>
      <c r="W2322" s="4"/>
      <c r="X2322" s="4"/>
      <c r="AJ2322" s="4" t="s">
        <v>8007</v>
      </c>
      <c r="AK2322" s="4" t="s">
        <v>8008</v>
      </c>
      <c r="AL2322" s="4" t="s">
        <v>452</v>
      </c>
      <c r="AM2322" s="4" t="s">
        <v>452</v>
      </c>
    </row>
    <row r="2323" spans="21:39" x14ac:dyDescent="0.2">
      <c r="U2323" s="4"/>
      <c r="V2323" s="4"/>
      <c r="W2323" s="4"/>
      <c r="X2323" s="4"/>
      <c r="AJ2323" s="4" t="s">
        <v>8009</v>
      </c>
      <c r="AK2323" s="4" t="s">
        <v>8010</v>
      </c>
      <c r="AL2323" s="4" t="s">
        <v>4495</v>
      </c>
      <c r="AM2323" s="4" t="s">
        <v>4496</v>
      </c>
    </row>
    <row r="2324" spans="21:39" x14ac:dyDescent="0.2">
      <c r="U2324" s="4"/>
      <c r="V2324" s="4"/>
      <c r="W2324" s="4"/>
      <c r="X2324" s="4"/>
      <c r="AJ2324" s="4" t="s">
        <v>8011</v>
      </c>
      <c r="AK2324" s="4" t="s">
        <v>8012</v>
      </c>
      <c r="AL2324" s="4" t="s">
        <v>8013</v>
      </c>
      <c r="AM2324" s="4" t="s">
        <v>8014</v>
      </c>
    </row>
    <row r="2325" spans="21:39" x14ac:dyDescent="0.2">
      <c r="U2325" s="4"/>
      <c r="V2325" s="4"/>
      <c r="W2325" s="4"/>
      <c r="X2325" s="4"/>
      <c r="AJ2325" s="4" t="s">
        <v>8015</v>
      </c>
      <c r="AK2325" s="4" t="s">
        <v>8016</v>
      </c>
      <c r="AL2325" s="4" t="s">
        <v>8017</v>
      </c>
      <c r="AM2325" s="4" t="s">
        <v>8018</v>
      </c>
    </row>
    <row r="2326" spans="21:39" x14ac:dyDescent="0.2">
      <c r="U2326" s="4"/>
      <c r="V2326" s="4"/>
      <c r="W2326" s="4"/>
      <c r="X2326" s="4"/>
      <c r="AJ2326" s="4" t="s">
        <v>8019</v>
      </c>
      <c r="AK2326" s="4" t="s">
        <v>8020</v>
      </c>
      <c r="AL2326" s="4" t="s">
        <v>8021</v>
      </c>
      <c r="AM2326" s="4" t="s">
        <v>8022</v>
      </c>
    </row>
    <row r="2327" spans="21:39" x14ac:dyDescent="0.2">
      <c r="U2327" s="4"/>
      <c r="V2327" s="4"/>
      <c r="W2327" s="4"/>
      <c r="X2327" s="4"/>
      <c r="AJ2327" s="4" t="s">
        <v>8023</v>
      </c>
      <c r="AK2327" s="4" t="s">
        <v>8024</v>
      </c>
      <c r="AL2327" s="4" t="s">
        <v>8025</v>
      </c>
      <c r="AM2327" s="4" t="s">
        <v>8026</v>
      </c>
    </row>
    <row r="2328" spans="21:39" x14ac:dyDescent="0.2">
      <c r="U2328" s="4"/>
      <c r="V2328" s="4"/>
      <c r="W2328" s="4"/>
      <c r="X2328" s="4"/>
      <c r="AJ2328" s="4" t="s">
        <v>8027</v>
      </c>
      <c r="AK2328" s="4" t="s">
        <v>8028</v>
      </c>
      <c r="AL2328" s="4" t="s">
        <v>8029</v>
      </c>
      <c r="AM2328" s="4" t="s">
        <v>8030</v>
      </c>
    </row>
    <row r="2329" spans="21:39" x14ac:dyDescent="0.2">
      <c r="U2329" s="4"/>
      <c r="V2329" s="4"/>
      <c r="W2329" s="4"/>
      <c r="X2329" s="4"/>
      <c r="AJ2329" s="4" t="s">
        <v>8031</v>
      </c>
      <c r="AK2329" s="4" t="s">
        <v>8032</v>
      </c>
      <c r="AL2329" s="4" t="s">
        <v>8033</v>
      </c>
      <c r="AM2329" s="4" t="s">
        <v>8034</v>
      </c>
    </row>
    <row r="2330" spans="21:39" x14ac:dyDescent="0.2">
      <c r="U2330" s="4"/>
      <c r="V2330" s="4"/>
      <c r="W2330" s="4"/>
      <c r="X2330" s="4"/>
      <c r="AJ2330" s="4" t="s">
        <v>8035</v>
      </c>
      <c r="AK2330" s="4" t="s">
        <v>8036</v>
      </c>
      <c r="AL2330" s="4" t="s">
        <v>8037</v>
      </c>
      <c r="AM2330" s="4" t="s">
        <v>8038</v>
      </c>
    </row>
    <row r="2331" spans="21:39" x14ac:dyDescent="0.2">
      <c r="U2331" s="4"/>
      <c r="V2331" s="4"/>
      <c r="W2331" s="4"/>
      <c r="X2331" s="4"/>
      <c r="AJ2331" s="4" t="s">
        <v>8039</v>
      </c>
      <c r="AK2331" s="4" t="s">
        <v>8040</v>
      </c>
      <c r="AL2331" s="4" t="s">
        <v>8041</v>
      </c>
      <c r="AM2331" s="4" t="s">
        <v>8042</v>
      </c>
    </row>
    <row r="2332" spans="21:39" x14ac:dyDescent="0.2">
      <c r="U2332" s="4"/>
      <c r="V2332" s="4"/>
      <c r="W2332" s="4"/>
      <c r="X2332" s="4"/>
      <c r="AJ2332" s="4" t="s">
        <v>8043</v>
      </c>
      <c r="AK2332" s="4" t="s">
        <v>8044</v>
      </c>
      <c r="AL2332" s="4" t="s">
        <v>452</v>
      </c>
      <c r="AM2332" s="4" t="s">
        <v>452</v>
      </c>
    </row>
    <row r="2333" spans="21:39" x14ac:dyDescent="0.2">
      <c r="U2333" s="4"/>
      <c r="V2333" s="4"/>
      <c r="W2333" s="4"/>
      <c r="X2333" s="4"/>
      <c r="AJ2333" s="4" t="s">
        <v>8045</v>
      </c>
      <c r="AK2333" s="4" t="s">
        <v>8046</v>
      </c>
      <c r="AL2333" s="4" t="s">
        <v>8047</v>
      </c>
      <c r="AM2333" s="4" t="s">
        <v>8048</v>
      </c>
    </row>
    <row r="2334" spans="21:39" x14ac:dyDescent="0.2">
      <c r="U2334" s="4"/>
      <c r="V2334" s="4"/>
      <c r="W2334" s="4"/>
      <c r="X2334" s="4"/>
      <c r="AJ2334" s="4" t="s">
        <v>8049</v>
      </c>
      <c r="AK2334" s="4" t="s">
        <v>8050</v>
      </c>
      <c r="AL2334" s="4" t="s">
        <v>8051</v>
      </c>
      <c r="AM2334" s="4" t="s">
        <v>8052</v>
      </c>
    </row>
    <row r="2335" spans="21:39" x14ac:dyDescent="0.2">
      <c r="U2335" s="4"/>
      <c r="V2335" s="4"/>
      <c r="W2335" s="4"/>
      <c r="X2335" s="4"/>
      <c r="AJ2335" s="4" t="s">
        <v>8053</v>
      </c>
      <c r="AK2335" s="4" t="s">
        <v>8054</v>
      </c>
      <c r="AL2335" s="4" t="s">
        <v>8055</v>
      </c>
      <c r="AM2335" s="4" t="s">
        <v>8056</v>
      </c>
    </row>
    <row r="2336" spans="21:39" x14ac:dyDescent="0.2">
      <c r="U2336" s="4"/>
      <c r="V2336" s="4"/>
      <c r="W2336" s="4"/>
      <c r="X2336" s="4"/>
      <c r="AJ2336" s="4" t="s">
        <v>8057</v>
      </c>
      <c r="AK2336" s="4" t="s">
        <v>8058</v>
      </c>
      <c r="AL2336" s="4" t="s">
        <v>8059</v>
      </c>
      <c r="AM2336" s="4" t="s">
        <v>8060</v>
      </c>
    </row>
    <row r="2337" spans="21:39" x14ac:dyDescent="0.2">
      <c r="U2337" s="4"/>
      <c r="V2337" s="4"/>
      <c r="W2337" s="4"/>
      <c r="X2337" s="4"/>
      <c r="AJ2337" s="4" t="s">
        <v>8061</v>
      </c>
      <c r="AK2337" s="4" t="s">
        <v>8062</v>
      </c>
      <c r="AL2337" s="4" t="s">
        <v>8063</v>
      </c>
      <c r="AM2337" s="4" t="s">
        <v>8064</v>
      </c>
    </row>
    <row r="2338" spans="21:39" x14ac:dyDescent="0.2">
      <c r="U2338" s="4"/>
      <c r="V2338" s="4"/>
      <c r="W2338" s="4"/>
      <c r="X2338" s="4"/>
      <c r="AJ2338" s="4" t="s">
        <v>8065</v>
      </c>
      <c r="AK2338" s="4" t="s">
        <v>8066</v>
      </c>
      <c r="AL2338" s="4" t="s">
        <v>8067</v>
      </c>
      <c r="AM2338" s="4" t="s">
        <v>8068</v>
      </c>
    </row>
    <row r="2339" spans="21:39" x14ac:dyDescent="0.2">
      <c r="U2339" s="4"/>
      <c r="V2339" s="4"/>
      <c r="W2339" s="4"/>
      <c r="X2339" s="4"/>
      <c r="AJ2339" s="4" t="s">
        <v>8069</v>
      </c>
      <c r="AK2339" s="4" t="s">
        <v>8070</v>
      </c>
      <c r="AL2339" s="4" t="s">
        <v>8071</v>
      </c>
      <c r="AM2339" s="4" t="s">
        <v>8072</v>
      </c>
    </row>
    <row r="2340" spans="21:39" x14ac:dyDescent="0.2">
      <c r="U2340" s="4"/>
      <c r="V2340" s="4"/>
      <c r="W2340" s="4"/>
      <c r="X2340" s="4"/>
      <c r="AJ2340" s="4" t="s">
        <v>8073</v>
      </c>
      <c r="AK2340" s="4" t="s">
        <v>8074</v>
      </c>
      <c r="AL2340" s="4" t="s">
        <v>8075</v>
      </c>
      <c r="AM2340" s="4" t="s">
        <v>8076</v>
      </c>
    </row>
    <row r="2341" spans="21:39" x14ac:dyDescent="0.2">
      <c r="U2341" s="4"/>
      <c r="V2341" s="4"/>
      <c r="W2341" s="4"/>
      <c r="X2341" s="4"/>
      <c r="AJ2341" s="4" t="s">
        <v>8077</v>
      </c>
      <c r="AK2341" s="4" t="s">
        <v>8078</v>
      </c>
      <c r="AL2341" s="4" t="s">
        <v>8079</v>
      </c>
      <c r="AM2341" s="4" t="s">
        <v>8080</v>
      </c>
    </row>
    <row r="2342" spans="21:39" x14ac:dyDescent="0.2">
      <c r="U2342" s="4"/>
      <c r="V2342" s="4"/>
      <c r="W2342" s="4"/>
      <c r="X2342" s="4"/>
      <c r="AJ2342" s="4" t="s">
        <v>8081</v>
      </c>
      <c r="AK2342" s="4" t="s">
        <v>8082</v>
      </c>
      <c r="AL2342" s="4" t="s">
        <v>8083</v>
      </c>
      <c r="AM2342" s="4" t="s">
        <v>8084</v>
      </c>
    </row>
    <row r="2343" spans="21:39" x14ac:dyDescent="0.2">
      <c r="U2343" s="4"/>
      <c r="V2343" s="4"/>
      <c r="W2343" s="4"/>
      <c r="X2343" s="4"/>
      <c r="AJ2343" s="4" t="s">
        <v>8085</v>
      </c>
      <c r="AK2343" s="4" t="s">
        <v>8086</v>
      </c>
      <c r="AL2343" s="4" t="s">
        <v>8087</v>
      </c>
      <c r="AM2343" s="4" t="s">
        <v>8088</v>
      </c>
    </row>
    <row r="2344" spans="21:39" x14ac:dyDescent="0.2">
      <c r="U2344" s="4"/>
      <c r="V2344" s="4"/>
      <c r="W2344" s="4"/>
      <c r="X2344" s="4"/>
      <c r="AJ2344" s="4" t="s">
        <v>8089</v>
      </c>
      <c r="AK2344" s="4" t="s">
        <v>8090</v>
      </c>
      <c r="AL2344" s="4" t="s">
        <v>8091</v>
      </c>
      <c r="AM2344" s="4" t="s">
        <v>8092</v>
      </c>
    </row>
    <row r="2345" spans="21:39" x14ac:dyDescent="0.2">
      <c r="U2345" s="4"/>
      <c r="V2345" s="4"/>
      <c r="W2345" s="4"/>
      <c r="X2345" s="4"/>
      <c r="AJ2345" s="4" t="s">
        <v>8093</v>
      </c>
      <c r="AK2345" s="4" t="s">
        <v>8094</v>
      </c>
      <c r="AL2345" s="4" t="s">
        <v>8095</v>
      </c>
      <c r="AM2345" s="4" t="s">
        <v>8096</v>
      </c>
    </row>
    <row r="2346" spans="21:39" x14ac:dyDescent="0.2">
      <c r="U2346" s="4"/>
      <c r="V2346" s="4"/>
      <c r="W2346" s="4"/>
      <c r="X2346" s="4"/>
      <c r="AJ2346" s="4" t="s">
        <v>8097</v>
      </c>
      <c r="AK2346" s="4" t="s">
        <v>8098</v>
      </c>
      <c r="AL2346" s="4" t="s">
        <v>8099</v>
      </c>
      <c r="AM2346" s="4" t="s">
        <v>8100</v>
      </c>
    </row>
    <row r="2347" spans="21:39" x14ac:dyDescent="0.2">
      <c r="U2347" s="4"/>
      <c r="V2347" s="4"/>
      <c r="W2347" s="4"/>
      <c r="X2347" s="4"/>
      <c r="AJ2347" s="4" t="s">
        <v>8101</v>
      </c>
      <c r="AK2347" s="4" t="s">
        <v>8102</v>
      </c>
      <c r="AL2347" s="4" t="s">
        <v>8103</v>
      </c>
      <c r="AM2347" s="4" t="s">
        <v>8104</v>
      </c>
    </row>
    <row r="2348" spans="21:39" x14ac:dyDescent="0.2">
      <c r="U2348" s="4"/>
      <c r="V2348" s="4"/>
      <c r="W2348" s="4"/>
      <c r="X2348" s="4"/>
      <c r="AJ2348" s="4" t="s">
        <v>8105</v>
      </c>
      <c r="AK2348" s="4" t="s">
        <v>8106</v>
      </c>
      <c r="AL2348" s="4" t="s">
        <v>8107</v>
      </c>
      <c r="AM2348" s="4" t="s">
        <v>8108</v>
      </c>
    </row>
    <row r="2349" spans="21:39" x14ac:dyDescent="0.2">
      <c r="U2349" s="4"/>
      <c r="V2349" s="4"/>
      <c r="W2349" s="4"/>
      <c r="X2349" s="4"/>
      <c r="AJ2349" s="4" t="s">
        <v>8109</v>
      </c>
      <c r="AK2349" s="4" t="s">
        <v>8110</v>
      </c>
      <c r="AL2349" s="4" t="s">
        <v>8111</v>
      </c>
      <c r="AM2349" s="4" t="s">
        <v>8112</v>
      </c>
    </row>
    <row r="2350" spans="21:39" x14ac:dyDescent="0.2">
      <c r="U2350" s="4"/>
      <c r="V2350" s="4"/>
      <c r="W2350" s="4"/>
      <c r="X2350" s="4"/>
      <c r="AJ2350" s="4" t="s">
        <v>8113</v>
      </c>
      <c r="AK2350" s="4" t="s">
        <v>8114</v>
      </c>
      <c r="AL2350" s="4" t="s">
        <v>8115</v>
      </c>
      <c r="AM2350" s="4" t="s">
        <v>8116</v>
      </c>
    </row>
    <row r="2351" spans="21:39" x14ac:dyDescent="0.2">
      <c r="U2351" s="4"/>
      <c r="V2351" s="4"/>
      <c r="W2351" s="4"/>
      <c r="X2351" s="4"/>
      <c r="AJ2351" s="4" t="s">
        <v>8117</v>
      </c>
      <c r="AK2351" s="4" t="s">
        <v>8118</v>
      </c>
      <c r="AL2351" s="4" t="s">
        <v>8119</v>
      </c>
      <c r="AM2351" s="4" t="s">
        <v>8120</v>
      </c>
    </row>
    <row r="2352" spans="21:39" x14ac:dyDescent="0.2">
      <c r="U2352" s="4"/>
      <c r="V2352" s="4"/>
      <c r="W2352" s="4"/>
      <c r="X2352" s="4"/>
      <c r="AJ2352" s="4" t="s">
        <v>8121</v>
      </c>
      <c r="AK2352" s="4" t="s">
        <v>8122</v>
      </c>
      <c r="AL2352" s="4" t="s">
        <v>8123</v>
      </c>
      <c r="AM2352" s="4" t="s">
        <v>8124</v>
      </c>
    </row>
    <row r="2353" spans="21:39" x14ac:dyDescent="0.2">
      <c r="U2353" s="4"/>
      <c r="V2353" s="4"/>
      <c r="W2353" s="4"/>
      <c r="X2353" s="4"/>
      <c r="AJ2353" s="4" t="s">
        <v>8125</v>
      </c>
      <c r="AK2353" s="4" t="s">
        <v>8126</v>
      </c>
      <c r="AL2353" s="4" t="s">
        <v>8127</v>
      </c>
      <c r="AM2353" s="4" t="s">
        <v>8128</v>
      </c>
    </row>
    <row r="2354" spans="21:39" x14ac:dyDescent="0.2">
      <c r="U2354" s="4"/>
      <c r="V2354" s="4"/>
      <c r="W2354" s="4"/>
      <c r="X2354" s="4"/>
      <c r="AJ2354" s="4" t="s">
        <v>8129</v>
      </c>
      <c r="AK2354" s="4" t="s">
        <v>8130</v>
      </c>
      <c r="AL2354" s="4" t="s">
        <v>8127</v>
      </c>
      <c r="AM2354" s="4" t="s">
        <v>8128</v>
      </c>
    </row>
    <row r="2355" spans="21:39" x14ac:dyDescent="0.2">
      <c r="U2355" s="4"/>
      <c r="V2355" s="4"/>
      <c r="W2355" s="4"/>
      <c r="X2355" s="4"/>
      <c r="AJ2355" s="4" t="s">
        <v>8131</v>
      </c>
      <c r="AK2355" s="4" t="s">
        <v>8132</v>
      </c>
      <c r="AL2355" s="4" t="s">
        <v>8127</v>
      </c>
      <c r="AM2355" s="4" t="s">
        <v>8128</v>
      </c>
    </row>
    <row r="2356" spans="21:39" x14ac:dyDescent="0.2">
      <c r="U2356" s="4"/>
      <c r="V2356" s="4"/>
      <c r="W2356" s="4"/>
      <c r="X2356" s="4"/>
      <c r="AJ2356" s="4" t="s">
        <v>8133</v>
      </c>
      <c r="AK2356" s="4" t="s">
        <v>8134</v>
      </c>
      <c r="AL2356" s="4" t="s">
        <v>8127</v>
      </c>
      <c r="AM2356" s="4" t="s">
        <v>8128</v>
      </c>
    </row>
    <row r="2357" spans="21:39" x14ac:dyDescent="0.2">
      <c r="U2357" s="4"/>
      <c r="V2357" s="4"/>
      <c r="W2357" s="4"/>
      <c r="X2357" s="4"/>
      <c r="AJ2357" s="4" t="s">
        <v>8135</v>
      </c>
      <c r="AK2357" s="4" t="s">
        <v>8136</v>
      </c>
      <c r="AL2357" s="4" t="s">
        <v>8127</v>
      </c>
      <c r="AM2357" s="4" t="s">
        <v>8128</v>
      </c>
    </row>
    <row r="2358" spans="21:39" x14ac:dyDescent="0.2">
      <c r="U2358" s="4"/>
      <c r="V2358" s="4"/>
      <c r="W2358" s="4"/>
      <c r="X2358" s="4"/>
      <c r="AJ2358" s="4" t="s">
        <v>8137</v>
      </c>
      <c r="AK2358" s="4" t="s">
        <v>8138</v>
      </c>
      <c r="AL2358" s="4" t="s">
        <v>452</v>
      </c>
      <c r="AM2358" s="4" t="s">
        <v>452</v>
      </c>
    </row>
    <row r="2359" spans="21:39" x14ac:dyDescent="0.2">
      <c r="U2359" s="4"/>
      <c r="V2359" s="4"/>
      <c r="W2359" s="4"/>
      <c r="X2359" s="4"/>
      <c r="AJ2359" s="4" t="s">
        <v>8139</v>
      </c>
      <c r="AK2359" s="4" t="s">
        <v>8140</v>
      </c>
      <c r="AL2359" s="4" t="s">
        <v>452</v>
      </c>
      <c r="AM2359" s="4" t="s">
        <v>452</v>
      </c>
    </row>
    <row r="2360" spans="21:39" x14ac:dyDescent="0.2">
      <c r="U2360" s="4"/>
      <c r="V2360" s="4"/>
      <c r="W2360" s="4"/>
      <c r="X2360" s="4"/>
      <c r="AJ2360" s="4" t="s">
        <v>8141</v>
      </c>
      <c r="AK2360" s="4" t="s">
        <v>8142</v>
      </c>
      <c r="AL2360" s="4" t="s">
        <v>8143</v>
      </c>
      <c r="AM2360" s="4" t="s">
        <v>8144</v>
      </c>
    </row>
    <row r="2361" spans="21:39" x14ac:dyDescent="0.2">
      <c r="U2361" s="4"/>
      <c r="V2361" s="4"/>
      <c r="W2361" s="4"/>
      <c r="X2361" s="4"/>
      <c r="AJ2361" s="4" t="s">
        <v>8145</v>
      </c>
      <c r="AK2361" s="4" t="s">
        <v>8146</v>
      </c>
      <c r="AL2361" s="4" t="s">
        <v>8143</v>
      </c>
      <c r="AM2361" s="4" t="s">
        <v>8144</v>
      </c>
    </row>
    <row r="2362" spans="21:39" x14ac:dyDescent="0.2">
      <c r="U2362" s="4"/>
      <c r="V2362" s="4"/>
      <c r="W2362" s="4"/>
      <c r="X2362" s="4"/>
      <c r="AJ2362" s="4" t="s">
        <v>8147</v>
      </c>
      <c r="AK2362" s="4" t="s">
        <v>8148</v>
      </c>
      <c r="AL2362" s="4" t="s">
        <v>452</v>
      </c>
      <c r="AM2362" s="4" t="s">
        <v>452</v>
      </c>
    </row>
    <row r="2363" spans="21:39" x14ac:dyDescent="0.2">
      <c r="U2363" s="4"/>
      <c r="V2363" s="4"/>
      <c r="W2363" s="4"/>
      <c r="X2363" s="4"/>
      <c r="AJ2363" s="4" t="s">
        <v>8149</v>
      </c>
      <c r="AK2363" s="4" t="s">
        <v>8150</v>
      </c>
      <c r="AL2363" s="4" t="s">
        <v>452</v>
      </c>
      <c r="AM2363" s="4" t="s">
        <v>452</v>
      </c>
    </row>
    <row r="2364" spans="21:39" x14ac:dyDescent="0.2">
      <c r="U2364" s="4"/>
      <c r="V2364" s="4"/>
      <c r="W2364" s="4"/>
      <c r="X2364" s="4"/>
      <c r="AJ2364" s="4" t="s">
        <v>8151</v>
      </c>
      <c r="AK2364" s="4" t="s">
        <v>8152</v>
      </c>
      <c r="AL2364" s="4" t="s">
        <v>452</v>
      </c>
      <c r="AM2364" s="4" t="s">
        <v>452</v>
      </c>
    </row>
    <row r="2365" spans="21:39" x14ac:dyDescent="0.2">
      <c r="U2365" s="4"/>
      <c r="V2365" s="4"/>
      <c r="W2365" s="4"/>
      <c r="X2365" s="4"/>
      <c r="AJ2365" s="4" t="s">
        <v>8153</v>
      </c>
      <c r="AK2365" s="4" t="s">
        <v>8154</v>
      </c>
      <c r="AL2365" s="4" t="s">
        <v>8155</v>
      </c>
      <c r="AM2365" s="4" t="s">
        <v>8156</v>
      </c>
    </row>
    <row r="2366" spans="21:39" x14ac:dyDescent="0.2">
      <c r="U2366" s="4"/>
      <c r="V2366" s="4"/>
      <c r="W2366" s="4"/>
      <c r="X2366" s="4"/>
      <c r="AJ2366" s="4" t="s">
        <v>8157</v>
      </c>
      <c r="AK2366" s="4" t="s">
        <v>8158</v>
      </c>
      <c r="AL2366" s="4" t="s">
        <v>8159</v>
      </c>
      <c r="AM2366" s="4" t="s">
        <v>8160</v>
      </c>
    </row>
    <row r="2367" spans="21:39" x14ac:dyDescent="0.2">
      <c r="U2367" s="4"/>
      <c r="V2367" s="4"/>
      <c r="W2367" s="4"/>
      <c r="X2367" s="4"/>
      <c r="AJ2367" s="4" t="s">
        <v>8161</v>
      </c>
      <c r="AK2367" s="4" t="s">
        <v>8162</v>
      </c>
      <c r="AL2367" s="4" t="s">
        <v>8163</v>
      </c>
      <c r="AM2367" s="4" t="s">
        <v>8164</v>
      </c>
    </row>
    <row r="2368" spans="21:39" x14ac:dyDescent="0.2">
      <c r="U2368" s="4"/>
      <c r="V2368" s="4"/>
      <c r="W2368" s="4"/>
      <c r="X2368" s="4"/>
      <c r="AJ2368" s="4" t="s">
        <v>8165</v>
      </c>
      <c r="AK2368" s="4" t="s">
        <v>8166</v>
      </c>
      <c r="AL2368" s="4" t="s">
        <v>8167</v>
      </c>
      <c r="AM2368" s="4" t="s">
        <v>8168</v>
      </c>
    </row>
    <row r="2369" spans="21:39" x14ac:dyDescent="0.2">
      <c r="U2369" s="4"/>
      <c r="V2369" s="4"/>
      <c r="W2369" s="4"/>
      <c r="X2369" s="4"/>
      <c r="AJ2369" s="4" t="s">
        <v>8169</v>
      </c>
      <c r="AK2369" s="4" t="s">
        <v>8170</v>
      </c>
      <c r="AL2369" s="4" t="s">
        <v>8171</v>
      </c>
      <c r="AM2369" s="4" t="s">
        <v>8172</v>
      </c>
    </row>
    <row r="2370" spans="21:39" x14ac:dyDescent="0.2">
      <c r="U2370" s="4"/>
      <c r="V2370" s="4"/>
      <c r="W2370" s="4"/>
      <c r="X2370" s="4"/>
      <c r="AJ2370" s="4" t="s">
        <v>8173</v>
      </c>
      <c r="AK2370" s="4" t="s">
        <v>8174</v>
      </c>
      <c r="AL2370" s="4" t="s">
        <v>8175</v>
      </c>
      <c r="AM2370" s="4" t="s">
        <v>8176</v>
      </c>
    </row>
    <row r="2371" spans="21:39" x14ac:dyDescent="0.2">
      <c r="U2371" s="4"/>
      <c r="V2371" s="4"/>
      <c r="W2371" s="4"/>
      <c r="X2371" s="4"/>
      <c r="AJ2371" s="4" t="s">
        <v>8177</v>
      </c>
      <c r="AK2371" s="4" t="s">
        <v>8178</v>
      </c>
      <c r="AL2371" s="4" t="s">
        <v>8179</v>
      </c>
      <c r="AM2371" s="4" t="s">
        <v>8180</v>
      </c>
    </row>
    <row r="2372" spans="21:39" x14ac:dyDescent="0.2">
      <c r="U2372" s="4"/>
      <c r="V2372" s="4"/>
      <c r="W2372" s="4"/>
      <c r="X2372" s="4"/>
      <c r="AJ2372" s="4" t="s">
        <v>8181</v>
      </c>
      <c r="AK2372" s="4" t="s">
        <v>8182</v>
      </c>
      <c r="AL2372" s="4" t="s">
        <v>8183</v>
      </c>
      <c r="AM2372" s="4" t="s">
        <v>8184</v>
      </c>
    </row>
    <row r="2373" spans="21:39" x14ac:dyDescent="0.2">
      <c r="U2373" s="4"/>
      <c r="V2373" s="4"/>
      <c r="W2373" s="4"/>
      <c r="X2373" s="4"/>
      <c r="AJ2373" s="4" t="s">
        <v>8185</v>
      </c>
      <c r="AK2373" s="4" t="s">
        <v>8186</v>
      </c>
      <c r="AL2373" s="4" t="s">
        <v>8187</v>
      </c>
      <c r="AM2373" s="4" t="s">
        <v>8188</v>
      </c>
    </row>
    <row r="2374" spans="21:39" x14ac:dyDescent="0.2">
      <c r="U2374" s="4"/>
      <c r="V2374" s="4"/>
      <c r="W2374" s="4"/>
      <c r="X2374" s="4"/>
      <c r="AJ2374" s="4" t="s">
        <v>8189</v>
      </c>
      <c r="AK2374" s="4" t="s">
        <v>8190</v>
      </c>
      <c r="AL2374" s="4" t="s">
        <v>8191</v>
      </c>
      <c r="AM2374" s="4" t="s">
        <v>8192</v>
      </c>
    </row>
    <row r="2375" spans="21:39" x14ac:dyDescent="0.2">
      <c r="U2375" s="4"/>
      <c r="V2375" s="4"/>
      <c r="W2375" s="4"/>
      <c r="X2375" s="4"/>
      <c r="AJ2375" s="4" t="s">
        <v>8193</v>
      </c>
      <c r="AK2375" s="4" t="s">
        <v>8194</v>
      </c>
      <c r="AL2375" s="4" t="s">
        <v>8195</v>
      </c>
      <c r="AM2375" s="4" t="s">
        <v>8196</v>
      </c>
    </row>
    <row r="2376" spans="21:39" x14ac:dyDescent="0.2">
      <c r="U2376" s="4"/>
      <c r="V2376" s="4"/>
      <c r="W2376" s="4"/>
      <c r="X2376" s="4"/>
      <c r="AJ2376" s="4" t="s">
        <v>8197</v>
      </c>
      <c r="AK2376" s="4" t="s">
        <v>8198</v>
      </c>
      <c r="AL2376" s="4" t="s">
        <v>8199</v>
      </c>
      <c r="AM2376" s="4" t="s">
        <v>8200</v>
      </c>
    </row>
    <row r="2377" spans="21:39" x14ac:dyDescent="0.2">
      <c r="U2377" s="4"/>
      <c r="V2377" s="4"/>
      <c r="W2377" s="4"/>
      <c r="X2377" s="4"/>
      <c r="AJ2377" s="4" t="s">
        <v>8201</v>
      </c>
      <c r="AK2377" s="4" t="s">
        <v>8202</v>
      </c>
      <c r="AL2377" s="4" t="s">
        <v>8203</v>
      </c>
      <c r="AM2377" s="4" t="s">
        <v>8204</v>
      </c>
    </row>
    <row r="2378" spans="21:39" x14ac:dyDescent="0.2">
      <c r="U2378" s="4"/>
      <c r="V2378" s="4"/>
      <c r="W2378" s="4"/>
      <c r="X2378" s="4"/>
      <c r="AJ2378" s="4" t="s">
        <v>8205</v>
      </c>
      <c r="AK2378" s="4" t="s">
        <v>8206</v>
      </c>
      <c r="AL2378" s="4" t="s">
        <v>8207</v>
      </c>
      <c r="AM2378" s="4" t="s">
        <v>8208</v>
      </c>
    </row>
    <row r="2379" spans="21:39" x14ac:dyDescent="0.2">
      <c r="U2379" s="4"/>
      <c r="V2379" s="4"/>
      <c r="W2379" s="4"/>
      <c r="X2379" s="4"/>
      <c r="AJ2379" s="4" t="s">
        <v>8209</v>
      </c>
      <c r="AK2379" s="4" t="s">
        <v>8210</v>
      </c>
      <c r="AL2379" s="4" t="s">
        <v>8211</v>
      </c>
      <c r="AM2379" s="4" t="s">
        <v>8212</v>
      </c>
    </row>
    <row r="2380" spans="21:39" x14ac:dyDescent="0.2">
      <c r="U2380" s="4"/>
      <c r="V2380" s="4"/>
      <c r="W2380" s="4"/>
      <c r="X2380" s="4"/>
      <c r="AJ2380" s="4" t="s">
        <v>8213</v>
      </c>
      <c r="AK2380" s="4" t="s">
        <v>8214</v>
      </c>
      <c r="AL2380" s="4" t="s">
        <v>8215</v>
      </c>
      <c r="AM2380" s="4" t="s">
        <v>8216</v>
      </c>
    </row>
    <row r="2381" spans="21:39" x14ac:dyDescent="0.2">
      <c r="U2381" s="4"/>
      <c r="V2381" s="4"/>
      <c r="W2381" s="4"/>
      <c r="X2381" s="4"/>
      <c r="AJ2381" s="4" t="s">
        <v>8217</v>
      </c>
      <c r="AK2381" s="4" t="s">
        <v>8218</v>
      </c>
      <c r="AL2381" s="4" t="s">
        <v>8219</v>
      </c>
      <c r="AM2381" s="4" t="s">
        <v>8220</v>
      </c>
    </row>
    <row r="2382" spans="21:39" x14ac:dyDescent="0.2">
      <c r="U2382" s="4"/>
      <c r="V2382" s="4"/>
      <c r="W2382" s="4"/>
      <c r="X2382" s="4"/>
      <c r="AJ2382" s="4" t="s">
        <v>8221</v>
      </c>
      <c r="AK2382" s="4" t="s">
        <v>8222</v>
      </c>
      <c r="AL2382" s="4" t="s">
        <v>8223</v>
      </c>
      <c r="AM2382" s="4" t="s">
        <v>8224</v>
      </c>
    </row>
    <row r="2383" spans="21:39" x14ac:dyDescent="0.2">
      <c r="U2383" s="4"/>
      <c r="V2383" s="4"/>
      <c r="W2383" s="4"/>
      <c r="X2383" s="4"/>
      <c r="AJ2383" s="4" t="s">
        <v>8225</v>
      </c>
      <c r="AK2383" s="4" t="s">
        <v>8226</v>
      </c>
      <c r="AL2383" s="4" t="s">
        <v>8227</v>
      </c>
      <c r="AM2383" s="4" t="s">
        <v>8228</v>
      </c>
    </row>
    <row r="2384" spans="21:39" x14ac:dyDescent="0.2">
      <c r="U2384" s="4"/>
      <c r="V2384" s="4"/>
      <c r="W2384" s="4"/>
      <c r="X2384" s="4"/>
      <c r="AJ2384" s="4" t="s">
        <v>8229</v>
      </c>
      <c r="AK2384" s="4" t="s">
        <v>8230</v>
      </c>
      <c r="AL2384" s="4" t="s">
        <v>8231</v>
      </c>
      <c r="AM2384" s="4" t="s">
        <v>8232</v>
      </c>
    </row>
    <row r="2385" spans="21:39" x14ac:dyDescent="0.2">
      <c r="U2385" s="4"/>
      <c r="V2385" s="4"/>
      <c r="W2385" s="4"/>
      <c r="X2385" s="4"/>
      <c r="AJ2385" s="4" t="s">
        <v>8233</v>
      </c>
      <c r="AK2385" s="4" t="s">
        <v>8234</v>
      </c>
      <c r="AL2385" s="4" t="s">
        <v>8235</v>
      </c>
      <c r="AM2385" s="4" t="s">
        <v>8236</v>
      </c>
    </row>
    <row r="2386" spans="21:39" x14ac:dyDescent="0.2">
      <c r="U2386" s="4"/>
      <c r="V2386" s="4"/>
      <c r="W2386" s="4"/>
      <c r="X2386" s="4"/>
      <c r="AJ2386" s="4" t="s">
        <v>8237</v>
      </c>
      <c r="AK2386" s="4" t="s">
        <v>8238</v>
      </c>
      <c r="AL2386" s="4" t="s">
        <v>8239</v>
      </c>
      <c r="AM2386" s="4" t="s">
        <v>8240</v>
      </c>
    </row>
    <row r="2387" spans="21:39" x14ac:dyDescent="0.2">
      <c r="U2387" s="4"/>
      <c r="V2387" s="4"/>
      <c r="W2387" s="4"/>
      <c r="X2387" s="4"/>
      <c r="AJ2387" s="4" t="s">
        <v>8241</v>
      </c>
      <c r="AK2387" s="4" t="s">
        <v>8242</v>
      </c>
      <c r="AL2387" s="4" t="s">
        <v>8243</v>
      </c>
      <c r="AM2387" s="4" t="s">
        <v>8244</v>
      </c>
    </row>
    <row r="2388" spans="21:39" x14ac:dyDescent="0.2">
      <c r="U2388" s="4"/>
      <c r="V2388" s="4"/>
      <c r="W2388" s="4"/>
      <c r="X2388" s="4"/>
      <c r="AJ2388" s="4" t="s">
        <v>8245</v>
      </c>
      <c r="AK2388" s="4" t="s">
        <v>8246</v>
      </c>
      <c r="AL2388" s="4" t="s">
        <v>8247</v>
      </c>
      <c r="AM2388" s="4" t="s">
        <v>8248</v>
      </c>
    </row>
    <row r="2389" spans="21:39" x14ac:dyDescent="0.2">
      <c r="U2389" s="4"/>
      <c r="V2389" s="4"/>
      <c r="W2389" s="4"/>
      <c r="X2389" s="4"/>
      <c r="AJ2389" s="4" t="s">
        <v>8249</v>
      </c>
      <c r="AK2389" s="4" t="s">
        <v>8250</v>
      </c>
      <c r="AL2389" s="4" t="s">
        <v>8251</v>
      </c>
      <c r="AM2389" s="4" t="s">
        <v>8252</v>
      </c>
    </row>
    <row r="2390" spans="21:39" x14ac:dyDescent="0.2">
      <c r="U2390" s="4"/>
      <c r="V2390" s="4"/>
      <c r="W2390" s="4"/>
      <c r="X2390" s="4"/>
      <c r="AJ2390" s="4" t="s">
        <v>8253</v>
      </c>
      <c r="AK2390" s="4" t="s">
        <v>8254</v>
      </c>
      <c r="AL2390" s="4" t="s">
        <v>8255</v>
      </c>
      <c r="AM2390" s="4" t="s">
        <v>8256</v>
      </c>
    </row>
    <row r="2391" spans="21:39" x14ac:dyDescent="0.2">
      <c r="U2391" s="4"/>
      <c r="V2391" s="4"/>
      <c r="W2391" s="4"/>
      <c r="X2391" s="4"/>
      <c r="AJ2391" s="4" t="s">
        <v>8257</v>
      </c>
      <c r="AK2391" s="4" t="s">
        <v>8258</v>
      </c>
      <c r="AL2391" s="4" t="s">
        <v>8127</v>
      </c>
      <c r="AM2391" s="4" t="s">
        <v>8128</v>
      </c>
    </row>
    <row r="2392" spans="21:39" x14ac:dyDescent="0.2">
      <c r="U2392" s="4"/>
      <c r="V2392" s="4"/>
      <c r="W2392" s="4"/>
      <c r="X2392" s="4"/>
      <c r="AJ2392" s="4" t="s">
        <v>8259</v>
      </c>
      <c r="AK2392" s="4" t="s">
        <v>8260</v>
      </c>
      <c r="AL2392" s="4" t="s">
        <v>8261</v>
      </c>
      <c r="AM2392" s="4" t="s">
        <v>8262</v>
      </c>
    </row>
    <row r="2393" spans="21:39" x14ac:dyDescent="0.2">
      <c r="U2393" s="4"/>
      <c r="V2393" s="4"/>
      <c r="W2393" s="4"/>
      <c r="X2393" s="4"/>
      <c r="AJ2393" s="4" t="s">
        <v>8263</v>
      </c>
      <c r="AK2393" s="4" t="s">
        <v>8264</v>
      </c>
      <c r="AL2393" s="4" t="s">
        <v>8265</v>
      </c>
      <c r="AM2393" s="4" t="s">
        <v>8192</v>
      </c>
    </row>
    <row r="2394" spans="21:39" x14ac:dyDescent="0.2">
      <c r="U2394" s="4"/>
      <c r="V2394" s="4"/>
      <c r="W2394" s="4"/>
      <c r="X2394" s="4"/>
      <c r="AJ2394" s="4" t="s">
        <v>8266</v>
      </c>
      <c r="AK2394" s="4" t="s">
        <v>8267</v>
      </c>
      <c r="AL2394" s="4" t="s">
        <v>452</v>
      </c>
      <c r="AM2394" s="4" t="s">
        <v>452</v>
      </c>
    </row>
    <row r="2395" spans="21:39" x14ac:dyDescent="0.2">
      <c r="U2395" s="4"/>
      <c r="V2395" s="4"/>
      <c r="W2395" s="4"/>
      <c r="X2395" s="4"/>
      <c r="AJ2395" s="4" t="s">
        <v>8268</v>
      </c>
      <c r="AK2395" s="4" t="s">
        <v>8269</v>
      </c>
      <c r="AL2395" s="4" t="s">
        <v>452</v>
      </c>
      <c r="AM2395" s="4" t="s">
        <v>452</v>
      </c>
    </row>
    <row r="2396" spans="21:39" x14ac:dyDescent="0.2">
      <c r="U2396" s="4"/>
      <c r="V2396" s="4"/>
      <c r="W2396" s="4"/>
      <c r="X2396" s="4"/>
      <c r="AJ2396" s="4" t="s">
        <v>8270</v>
      </c>
      <c r="AK2396" s="4" t="s">
        <v>8271</v>
      </c>
      <c r="AL2396" s="4" t="s">
        <v>452</v>
      </c>
      <c r="AM2396" s="4" t="s">
        <v>452</v>
      </c>
    </row>
    <row r="2397" spans="21:39" x14ac:dyDescent="0.2">
      <c r="U2397" s="4"/>
      <c r="V2397" s="4"/>
      <c r="W2397" s="4"/>
      <c r="X2397" s="4"/>
      <c r="AJ2397" s="4" t="s">
        <v>8272</v>
      </c>
      <c r="AK2397" s="4" t="s">
        <v>8273</v>
      </c>
      <c r="AL2397" s="4" t="s">
        <v>452</v>
      </c>
      <c r="AM2397" s="4" t="s">
        <v>452</v>
      </c>
    </row>
    <row r="2398" spans="21:39" x14ac:dyDescent="0.2">
      <c r="U2398" s="4"/>
      <c r="V2398" s="4"/>
      <c r="W2398" s="4"/>
      <c r="X2398" s="4"/>
      <c r="AJ2398" s="4" t="s">
        <v>8274</v>
      </c>
      <c r="AK2398" s="4" t="s">
        <v>8275</v>
      </c>
      <c r="AL2398" s="4" t="s">
        <v>452</v>
      </c>
      <c r="AM2398" s="4" t="s">
        <v>452</v>
      </c>
    </row>
    <row r="2399" spans="21:39" x14ac:dyDescent="0.2">
      <c r="U2399" s="4"/>
      <c r="V2399" s="4"/>
      <c r="W2399" s="4"/>
      <c r="X2399" s="4"/>
      <c r="AJ2399" s="4" t="s">
        <v>8276</v>
      </c>
      <c r="AK2399" s="4" t="s">
        <v>8277</v>
      </c>
      <c r="AL2399" s="4" t="s">
        <v>452</v>
      </c>
      <c r="AM2399" s="4" t="s">
        <v>452</v>
      </c>
    </row>
    <row r="2400" spans="21:39" x14ac:dyDescent="0.2">
      <c r="U2400" s="4"/>
      <c r="V2400" s="4"/>
      <c r="W2400" s="4"/>
      <c r="X2400" s="4"/>
      <c r="AJ2400" s="4" t="s">
        <v>8278</v>
      </c>
      <c r="AK2400" s="4" t="s">
        <v>8279</v>
      </c>
      <c r="AL2400" s="4" t="s">
        <v>452</v>
      </c>
      <c r="AM2400" s="4" t="s">
        <v>452</v>
      </c>
    </row>
    <row r="2401" spans="21:39" x14ac:dyDescent="0.2">
      <c r="U2401" s="4"/>
      <c r="V2401" s="4"/>
      <c r="W2401" s="4"/>
      <c r="X2401" s="4"/>
      <c r="AJ2401" s="4" t="s">
        <v>8280</v>
      </c>
      <c r="AK2401" s="4" t="s">
        <v>8281</v>
      </c>
      <c r="AL2401" s="4" t="s">
        <v>452</v>
      </c>
      <c r="AM2401" s="4" t="s">
        <v>452</v>
      </c>
    </row>
    <row r="2402" spans="21:39" x14ac:dyDescent="0.2">
      <c r="U2402" s="4"/>
      <c r="V2402" s="4"/>
      <c r="W2402" s="4"/>
      <c r="X2402" s="4"/>
      <c r="AJ2402" s="4" t="s">
        <v>8282</v>
      </c>
      <c r="AK2402" s="4" t="s">
        <v>8283</v>
      </c>
      <c r="AL2402" s="4" t="s">
        <v>452</v>
      </c>
      <c r="AM2402" s="4" t="s">
        <v>452</v>
      </c>
    </row>
    <row r="2403" spans="21:39" x14ac:dyDescent="0.2">
      <c r="U2403" s="4"/>
      <c r="V2403" s="4"/>
      <c r="W2403" s="4"/>
      <c r="X2403" s="4"/>
      <c r="AJ2403" s="4" t="s">
        <v>8284</v>
      </c>
      <c r="AK2403" s="4" t="s">
        <v>8285</v>
      </c>
      <c r="AL2403" s="4" t="s">
        <v>452</v>
      </c>
      <c r="AM2403" s="4" t="s">
        <v>452</v>
      </c>
    </row>
    <row r="2404" spans="21:39" x14ac:dyDescent="0.2">
      <c r="U2404" s="4"/>
      <c r="V2404" s="4"/>
      <c r="W2404" s="4"/>
      <c r="X2404" s="4"/>
      <c r="AJ2404" s="4" t="s">
        <v>8286</v>
      </c>
      <c r="AK2404" s="4" t="s">
        <v>8287</v>
      </c>
      <c r="AL2404" s="4" t="s">
        <v>452</v>
      </c>
      <c r="AM2404" s="4" t="s">
        <v>452</v>
      </c>
    </row>
    <row r="2405" spans="21:39" x14ac:dyDescent="0.2">
      <c r="U2405" s="4"/>
      <c r="V2405" s="4"/>
      <c r="W2405" s="4"/>
      <c r="X2405" s="4"/>
      <c r="AJ2405" s="4" t="s">
        <v>8288</v>
      </c>
      <c r="AK2405" s="4" t="s">
        <v>8289</v>
      </c>
      <c r="AL2405" s="4" t="s">
        <v>452</v>
      </c>
      <c r="AM2405" s="4" t="s">
        <v>452</v>
      </c>
    </row>
    <row r="2406" spans="21:39" x14ac:dyDescent="0.2">
      <c r="U2406" s="4"/>
      <c r="V2406" s="4"/>
      <c r="W2406" s="4"/>
      <c r="X2406" s="4"/>
      <c r="AJ2406" s="4" t="s">
        <v>8290</v>
      </c>
      <c r="AK2406" s="4" t="s">
        <v>8291</v>
      </c>
      <c r="AL2406" s="4" t="s">
        <v>452</v>
      </c>
      <c r="AM2406" s="4" t="s">
        <v>452</v>
      </c>
    </row>
    <row r="2407" spans="21:39" x14ac:dyDescent="0.2">
      <c r="U2407" s="4"/>
      <c r="V2407" s="4"/>
      <c r="W2407" s="4"/>
      <c r="X2407" s="4"/>
      <c r="AJ2407" s="4" t="s">
        <v>8292</v>
      </c>
      <c r="AK2407" s="4" t="s">
        <v>8293</v>
      </c>
      <c r="AL2407" s="4" t="s">
        <v>452</v>
      </c>
      <c r="AM2407" s="4" t="s">
        <v>452</v>
      </c>
    </row>
    <row r="2408" spans="21:39" x14ac:dyDescent="0.2">
      <c r="U2408" s="4"/>
      <c r="V2408" s="4"/>
      <c r="W2408" s="4"/>
      <c r="X2408" s="4"/>
      <c r="AJ2408" s="4" t="s">
        <v>8294</v>
      </c>
      <c r="AK2408" s="4" t="s">
        <v>8295</v>
      </c>
      <c r="AL2408" s="4" t="s">
        <v>452</v>
      </c>
      <c r="AM2408" s="4" t="s">
        <v>452</v>
      </c>
    </row>
    <row r="2409" spans="21:39" x14ac:dyDescent="0.2">
      <c r="U2409" s="4"/>
      <c r="V2409" s="4"/>
      <c r="W2409" s="4"/>
      <c r="X2409" s="4"/>
      <c r="AJ2409" s="4" t="s">
        <v>8296</v>
      </c>
      <c r="AK2409" s="4" t="s">
        <v>8297</v>
      </c>
      <c r="AL2409" s="4" t="s">
        <v>452</v>
      </c>
      <c r="AM2409" s="4" t="s">
        <v>452</v>
      </c>
    </row>
    <row r="2410" spans="21:39" x14ac:dyDescent="0.2">
      <c r="U2410" s="4"/>
      <c r="V2410" s="4"/>
      <c r="W2410" s="4"/>
      <c r="X2410" s="4"/>
      <c r="AJ2410" s="4" t="s">
        <v>8298</v>
      </c>
      <c r="AK2410" s="4" t="s">
        <v>8299</v>
      </c>
      <c r="AL2410" s="4" t="s">
        <v>452</v>
      </c>
      <c r="AM2410" s="4" t="s">
        <v>452</v>
      </c>
    </row>
    <row r="2411" spans="21:39" x14ac:dyDescent="0.2">
      <c r="U2411" s="4"/>
      <c r="V2411" s="4"/>
      <c r="W2411" s="4"/>
      <c r="X2411" s="4"/>
      <c r="AJ2411" s="4" t="s">
        <v>8300</v>
      </c>
      <c r="AK2411" s="4" t="s">
        <v>8301</v>
      </c>
      <c r="AL2411" s="4" t="s">
        <v>452</v>
      </c>
      <c r="AM2411" s="4" t="s">
        <v>452</v>
      </c>
    </row>
    <row r="2412" spans="21:39" x14ac:dyDescent="0.2">
      <c r="U2412" s="4"/>
      <c r="V2412" s="4"/>
      <c r="W2412" s="4"/>
      <c r="X2412" s="4"/>
      <c r="AJ2412" s="4" t="s">
        <v>8302</v>
      </c>
      <c r="AK2412" s="4" t="s">
        <v>8303</v>
      </c>
      <c r="AL2412" s="4" t="s">
        <v>452</v>
      </c>
      <c r="AM2412" s="4" t="s">
        <v>452</v>
      </c>
    </row>
    <row r="2413" spans="21:39" x14ac:dyDescent="0.2">
      <c r="U2413" s="4"/>
      <c r="V2413" s="4"/>
      <c r="W2413" s="4"/>
      <c r="X2413" s="4"/>
      <c r="AJ2413" s="4" t="s">
        <v>8304</v>
      </c>
      <c r="AK2413" s="4" t="s">
        <v>8305</v>
      </c>
      <c r="AL2413" s="4" t="s">
        <v>452</v>
      </c>
      <c r="AM2413" s="4" t="s">
        <v>452</v>
      </c>
    </row>
    <row r="2414" spans="21:39" x14ac:dyDescent="0.2">
      <c r="U2414" s="4"/>
      <c r="V2414" s="4"/>
      <c r="W2414" s="4"/>
      <c r="X2414" s="4"/>
      <c r="AJ2414" s="4" t="s">
        <v>8306</v>
      </c>
      <c r="AK2414" s="4" t="s">
        <v>8307</v>
      </c>
      <c r="AL2414" s="4" t="s">
        <v>452</v>
      </c>
      <c r="AM2414" s="4" t="s">
        <v>452</v>
      </c>
    </row>
    <row r="2415" spans="21:39" x14ac:dyDescent="0.2">
      <c r="U2415" s="4"/>
      <c r="V2415" s="4"/>
      <c r="W2415" s="4"/>
      <c r="X2415" s="4"/>
      <c r="AJ2415" s="4" t="s">
        <v>8308</v>
      </c>
      <c r="AK2415" s="4" t="s">
        <v>8309</v>
      </c>
      <c r="AL2415" s="4" t="s">
        <v>452</v>
      </c>
      <c r="AM2415" s="4" t="s">
        <v>452</v>
      </c>
    </row>
    <row r="2416" spans="21:39" x14ac:dyDescent="0.2">
      <c r="U2416" s="4"/>
      <c r="V2416" s="4"/>
      <c r="W2416" s="4"/>
      <c r="X2416" s="4"/>
      <c r="AJ2416" s="4" t="s">
        <v>8310</v>
      </c>
      <c r="AK2416" s="4" t="s">
        <v>8311</v>
      </c>
      <c r="AL2416" s="4" t="s">
        <v>452</v>
      </c>
      <c r="AM2416" s="4" t="s">
        <v>452</v>
      </c>
    </row>
    <row r="2417" spans="21:39" x14ac:dyDescent="0.2">
      <c r="U2417" s="4"/>
      <c r="V2417" s="4"/>
      <c r="W2417" s="4"/>
      <c r="X2417" s="4"/>
      <c r="AJ2417" s="4" t="s">
        <v>8312</v>
      </c>
      <c r="AK2417" s="4" t="s">
        <v>8313</v>
      </c>
      <c r="AL2417" s="4" t="s">
        <v>452</v>
      </c>
      <c r="AM2417" s="4" t="s">
        <v>452</v>
      </c>
    </row>
    <row r="2418" spans="21:39" x14ac:dyDescent="0.2">
      <c r="U2418" s="4"/>
      <c r="V2418" s="4"/>
      <c r="W2418" s="4"/>
      <c r="X2418" s="4"/>
      <c r="AJ2418" s="4" t="s">
        <v>8314</v>
      </c>
      <c r="AK2418" s="4" t="s">
        <v>8315</v>
      </c>
      <c r="AL2418" s="4" t="s">
        <v>8316</v>
      </c>
      <c r="AM2418" s="4" t="s">
        <v>8317</v>
      </c>
    </row>
    <row r="2419" spans="21:39" x14ac:dyDescent="0.2">
      <c r="U2419" s="4"/>
      <c r="V2419" s="4"/>
      <c r="W2419" s="4"/>
      <c r="X2419" s="4"/>
      <c r="AJ2419" s="4" t="s">
        <v>8318</v>
      </c>
      <c r="AK2419" s="4" t="s">
        <v>8319</v>
      </c>
      <c r="AL2419" s="4" t="s">
        <v>8127</v>
      </c>
      <c r="AM2419" s="4" t="s">
        <v>8128</v>
      </c>
    </row>
    <row r="2420" spans="21:39" x14ac:dyDescent="0.2">
      <c r="U2420" s="4"/>
      <c r="V2420" s="4"/>
      <c r="W2420" s="4"/>
      <c r="X2420" s="4"/>
      <c r="AJ2420" s="4" t="s">
        <v>8320</v>
      </c>
      <c r="AK2420" s="4" t="s">
        <v>8321</v>
      </c>
      <c r="AL2420" s="4" t="s">
        <v>8127</v>
      </c>
      <c r="AM2420" s="4" t="s">
        <v>8128</v>
      </c>
    </row>
    <row r="2421" spans="21:39" x14ac:dyDescent="0.2">
      <c r="U2421" s="4"/>
      <c r="V2421" s="4"/>
      <c r="W2421" s="4"/>
      <c r="X2421" s="4"/>
      <c r="AJ2421" s="4" t="s">
        <v>8322</v>
      </c>
      <c r="AK2421" s="4" t="s">
        <v>8323</v>
      </c>
      <c r="AL2421" s="4" t="s">
        <v>8127</v>
      </c>
      <c r="AM2421" s="4" t="s">
        <v>8128</v>
      </c>
    </row>
    <row r="2422" spans="21:39" x14ac:dyDescent="0.2">
      <c r="U2422" s="4"/>
      <c r="V2422" s="4"/>
      <c r="W2422" s="4"/>
      <c r="X2422" s="4"/>
      <c r="AJ2422" s="4" t="s">
        <v>8324</v>
      </c>
      <c r="AK2422" s="4" t="s">
        <v>8325</v>
      </c>
      <c r="AL2422" s="4" t="s">
        <v>8127</v>
      </c>
      <c r="AM2422" s="4" t="s">
        <v>8128</v>
      </c>
    </row>
    <row r="2423" spans="21:39" x14ac:dyDescent="0.2">
      <c r="U2423" s="4"/>
      <c r="V2423" s="4"/>
      <c r="W2423" s="4"/>
      <c r="X2423" s="4"/>
      <c r="AJ2423" s="4" t="s">
        <v>8326</v>
      </c>
      <c r="AK2423" s="4" t="s">
        <v>8327</v>
      </c>
      <c r="AL2423" s="4" t="s">
        <v>452</v>
      </c>
      <c r="AM2423" s="4" t="s">
        <v>452</v>
      </c>
    </row>
    <row r="2424" spans="21:39" x14ac:dyDescent="0.2">
      <c r="U2424" s="4"/>
      <c r="V2424" s="4"/>
      <c r="W2424" s="4"/>
      <c r="X2424" s="4"/>
      <c r="AJ2424" s="4" t="s">
        <v>8328</v>
      </c>
      <c r="AK2424" s="4" t="s">
        <v>8329</v>
      </c>
      <c r="AL2424" s="4" t="s">
        <v>452</v>
      </c>
      <c r="AM2424" s="4" t="s">
        <v>452</v>
      </c>
    </row>
    <row r="2425" spans="21:39" x14ac:dyDescent="0.2">
      <c r="U2425" s="4"/>
      <c r="V2425" s="4"/>
      <c r="W2425" s="4"/>
      <c r="X2425" s="4"/>
      <c r="AJ2425" s="4" t="s">
        <v>8330</v>
      </c>
      <c r="AK2425" s="4" t="s">
        <v>8331</v>
      </c>
      <c r="AL2425" s="4" t="s">
        <v>452</v>
      </c>
      <c r="AM2425" s="4" t="s">
        <v>452</v>
      </c>
    </row>
    <row r="2426" spans="21:39" x14ac:dyDescent="0.2">
      <c r="U2426" s="4"/>
      <c r="V2426" s="4"/>
      <c r="W2426" s="4"/>
      <c r="X2426" s="4"/>
      <c r="AJ2426" s="4" t="s">
        <v>8332</v>
      </c>
      <c r="AK2426" s="4" t="s">
        <v>8333</v>
      </c>
      <c r="AL2426" s="4" t="s">
        <v>8211</v>
      </c>
      <c r="AM2426" s="4" t="s">
        <v>8334</v>
      </c>
    </row>
    <row r="2427" spans="21:39" x14ac:dyDescent="0.2">
      <c r="U2427" s="4"/>
      <c r="V2427" s="4"/>
      <c r="W2427" s="4"/>
      <c r="X2427" s="4"/>
      <c r="AJ2427" s="4" t="s">
        <v>8335</v>
      </c>
      <c r="AK2427" s="4" t="s">
        <v>8336</v>
      </c>
      <c r="AL2427" s="4" t="s">
        <v>452</v>
      </c>
      <c r="AM2427" s="4" t="s">
        <v>452</v>
      </c>
    </row>
    <row r="2428" spans="21:39" x14ac:dyDescent="0.2">
      <c r="U2428" s="4"/>
      <c r="V2428" s="4"/>
      <c r="W2428" s="4"/>
      <c r="X2428" s="4"/>
      <c r="AJ2428" s="4" t="s">
        <v>8337</v>
      </c>
      <c r="AK2428" s="4" t="s">
        <v>8338</v>
      </c>
      <c r="AL2428" s="4" t="s">
        <v>452</v>
      </c>
      <c r="AM2428" s="4" t="s">
        <v>452</v>
      </c>
    </row>
    <row r="2429" spans="21:39" x14ac:dyDescent="0.2">
      <c r="U2429" s="4"/>
      <c r="V2429" s="4"/>
      <c r="W2429" s="4"/>
      <c r="X2429" s="4"/>
      <c r="AJ2429" s="4" t="s">
        <v>8339</v>
      </c>
      <c r="AK2429" s="4" t="s">
        <v>8340</v>
      </c>
      <c r="AL2429" s="4" t="s">
        <v>452</v>
      </c>
      <c r="AM2429" s="4" t="s">
        <v>452</v>
      </c>
    </row>
    <row r="2430" spans="21:39" x14ac:dyDescent="0.2">
      <c r="U2430" s="4"/>
      <c r="V2430" s="4"/>
      <c r="W2430" s="4"/>
      <c r="X2430" s="4"/>
      <c r="AJ2430" s="4" t="s">
        <v>8341</v>
      </c>
      <c r="AK2430" s="4" t="s">
        <v>8342</v>
      </c>
      <c r="AL2430" s="4" t="s">
        <v>452</v>
      </c>
      <c r="AM2430" s="4" t="s">
        <v>452</v>
      </c>
    </row>
    <row r="2431" spans="21:39" x14ac:dyDescent="0.2">
      <c r="U2431" s="4"/>
      <c r="V2431" s="4"/>
      <c r="W2431" s="4"/>
      <c r="X2431" s="4"/>
      <c r="AJ2431" s="4" t="s">
        <v>8343</v>
      </c>
      <c r="AK2431" s="4" t="s">
        <v>8344</v>
      </c>
      <c r="AL2431" s="4" t="s">
        <v>8345</v>
      </c>
      <c r="AM2431" s="4" t="s">
        <v>8346</v>
      </c>
    </row>
    <row r="2432" spans="21:39" x14ac:dyDescent="0.2">
      <c r="U2432" s="4"/>
      <c r="V2432" s="4"/>
      <c r="W2432" s="4"/>
      <c r="X2432" s="4"/>
      <c r="AJ2432" s="4" t="s">
        <v>8347</v>
      </c>
      <c r="AK2432" s="4" t="s">
        <v>8348</v>
      </c>
      <c r="AL2432" s="4" t="s">
        <v>8349</v>
      </c>
      <c r="AM2432" s="4" t="s">
        <v>4500</v>
      </c>
    </row>
    <row r="2433" spans="21:39" x14ac:dyDescent="0.2">
      <c r="U2433" s="4"/>
      <c r="V2433" s="4"/>
      <c r="W2433" s="4"/>
      <c r="X2433" s="4"/>
      <c r="AJ2433" s="4" t="s">
        <v>8350</v>
      </c>
      <c r="AK2433" s="4" t="s">
        <v>8351</v>
      </c>
      <c r="AL2433" s="4" t="s">
        <v>8352</v>
      </c>
      <c r="AM2433" s="4" t="s">
        <v>8353</v>
      </c>
    </row>
    <row r="2434" spans="21:39" x14ac:dyDescent="0.2">
      <c r="U2434" s="4"/>
      <c r="V2434" s="4"/>
      <c r="W2434" s="4"/>
      <c r="X2434" s="4"/>
      <c r="AJ2434" s="4" t="s">
        <v>8354</v>
      </c>
      <c r="AK2434" s="4" t="s">
        <v>8355</v>
      </c>
      <c r="AL2434" s="4" t="s">
        <v>8356</v>
      </c>
      <c r="AM2434" s="4" t="s">
        <v>8357</v>
      </c>
    </row>
    <row r="2435" spans="21:39" x14ac:dyDescent="0.2">
      <c r="U2435" s="4"/>
      <c r="V2435" s="4"/>
      <c r="W2435" s="4"/>
      <c r="X2435" s="4"/>
      <c r="AJ2435" s="4" t="s">
        <v>8358</v>
      </c>
      <c r="AK2435" s="4" t="s">
        <v>8359</v>
      </c>
      <c r="AL2435" s="4" t="s">
        <v>8360</v>
      </c>
      <c r="AM2435" s="4" t="s">
        <v>8361</v>
      </c>
    </row>
    <row r="2436" spans="21:39" x14ac:dyDescent="0.2">
      <c r="U2436" s="4"/>
      <c r="V2436" s="4"/>
      <c r="W2436" s="4"/>
      <c r="X2436" s="4"/>
      <c r="AJ2436" s="4" t="s">
        <v>8362</v>
      </c>
      <c r="AK2436" s="4" t="s">
        <v>8363</v>
      </c>
      <c r="AL2436" s="4" t="s">
        <v>8364</v>
      </c>
      <c r="AM2436" s="4" t="s">
        <v>8365</v>
      </c>
    </row>
    <row r="2437" spans="21:39" x14ac:dyDescent="0.2">
      <c r="U2437" s="4"/>
      <c r="V2437" s="4"/>
      <c r="W2437" s="4"/>
      <c r="X2437" s="4"/>
      <c r="AJ2437" s="4" t="s">
        <v>8366</v>
      </c>
      <c r="AK2437" s="4" t="s">
        <v>8355</v>
      </c>
      <c r="AL2437" s="4" t="s">
        <v>8367</v>
      </c>
      <c r="AM2437" s="4" t="s">
        <v>8368</v>
      </c>
    </row>
    <row r="2438" spans="21:39" x14ac:dyDescent="0.2">
      <c r="U2438" s="4"/>
      <c r="V2438" s="4"/>
      <c r="W2438" s="4"/>
      <c r="X2438" s="4"/>
      <c r="AJ2438" s="4" t="s">
        <v>8369</v>
      </c>
      <c r="AK2438" s="4" t="s">
        <v>8359</v>
      </c>
      <c r="AL2438" s="4" t="s">
        <v>8370</v>
      </c>
      <c r="AM2438" s="4" t="s">
        <v>8371</v>
      </c>
    </row>
    <row r="2439" spans="21:39" x14ac:dyDescent="0.2">
      <c r="U2439" s="4"/>
      <c r="V2439" s="4"/>
      <c r="W2439" s="4"/>
      <c r="X2439" s="4"/>
      <c r="AJ2439" s="4" t="s">
        <v>8372</v>
      </c>
      <c r="AK2439" s="4" t="s">
        <v>8373</v>
      </c>
      <c r="AL2439" s="4" t="s">
        <v>8374</v>
      </c>
      <c r="AM2439" s="4" t="s">
        <v>8375</v>
      </c>
    </row>
    <row r="2440" spans="21:39" x14ac:dyDescent="0.2">
      <c r="U2440" s="4"/>
      <c r="V2440" s="4"/>
      <c r="W2440" s="4"/>
      <c r="X2440" s="4"/>
      <c r="AJ2440" s="4" t="s">
        <v>8376</v>
      </c>
      <c r="AK2440" s="4" t="s">
        <v>8377</v>
      </c>
      <c r="AL2440" s="4" t="s">
        <v>8378</v>
      </c>
      <c r="AM2440" s="4" t="s">
        <v>8379</v>
      </c>
    </row>
    <row r="2441" spans="21:39" x14ac:dyDescent="0.2">
      <c r="U2441" s="4"/>
      <c r="V2441" s="4"/>
      <c r="W2441" s="4"/>
      <c r="X2441" s="4"/>
      <c r="AJ2441" s="4" t="s">
        <v>8380</v>
      </c>
      <c r="AK2441" s="4" t="s">
        <v>8381</v>
      </c>
      <c r="AL2441" s="4" t="s">
        <v>8382</v>
      </c>
      <c r="AM2441" s="4" t="s">
        <v>8383</v>
      </c>
    </row>
    <row r="2442" spans="21:39" x14ac:dyDescent="0.2">
      <c r="U2442" s="4"/>
      <c r="V2442" s="4"/>
      <c r="W2442" s="4"/>
      <c r="X2442" s="4"/>
      <c r="AJ2442" s="4" t="s">
        <v>8384</v>
      </c>
      <c r="AK2442" s="4" t="s">
        <v>8385</v>
      </c>
      <c r="AL2442" s="4" t="s">
        <v>8386</v>
      </c>
      <c r="AM2442" s="4" t="s">
        <v>8379</v>
      </c>
    </row>
    <row r="2443" spans="21:39" x14ac:dyDescent="0.2">
      <c r="U2443" s="4"/>
      <c r="V2443" s="4"/>
      <c r="W2443" s="4"/>
      <c r="X2443" s="4"/>
      <c r="AJ2443" s="4" t="s">
        <v>8387</v>
      </c>
      <c r="AK2443" s="4" t="s">
        <v>8388</v>
      </c>
      <c r="AL2443" s="4" t="s">
        <v>8389</v>
      </c>
      <c r="AM2443" s="4" t="s">
        <v>8390</v>
      </c>
    </row>
    <row r="2444" spans="21:39" x14ac:dyDescent="0.2">
      <c r="U2444" s="4"/>
      <c r="V2444" s="4"/>
      <c r="W2444" s="4"/>
      <c r="X2444" s="4"/>
      <c r="AJ2444" s="4" t="s">
        <v>8391</v>
      </c>
      <c r="AK2444" s="4" t="s">
        <v>8392</v>
      </c>
      <c r="AL2444" s="4" t="s">
        <v>8393</v>
      </c>
      <c r="AM2444" s="4" t="s">
        <v>7003</v>
      </c>
    </row>
    <row r="2445" spans="21:39" x14ac:dyDescent="0.2">
      <c r="U2445" s="4"/>
      <c r="V2445" s="4"/>
      <c r="W2445" s="4"/>
      <c r="X2445" s="4"/>
      <c r="AJ2445" s="4" t="s">
        <v>8394</v>
      </c>
      <c r="AK2445" s="4" t="s">
        <v>8395</v>
      </c>
      <c r="AL2445" s="4" t="s">
        <v>8396</v>
      </c>
      <c r="AM2445" s="4" t="s">
        <v>8390</v>
      </c>
    </row>
    <row r="2446" spans="21:39" x14ac:dyDescent="0.2">
      <c r="U2446" s="4"/>
      <c r="V2446" s="4"/>
      <c r="W2446" s="4"/>
      <c r="X2446" s="4"/>
      <c r="AJ2446" s="4" t="s">
        <v>8397</v>
      </c>
      <c r="AK2446" s="4" t="s">
        <v>8398</v>
      </c>
      <c r="AL2446" s="4" t="s">
        <v>8399</v>
      </c>
      <c r="AM2446" s="4" t="s">
        <v>8400</v>
      </c>
    </row>
    <row r="2447" spans="21:39" x14ac:dyDescent="0.2">
      <c r="U2447" s="4"/>
      <c r="V2447" s="4"/>
      <c r="W2447" s="4"/>
      <c r="X2447" s="4"/>
      <c r="AJ2447" s="4" t="s">
        <v>8401</v>
      </c>
      <c r="AK2447" s="4" t="s">
        <v>8402</v>
      </c>
      <c r="AL2447" s="4" t="s">
        <v>8403</v>
      </c>
      <c r="AM2447" s="4" t="s">
        <v>8404</v>
      </c>
    </row>
    <row r="2448" spans="21:39" x14ac:dyDescent="0.2">
      <c r="U2448" s="4"/>
      <c r="V2448" s="4"/>
      <c r="W2448" s="4"/>
      <c r="X2448" s="4"/>
      <c r="AJ2448" s="4" t="s">
        <v>8405</v>
      </c>
      <c r="AK2448" s="4" t="s">
        <v>8406</v>
      </c>
      <c r="AL2448" s="4" t="s">
        <v>8407</v>
      </c>
      <c r="AM2448" s="4" t="s">
        <v>8404</v>
      </c>
    </row>
    <row r="2449" spans="21:39" x14ac:dyDescent="0.2">
      <c r="U2449" s="4"/>
      <c r="V2449" s="4"/>
      <c r="W2449" s="4"/>
      <c r="X2449" s="4"/>
      <c r="AJ2449" s="4" t="s">
        <v>8408</v>
      </c>
      <c r="AK2449" s="4" t="s">
        <v>8409</v>
      </c>
      <c r="AL2449" s="4" t="s">
        <v>8410</v>
      </c>
      <c r="AM2449" s="4" t="s">
        <v>8411</v>
      </c>
    </row>
    <row r="2450" spans="21:39" x14ac:dyDescent="0.2">
      <c r="U2450" s="4"/>
      <c r="V2450" s="4"/>
      <c r="W2450" s="4"/>
      <c r="X2450" s="4"/>
      <c r="AJ2450" s="4" t="s">
        <v>8412</v>
      </c>
      <c r="AK2450" s="4" t="s">
        <v>8413</v>
      </c>
      <c r="AL2450" s="4" t="s">
        <v>8414</v>
      </c>
      <c r="AM2450" s="4" t="s">
        <v>8415</v>
      </c>
    </row>
    <row r="2451" spans="21:39" x14ac:dyDescent="0.2">
      <c r="U2451" s="4"/>
      <c r="V2451" s="4"/>
      <c r="W2451" s="4"/>
      <c r="X2451" s="4"/>
      <c r="AJ2451" s="4" t="s">
        <v>8416</v>
      </c>
      <c r="AK2451" s="4" t="s">
        <v>8417</v>
      </c>
      <c r="AL2451" s="4" t="s">
        <v>8418</v>
      </c>
      <c r="AM2451" s="4" t="s">
        <v>8419</v>
      </c>
    </row>
    <row r="2452" spans="21:39" x14ac:dyDescent="0.2">
      <c r="U2452" s="4"/>
      <c r="V2452" s="4"/>
      <c r="W2452" s="4"/>
      <c r="X2452" s="4"/>
      <c r="AJ2452" s="4" t="s">
        <v>8420</v>
      </c>
      <c r="AK2452" s="4" t="s">
        <v>8421</v>
      </c>
      <c r="AL2452" s="4" t="s">
        <v>8422</v>
      </c>
      <c r="AM2452" s="4" t="s">
        <v>8423</v>
      </c>
    </row>
    <row r="2453" spans="21:39" x14ac:dyDescent="0.2">
      <c r="U2453" s="4"/>
      <c r="V2453" s="4"/>
      <c r="W2453" s="4"/>
      <c r="X2453" s="4"/>
      <c r="AJ2453" s="4" t="s">
        <v>8424</v>
      </c>
      <c r="AK2453" s="4" t="s">
        <v>8425</v>
      </c>
      <c r="AL2453" s="4" t="s">
        <v>8426</v>
      </c>
      <c r="AM2453" s="4" t="s">
        <v>8427</v>
      </c>
    </row>
    <row r="2454" spans="21:39" x14ac:dyDescent="0.2">
      <c r="U2454" s="4"/>
      <c r="V2454" s="4"/>
      <c r="W2454" s="4"/>
      <c r="X2454" s="4"/>
      <c r="AJ2454" s="4" t="s">
        <v>8428</v>
      </c>
      <c r="AK2454" s="4" t="s">
        <v>8429</v>
      </c>
      <c r="AL2454" s="4" t="s">
        <v>8430</v>
      </c>
      <c r="AM2454" s="4" t="s">
        <v>8431</v>
      </c>
    </row>
    <row r="2455" spans="21:39" x14ac:dyDescent="0.2">
      <c r="U2455" s="4"/>
      <c r="V2455" s="4"/>
      <c r="W2455" s="4"/>
      <c r="X2455" s="4"/>
      <c r="AJ2455" s="4" t="s">
        <v>8432</v>
      </c>
      <c r="AK2455" s="4" t="s">
        <v>8433</v>
      </c>
      <c r="AL2455" s="4" t="s">
        <v>8434</v>
      </c>
      <c r="AM2455" s="4" t="s">
        <v>8435</v>
      </c>
    </row>
    <row r="2456" spans="21:39" x14ac:dyDescent="0.2">
      <c r="U2456" s="4"/>
      <c r="V2456" s="4"/>
      <c r="W2456" s="4"/>
      <c r="X2456" s="4"/>
      <c r="AJ2456" s="4" t="s">
        <v>8436</v>
      </c>
      <c r="AK2456" s="4" t="s">
        <v>8437</v>
      </c>
      <c r="AL2456" s="4" t="s">
        <v>8438</v>
      </c>
      <c r="AM2456" s="4" t="s">
        <v>8439</v>
      </c>
    </row>
    <row r="2457" spans="21:39" x14ac:dyDescent="0.2">
      <c r="U2457" s="4"/>
      <c r="V2457" s="4"/>
      <c r="W2457" s="4"/>
      <c r="X2457" s="4"/>
      <c r="AJ2457" s="4" t="s">
        <v>8440</v>
      </c>
      <c r="AK2457" s="4" t="s">
        <v>8441</v>
      </c>
      <c r="AL2457" s="4" t="s">
        <v>452</v>
      </c>
      <c r="AM2457" s="4" t="s">
        <v>452</v>
      </c>
    </row>
    <row r="2458" spans="21:39" x14ac:dyDescent="0.2">
      <c r="U2458" s="4"/>
      <c r="V2458" s="4"/>
      <c r="W2458" s="4"/>
      <c r="X2458" s="4"/>
      <c r="AJ2458" s="4" t="s">
        <v>8442</v>
      </c>
      <c r="AK2458" s="4" t="s">
        <v>8443</v>
      </c>
      <c r="AL2458" s="4" t="s">
        <v>452</v>
      </c>
      <c r="AM2458" s="4" t="s">
        <v>452</v>
      </c>
    </row>
    <row r="2459" spans="21:39" x14ac:dyDescent="0.2">
      <c r="U2459" s="4"/>
      <c r="V2459" s="4"/>
      <c r="W2459" s="4"/>
      <c r="X2459" s="4"/>
      <c r="AJ2459" s="4" t="s">
        <v>8444</v>
      </c>
      <c r="AK2459" s="4" t="s">
        <v>8445</v>
      </c>
      <c r="AL2459" s="4" t="s">
        <v>8378</v>
      </c>
      <c r="AM2459" s="4" t="s">
        <v>8379</v>
      </c>
    </row>
    <row r="2460" spans="21:39" x14ac:dyDescent="0.2">
      <c r="U2460" s="4"/>
      <c r="V2460" s="4"/>
      <c r="W2460" s="4"/>
      <c r="X2460" s="4"/>
      <c r="AJ2460" s="4" t="s">
        <v>8446</v>
      </c>
      <c r="AK2460" s="4" t="s">
        <v>8447</v>
      </c>
      <c r="AL2460" s="4" t="s">
        <v>8448</v>
      </c>
      <c r="AM2460" s="4" t="s">
        <v>8449</v>
      </c>
    </row>
    <row r="2461" spans="21:39" x14ac:dyDescent="0.2">
      <c r="U2461" s="4"/>
      <c r="V2461" s="4"/>
      <c r="W2461" s="4"/>
      <c r="X2461" s="4"/>
      <c r="AJ2461" s="4" t="s">
        <v>8450</v>
      </c>
      <c r="AK2461" s="4" t="s">
        <v>8451</v>
      </c>
      <c r="AL2461" s="4" t="s">
        <v>8452</v>
      </c>
      <c r="AM2461" s="4" t="s">
        <v>8453</v>
      </c>
    </row>
    <row r="2462" spans="21:39" x14ac:dyDescent="0.2">
      <c r="U2462" s="4"/>
      <c r="V2462" s="4"/>
      <c r="W2462" s="4"/>
      <c r="X2462" s="4"/>
      <c r="AJ2462" s="4" t="s">
        <v>8454</v>
      </c>
      <c r="AK2462" s="4" t="s">
        <v>8455</v>
      </c>
      <c r="AL2462" s="4" t="s">
        <v>8456</v>
      </c>
      <c r="AM2462" s="4" t="s">
        <v>8457</v>
      </c>
    </row>
    <row r="2463" spans="21:39" x14ac:dyDescent="0.2">
      <c r="U2463" s="4"/>
      <c r="V2463" s="4"/>
      <c r="W2463" s="4"/>
      <c r="X2463" s="4"/>
      <c r="AJ2463" s="4" t="s">
        <v>8458</v>
      </c>
      <c r="AK2463" s="4" t="s">
        <v>8459</v>
      </c>
      <c r="AL2463" s="4" t="s">
        <v>8460</v>
      </c>
      <c r="AM2463" s="4" t="s">
        <v>8461</v>
      </c>
    </row>
    <row r="2464" spans="21:39" x14ac:dyDescent="0.2">
      <c r="U2464" s="4"/>
      <c r="V2464" s="4"/>
      <c r="W2464" s="4"/>
      <c r="X2464" s="4"/>
      <c r="AJ2464" s="4" t="s">
        <v>8462</v>
      </c>
      <c r="AK2464" s="4" t="s">
        <v>8463</v>
      </c>
      <c r="AL2464" s="4" t="s">
        <v>8464</v>
      </c>
      <c r="AM2464" s="4" t="s">
        <v>8465</v>
      </c>
    </row>
    <row r="2465" spans="21:39" x14ac:dyDescent="0.2">
      <c r="U2465" s="4"/>
      <c r="V2465" s="4"/>
      <c r="W2465" s="4"/>
      <c r="X2465" s="4"/>
      <c r="AJ2465" s="4" t="s">
        <v>8466</v>
      </c>
      <c r="AK2465" s="4" t="s">
        <v>8467</v>
      </c>
      <c r="AL2465" s="4" t="s">
        <v>452</v>
      </c>
      <c r="AM2465" s="4" t="s">
        <v>452</v>
      </c>
    </row>
    <row r="2466" spans="21:39" x14ac:dyDescent="0.2">
      <c r="U2466" s="4"/>
      <c r="V2466" s="4"/>
      <c r="W2466" s="4"/>
      <c r="X2466" s="4"/>
      <c r="AJ2466" s="4" t="s">
        <v>8468</v>
      </c>
      <c r="AK2466" s="4" t="s">
        <v>8469</v>
      </c>
      <c r="AL2466" s="4" t="s">
        <v>8470</v>
      </c>
      <c r="AM2466" s="4" t="s">
        <v>8471</v>
      </c>
    </row>
    <row r="2467" spans="21:39" x14ac:dyDescent="0.2">
      <c r="U2467" s="63"/>
      <c r="V2467" s="63"/>
      <c r="W2467" s="63"/>
      <c r="X2467" s="63"/>
      <c r="AJ2467" s="4" t="s">
        <v>8472</v>
      </c>
      <c r="AK2467" s="63" t="s">
        <v>8473</v>
      </c>
      <c r="AL2467" s="4" t="s">
        <v>8474</v>
      </c>
      <c r="AM2467" s="4" t="s">
        <v>8475</v>
      </c>
    </row>
    <row r="2468" spans="21:39" x14ac:dyDescent="0.2">
      <c r="U2468" s="63"/>
      <c r="V2468" s="63"/>
      <c r="W2468" s="63"/>
      <c r="X2468" s="63"/>
      <c r="AJ2468" s="4" t="s">
        <v>8476</v>
      </c>
      <c r="AK2468" s="63" t="s">
        <v>8477</v>
      </c>
      <c r="AL2468" s="4" t="s">
        <v>8478</v>
      </c>
      <c r="AM2468" s="4" t="s">
        <v>8479</v>
      </c>
    </row>
    <row r="2469" spans="21:39" x14ac:dyDescent="0.2">
      <c r="U2469" s="4"/>
      <c r="V2469" s="4"/>
      <c r="W2469" s="4"/>
      <c r="X2469" s="4"/>
      <c r="AJ2469" s="4" t="s">
        <v>8480</v>
      </c>
      <c r="AK2469" s="4" t="s">
        <v>8481</v>
      </c>
      <c r="AL2469" s="4" t="s">
        <v>8482</v>
      </c>
      <c r="AM2469" s="4" t="s">
        <v>8483</v>
      </c>
    </row>
    <row r="2470" spans="21:39" x14ac:dyDescent="0.2">
      <c r="U2470" s="4"/>
      <c r="V2470" s="4"/>
      <c r="W2470" s="4"/>
      <c r="X2470" s="4"/>
      <c r="AJ2470" s="4" t="s">
        <v>8484</v>
      </c>
      <c r="AK2470" s="4" t="s">
        <v>8485</v>
      </c>
      <c r="AL2470" s="4" t="s">
        <v>8486</v>
      </c>
      <c r="AM2470" s="4" t="s">
        <v>8487</v>
      </c>
    </row>
    <row r="2471" spans="21:39" x14ac:dyDescent="0.2">
      <c r="U2471" s="4"/>
      <c r="V2471" s="4"/>
      <c r="W2471" s="4"/>
      <c r="X2471" s="4"/>
      <c r="AJ2471" s="4" t="s">
        <v>8488</v>
      </c>
      <c r="AK2471" s="4" t="s">
        <v>8489</v>
      </c>
      <c r="AL2471" s="4" t="s">
        <v>8490</v>
      </c>
      <c r="AM2471" s="4" t="s">
        <v>8491</v>
      </c>
    </row>
    <row r="2472" spans="21:39" x14ac:dyDescent="0.2">
      <c r="U2472" s="4"/>
      <c r="V2472" s="4"/>
      <c r="W2472" s="4"/>
      <c r="X2472" s="4"/>
      <c r="AJ2472" s="4" t="s">
        <v>8492</v>
      </c>
      <c r="AK2472" s="4" t="s">
        <v>8493</v>
      </c>
      <c r="AL2472" s="4" t="s">
        <v>8490</v>
      </c>
      <c r="AM2472" s="4" t="s">
        <v>8494</v>
      </c>
    </row>
    <row r="2473" spans="21:39" x14ac:dyDescent="0.2">
      <c r="U2473" s="63"/>
      <c r="V2473" s="63"/>
      <c r="W2473" s="63"/>
      <c r="X2473" s="63"/>
      <c r="AJ2473" s="4" t="s">
        <v>8495</v>
      </c>
      <c r="AK2473" s="63" t="s">
        <v>8496</v>
      </c>
      <c r="AL2473" s="4" t="s">
        <v>8497</v>
      </c>
      <c r="AM2473" s="4" t="s">
        <v>8498</v>
      </c>
    </row>
    <row r="2474" spans="21:39" x14ac:dyDescent="0.2">
      <c r="U2474" s="4"/>
      <c r="V2474" s="4"/>
      <c r="W2474" s="4"/>
      <c r="X2474" s="4"/>
      <c r="AJ2474" s="4" t="s">
        <v>8499</v>
      </c>
      <c r="AK2474" s="4" t="s">
        <v>8500</v>
      </c>
      <c r="AL2474" s="4" t="s">
        <v>8501</v>
      </c>
      <c r="AM2474" s="4" t="s">
        <v>8502</v>
      </c>
    </row>
    <row r="2475" spans="21:39" x14ac:dyDescent="0.2">
      <c r="U2475" s="4"/>
      <c r="V2475" s="4"/>
      <c r="W2475" s="4"/>
      <c r="X2475" s="4"/>
      <c r="AJ2475" s="4" t="s">
        <v>8503</v>
      </c>
      <c r="AK2475" s="4" t="s">
        <v>8504</v>
      </c>
      <c r="AL2475" s="4" t="s">
        <v>8474</v>
      </c>
      <c r="AM2475" s="4" t="s">
        <v>8505</v>
      </c>
    </row>
    <row r="2476" spans="21:39" x14ac:dyDescent="0.2">
      <c r="U2476" s="4"/>
      <c r="V2476" s="4"/>
      <c r="W2476" s="4"/>
      <c r="X2476" s="4"/>
      <c r="AJ2476" s="4" t="s">
        <v>8506</v>
      </c>
      <c r="AK2476" s="4" t="s">
        <v>8507</v>
      </c>
      <c r="AL2476" s="4" t="s">
        <v>8508</v>
      </c>
      <c r="AM2476" s="4" t="s">
        <v>8509</v>
      </c>
    </row>
    <row r="2477" spans="21:39" x14ac:dyDescent="0.2">
      <c r="U2477" s="4"/>
      <c r="V2477" s="4"/>
      <c r="W2477" s="4"/>
      <c r="X2477" s="4"/>
      <c r="AJ2477" s="4" t="s">
        <v>8510</v>
      </c>
      <c r="AK2477" s="4" t="s">
        <v>8511</v>
      </c>
      <c r="AL2477" s="4" t="s">
        <v>8512</v>
      </c>
      <c r="AM2477" s="4" t="s">
        <v>8513</v>
      </c>
    </row>
    <row r="2478" spans="21:39" x14ac:dyDescent="0.2">
      <c r="U2478" s="4"/>
      <c r="V2478" s="4"/>
      <c r="W2478" s="4"/>
      <c r="X2478" s="4"/>
      <c r="AJ2478" s="4" t="s">
        <v>8514</v>
      </c>
      <c r="AK2478" s="4" t="s">
        <v>8515</v>
      </c>
      <c r="AL2478" s="4" t="s">
        <v>8516</v>
      </c>
      <c r="AM2478" s="4" t="s">
        <v>7293</v>
      </c>
    </row>
    <row r="2479" spans="21:39" x14ac:dyDescent="0.2">
      <c r="U2479" s="4"/>
      <c r="V2479" s="4"/>
      <c r="W2479" s="4"/>
      <c r="X2479" s="4"/>
      <c r="AJ2479" s="4" t="s">
        <v>8517</v>
      </c>
      <c r="AK2479" s="4" t="s">
        <v>8518</v>
      </c>
      <c r="AL2479" s="4" t="s">
        <v>8519</v>
      </c>
      <c r="AM2479" s="4" t="s">
        <v>8520</v>
      </c>
    </row>
    <row r="2480" spans="21:39" x14ac:dyDescent="0.2">
      <c r="U2480" s="4"/>
      <c r="V2480" s="4"/>
      <c r="W2480" s="4"/>
      <c r="X2480" s="4"/>
      <c r="AJ2480" s="4" t="s">
        <v>8521</v>
      </c>
      <c r="AK2480" s="4" t="s">
        <v>8522</v>
      </c>
      <c r="AL2480" s="4" t="s">
        <v>8523</v>
      </c>
      <c r="AM2480" s="4" t="s">
        <v>8524</v>
      </c>
    </row>
    <row r="2481" spans="21:39" x14ac:dyDescent="0.2">
      <c r="U2481" s="63"/>
      <c r="V2481" s="63"/>
      <c r="W2481" s="63"/>
      <c r="X2481" s="63"/>
      <c r="AJ2481" s="4" t="s">
        <v>8525</v>
      </c>
      <c r="AK2481" s="63" t="s">
        <v>8526</v>
      </c>
      <c r="AL2481" s="4" t="s">
        <v>8527</v>
      </c>
      <c r="AM2481" s="4" t="s">
        <v>8528</v>
      </c>
    </row>
    <row r="2482" spans="21:39" x14ac:dyDescent="0.2">
      <c r="U2482" s="4"/>
      <c r="V2482" s="4"/>
      <c r="W2482" s="4"/>
      <c r="X2482" s="4"/>
      <c r="AJ2482" s="4" t="s">
        <v>8529</v>
      </c>
      <c r="AK2482" s="4" t="s">
        <v>8530</v>
      </c>
      <c r="AL2482" s="4" t="s">
        <v>8531</v>
      </c>
      <c r="AM2482" s="4" t="s">
        <v>8532</v>
      </c>
    </row>
    <row r="2483" spans="21:39" x14ac:dyDescent="0.2">
      <c r="U2483" s="4"/>
      <c r="V2483" s="4"/>
      <c r="W2483" s="4"/>
      <c r="X2483" s="4"/>
      <c r="AJ2483" s="4" t="s">
        <v>8533</v>
      </c>
      <c r="AK2483" s="4" t="s">
        <v>8534</v>
      </c>
      <c r="AL2483" s="4" t="s">
        <v>8535</v>
      </c>
      <c r="AM2483" s="4" t="s">
        <v>8536</v>
      </c>
    </row>
    <row r="2484" spans="21:39" x14ac:dyDescent="0.2">
      <c r="U2484" s="4"/>
      <c r="V2484" s="4"/>
      <c r="W2484" s="4"/>
      <c r="X2484" s="4"/>
      <c r="AJ2484" s="4" t="s">
        <v>8537</v>
      </c>
      <c r="AK2484" s="4" t="s">
        <v>8538</v>
      </c>
      <c r="AL2484" s="4" t="s">
        <v>8539</v>
      </c>
      <c r="AM2484" s="4" t="s">
        <v>8540</v>
      </c>
    </row>
    <row r="2485" spans="21:39" x14ac:dyDescent="0.2">
      <c r="U2485" s="4"/>
      <c r="V2485" s="4"/>
      <c r="W2485" s="4"/>
      <c r="X2485" s="4"/>
      <c r="AJ2485" s="4" t="s">
        <v>8541</v>
      </c>
      <c r="AK2485" s="4" t="s">
        <v>8542</v>
      </c>
      <c r="AL2485" s="4" t="s">
        <v>8543</v>
      </c>
      <c r="AM2485" s="4" t="s">
        <v>8544</v>
      </c>
    </row>
    <row r="2486" spans="21:39" x14ac:dyDescent="0.2">
      <c r="U2486" s="4"/>
      <c r="V2486" s="4"/>
      <c r="W2486" s="4"/>
      <c r="X2486" s="4"/>
      <c r="AJ2486" s="4" t="s">
        <v>8545</v>
      </c>
      <c r="AK2486" s="4" t="s">
        <v>8546</v>
      </c>
      <c r="AL2486" s="4" t="s">
        <v>8547</v>
      </c>
      <c r="AM2486" s="4" t="s">
        <v>8548</v>
      </c>
    </row>
    <row r="2487" spans="21:39" x14ac:dyDescent="0.2">
      <c r="U2487" s="4"/>
      <c r="V2487" s="4"/>
      <c r="W2487" s="4"/>
      <c r="X2487" s="4"/>
      <c r="AJ2487" s="4" t="s">
        <v>8549</v>
      </c>
      <c r="AK2487" s="4" t="s">
        <v>8550</v>
      </c>
      <c r="AL2487" s="4" t="s">
        <v>8551</v>
      </c>
      <c r="AM2487" s="4" t="s">
        <v>8552</v>
      </c>
    </row>
    <row r="2488" spans="21:39" x14ac:dyDescent="0.2">
      <c r="U2488" s="4"/>
      <c r="V2488" s="4"/>
      <c r="W2488" s="4"/>
      <c r="X2488" s="4"/>
      <c r="AJ2488" s="4" t="s">
        <v>8553</v>
      </c>
      <c r="AK2488" s="4" t="s">
        <v>8554</v>
      </c>
      <c r="AL2488" s="4" t="s">
        <v>8555</v>
      </c>
      <c r="AM2488" s="4" t="s">
        <v>8556</v>
      </c>
    </row>
    <row r="2489" spans="21:39" x14ac:dyDescent="0.2">
      <c r="U2489" s="4"/>
      <c r="V2489" s="4"/>
      <c r="W2489" s="4"/>
      <c r="X2489" s="4"/>
      <c r="AJ2489" s="4" t="s">
        <v>8557</v>
      </c>
      <c r="AK2489" s="4" t="s">
        <v>8558</v>
      </c>
      <c r="AL2489" s="4" t="s">
        <v>8559</v>
      </c>
      <c r="AM2489" s="4" t="s">
        <v>8560</v>
      </c>
    </row>
    <row r="2490" spans="21:39" x14ac:dyDescent="0.2">
      <c r="U2490" s="4"/>
      <c r="V2490" s="4"/>
      <c r="W2490" s="4"/>
      <c r="X2490" s="4"/>
      <c r="AJ2490" s="4" t="s">
        <v>8561</v>
      </c>
      <c r="AK2490" s="4" t="s">
        <v>8562</v>
      </c>
      <c r="AL2490" s="4" t="s">
        <v>8563</v>
      </c>
      <c r="AM2490" s="4" t="s">
        <v>8564</v>
      </c>
    </row>
    <row r="2491" spans="21:39" x14ac:dyDescent="0.2">
      <c r="U2491" s="4"/>
      <c r="V2491" s="4"/>
      <c r="W2491" s="4"/>
      <c r="X2491" s="4"/>
      <c r="AJ2491" s="4" t="s">
        <v>8565</v>
      </c>
      <c r="AK2491" s="4" t="s">
        <v>8566</v>
      </c>
      <c r="AL2491" s="4" t="s">
        <v>8567</v>
      </c>
      <c r="AM2491" s="4" t="s">
        <v>8568</v>
      </c>
    </row>
    <row r="2492" spans="21:39" x14ac:dyDescent="0.2">
      <c r="U2492" s="4"/>
      <c r="V2492" s="4"/>
      <c r="W2492" s="4"/>
      <c r="X2492" s="4"/>
      <c r="AJ2492" s="4" t="s">
        <v>8569</v>
      </c>
      <c r="AK2492" s="4" t="s">
        <v>8570</v>
      </c>
      <c r="AL2492" s="4" t="s">
        <v>8478</v>
      </c>
      <c r="AM2492" s="4" t="s">
        <v>8571</v>
      </c>
    </row>
    <row r="2493" spans="21:39" x14ac:dyDescent="0.2">
      <c r="U2493" s="4"/>
      <c r="V2493" s="4"/>
      <c r="W2493" s="4"/>
      <c r="X2493" s="4"/>
      <c r="AJ2493" s="4" t="s">
        <v>8572</v>
      </c>
      <c r="AK2493" s="4" t="s">
        <v>8573</v>
      </c>
      <c r="AL2493" s="4" t="s">
        <v>8574</v>
      </c>
      <c r="AM2493" s="4" t="s">
        <v>8575</v>
      </c>
    </row>
    <row r="2494" spans="21:39" x14ac:dyDescent="0.2">
      <c r="U2494" s="4"/>
      <c r="V2494" s="4"/>
      <c r="W2494" s="4"/>
      <c r="X2494" s="4"/>
      <c r="AJ2494" s="4" t="s">
        <v>8576</v>
      </c>
      <c r="AK2494" s="4" t="s">
        <v>8577</v>
      </c>
      <c r="AL2494" s="4" t="s">
        <v>8578</v>
      </c>
      <c r="AM2494" s="4" t="s">
        <v>8579</v>
      </c>
    </row>
    <row r="2495" spans="21:39" x14ac:dyDescent="0.2">
      <c r="U2495" s="63"/>
      <c r="V2495" s="63"/>
      <c r="W2495" s="63"/>
      <c r="X2495" s="63"/>
      <c r="AJ2495" s="4" t="s">
        <v>8580</v>
      </c>
      <c r="AK2495" s="63" t="s">
        <v>8581</v>
      </c>
      <c r="AL2495" s="4" t="s">
        <v>8582</v>
      </c>
      <c r="AM2495" s="4" t="s">
        <v>8583</v>
      </c>
    </row>
    <row r="2496" spans="21:39" x14ac:dyDescent="0.2">
      <c r="U2496" s="4"/>
      <c r="V2496" s="4"/>
      <c r="W2496" s="4"/>
      <c r="X2496" s="4"/>
      <c r="AJ2496" s="4" t="s">
        <v>8584</v>
      </c>
      <c r="AK2496" s="4" t="s">
        <v>8585</v>
      </c>
      <c r="AL2496" s="4" t="s">
        <v>8586</v>
      </c>
      <c r="AM2496" s="4" t="s">
        <v>8587</v>
      </c>
    </row>
    <row r="2497" spans="21:39" x14ac:dyDescent="0.2">
      <c r="U2497" s="4"/>
      <c r="V2497" s="4"/>
      <c r="W2497" s="4"/>
      <c r="X2497" s="4"/>
      <c r="AJ2497" s="4" t="s">
        <v>8588</v>
      </c>
      <c r="AK2497" s="4" t="s">
        <v>8589</v>
      </c>
      <c r="AL2497" s="4" t="s">
        <v>8590</v>
      </c>
      <c r="AM2497" s="4" t="s">
        <v>8591</v>
      </c>
    </row>
    <row r="2498" spans="21:39" x14ac:dyDescent="0.2">
      <c r="U2498" s="4"/>
      <c r="V2498" s="4"/>
      <c r="W2498" s="4"/>
      <c r="X2498" s="4"/>
      <c r="AJ2498" s="4" t="s">
        <v>8592</v>
      </c>
      <c r="AK2498" s="4" t="s">
        <v>8593</v>
      </c>
      <c r="AL2498" s="4" t="s">
        <v>8594</v>
      </c>
      <c r="AM2498" s="4" t="s">
        <v>8595</v>
      </c>
    </row>
    <row r="2499" spans="21:39" x14ac:dyDescent="0.2">
      <c r="U2499" s="4"/>
      <c r="V2499" s="4"/>
      <c r="W2499" s="4"/>
      <c r="X2499" s="4"/>
      <c r="AJ2499" s="4" t="s">
        <v>8596</v>
      </c>
      <c r="AK2499" s="4" t="s">
        <v>8597</v>
      </c>
      <c r="AL2499" s="4" t="s">
        <v>8598</v>
      </c>
      <c r="AM2499" s="4" t="s">
        <v>8505</v>
      </c>
    </row>
    <row r="2500" spans="21:39" x14ac:dyDescent="0.2">
      <c r="U2500" s="4"/>
      <c r="V2500" s="4"/>
      <c r="W2500" s="4"/>
      <c r="X2500" s="4"/>
      <c r="AJ2500" s="4" t="s">
        <v>8599</v>
      </c>
      <c r="AK2500" s="4" t="s">
        <v>8600</v>
      </c>
      <c r="AL2500" s="4" t="s">
        <v>8601</v>
      </c>
      <c r="AM2500" s="4" t="s">
        <v>8602</v>
      </c>
    </row>
    <row r="2501" spans="21:39" x14ac:dyDescent="0.2">
      <c r="U2501" s="4"/>
      <c r="V2501" s="4"/>
      <c r="W2501" s="4"/>
      <c r="X2501" s="4"/>
      <c r="AJ2501" s="4" t="s">
        <v>8603</v>
      </c>
      <c r="AK2501" s="4" t="s">
        <v>8604</v>
      </c>
      <c r="AL2501" s="4" t="s">
        <v>8605</v>
      </c>
      <c r="AM2501" s="4" t="s">
        <v>8606</v>
      </c>
    </row>
    <row r="2502" spans="21:39" x14ac:dyDescent="0.2">
      <c r="U2502" s="4"/>
      <c r="V2502" s="4"/>
      <c r="W2502" s="4"/>
      <c r="X2502" s="4"/>
      <c r="AJ2502" s="4" t="s">
        <v>8607</v>
      </c>
      <c r="AK2502" s="4" t="s">
        <v>8608</v>
      </c>
      <c r="AL2502" s="4" t="s">
        <v>8609</v>
      </c>
      <c r="AM2502" s="4" t="s">
        <v>8571</v>
      </c>
    </row>
    <row r="2503" spans="21:39" x14ac:dyDescent="0.2">
      <c r="U2503" s="4"/>
      <c r="V2503" s="4"/>
      <c r="W2503" s="4"/>
      <c r="X2503" s="4"/>
      <c r="AJ2503" s="4" t="s">
        <v>8610</v>
      </c>
      <c r="AK2503" s="4" t="s">
        <v>8611</v>
      </c>
      <c r="AL2503" s="4" t="s">
        <v>8539</v>
      </c>
      <c r="AM2503" s="4" t="s">
        <v>8540</v>
      </c>
    </row>
    <row r="2504" spans="21:39" x14ac:dyDescent="0.2">
      <c r="U2504" s="4"/>
      <c r="V2504" s="4"/>
      <c r="W2504" s="4"/>
      <c r="X2504" s="4"/>
      <c r="AJ2504" s="4" t="s">
        <v>8612</v>
      </c>
      <c r="AK2504" s="4" t="s">
        <v>8613</v>
      </c>
      <c r="AL2504" s="4" t="s">
        <v>8614</v>
      </c>
      <c r="AM2504" s="4" t="s">
        <v>8615</v>
      </c>
    </row>
    <row r="2505" spans="21:39" x14ac:dyDescent="0.2">
      <c r="U2505" s="4"/>
      <c r="V2505" s="4"/>
      <c r="W2505" s="4"/>
      <c r="X2505" s="4"/>
      <c r="AJ2505" s="4" t="s">
        <v>8616</v>
      </c>
      <c r="AK2505" s="4" t="s">
        <v>8617</v>
      </c>
      <c r="AL2505" s="4" t="s">
        <v>8614</v>
      </c>
      <c r="AM2505" s="4" t="s">
        <v>8615</v>
      </c>
    </row>
    <row r="2506" spans="21:39" x14ac:dyDescent="0.2">
      <c r="U2506" s="4"/>
      <c r="V2506" s="4"/>
      <c r="W2506" s="4"/>
      <c r="X2506" s="4"/>
      <c r="AJ2506" s="4" t="s">
        <v>8618</v>
      </c>
      <c r="AK2506" s="4" t="s">
        <v>3956</v>
      </c>
      <c r="AL2506" s="4" t="s">
        <v>3957</v>
      </c>
      <c r="AM2506" s="4" t="s">
        <v>3958</v>
      </c>
    </row>
    <row r="2507" spans="21:39" x14ac:dyDescent="0.2">
      <c r="U2507" s="4"/>
      <c r="V2507" s="4"/>
      <c r="W2507" s="4"/>
      <c r="X2507" s="4"/>
      <c r="AJ2507" s="4" t="s">
        <v>8619</v>
      </c>
      <c r="AK2507" s="4" t="s">
        <v>4187</v>
      </c>
      <c r="AL2507" s="4" t="s">
        <v>8620</v>
      </c>
      <c r="AM2507" s="4" t="s">
        <v>8621</v>
      </c>
    </row>
    <row r="2508" spans="21:39" x14ac:dyDescent="0.2">
      <c r="U2508" s="4"/>
      <c r="V2508" s="4"/>
      <c r="W2508" s="4"/>
      <c r="X2508" s="4"/>
      <c r="AJ2508" s="4" t="s">
        <v>8622</v>
      </c>
      <c r="AK2508" s="4" t="s">
        <v>4189</v>
      </c>
      <c r="AL2508" s="4" t="s">
        <v>8623</v>
      </c>
      <c r="AM2508" s="4" t="s">
        <v>8483</v>
      </c>
    </row>
    <row r="2509" spans="21:39" x14ac:dyDescent="0.2">
      <c r="U2509" s="4"/>
      <c r="V2509" s="4"/>
      <c r="W2509" s="4"/>
      <c r="X2509" s="4"/>
      <c r="AJ2509" s="4" t="s">
        <v>8624</v>
      </c>
      <c r="AK2509" s="4" t="s">
        <v>3960</v>
      </c>
      <c r="AL2509" s="4" t="s">
        <v>3957</v>
      </c>
      <c r="AM2509" s="4" t="s">
        <v>3958</v>
      </c>
    </row>
    <row r="2510" spans="21:39" x14ac:dyDescent="0.2">
      <c r="U2510" s="4"/>
      <c r="V2510" s="4"/>
      <c r="W2510" s="4"/>
      <c r="X2510" s="4"/>
      <c r="AJ2510" s="4" t="s">
        <v>8625</v>
      </c>
      <c r="AK2510" s="4" t="s">
        <v>4192</v>
      </c>
      <c r="AL2510" s="4" t="s">
        <v>4651</v>
      </c>
      <c r="AM2510" s="4" t="s">
        <v>4652</v>
      </c>
    </row>
    <row r="2511" spans="21:39" x14ac:dyDescent="0.2">
      <c r="U2511" s="4"/>
      <c r="V2511" s="4"/>
      <c r="W2511" s="4"/>
      <c r="X2511" s="4"/>
      <c r="AJ2511" s="4" t="s">
        <v>8626</v>
      </c>
      <c r="AK2511" s="4" t="s">
        <v>8627</v>
      </c>
      <c r="AL2511" s="4" t="s">
        <v>452</v>
      </c>
      <c r="AM2511" s="4" t="s">
        <v>452</v>
      </c>
    </row>
    <row r="2512" spans="21:39" x14ac:dyDescent="0.2">
      <c r="U2512" s="4"/>
      <c r="V2512" s="4"/>
      <c r="W2512" s="4"/>
      <c r="X2512" s="4"/>
      <c r="AJ2512" s="4" t="s">
        <v>8628</v>
      </c>
      <c r="AK2512" s="4" t="s">
        <v>8629</v>
      </c>
      <c r="AL2512" s="4" t="s">
        <v>452</v>
      </c>
      <c r="AM2512" s="4" t="s">
        <v>452</v>
      </c>
    </row>
    <row r="2513" spans="21:39" x14ac:dyDescent="0.2">
      <c r="U2513" s="4"/>
      <c r="V2513" s="4"/>
      <c r="W2513" s="4"/>
      <c r="X2513" s="4"/>
      <c r="AJ2513" s="4" t="s">
        <v>8630</v>
      </c>
      <c r="AK2513" s="4" t="s">
        <v>8631</v>
      </c>
      <c r="AL2513" s="4" t="s">
        <v>452</v>
      </c>
      <c r="AM2513" s="4" t="s">
        <v>452</v>
      </c>
    </row>
    <row r="2514" spans="21:39" x14ac:dyDescent="0.2">
      <c r="U2514" s="4"/>
      <c r="V2514" s="4"/>
      <c r="W2514" s="4"/>
      <c r="X2514" s="4"/>
      <c r="AJ2514" s="4" t="s">
        <v>8632</v>
      </c>
      <c r="AK2514" s="4" t="s">
        <v>8633</v>
      </c>
      <c r="AL2514" s="4" t="s">
        <v>452</v>
      </c>
      <c r="AM2514" s="4" t="s">
        <v>452</v>
      </c>
    </row>
    <row r="2515" spans="21:39" x14ac:dyDescent="0.2">
      <c r="U2515" s="4"/>
      <c r="V2515" s="4"/>
      <c r="W2515" s="4"/>
      <c r="X2515" s="4"/>
      <c r="AJ2515" s="4" t="s">
        <v>8634</v>
      </c>
      <c r="AK2515" s="4" t="s">
        <v>8635</v>
      </c>
      <c r="AL2515" s="4" t="s">
        <v>452</v>
      </c>
      <c r="AM2515" s="4" t="s">
        <v>452</v>
      </c>
    </row>
    <row r="2516" spans="21:39" x14ac:dyDescent="0.2">
      <c r="U2516" s="4"/>
      <c r="V2516" s="4"/>
      <c r="W2516" s="4"/>
      <c r="X2516" s="4"/>
      <c r="AJ2516" s="4" t="s">
        <v>8636</v>
      </c>
      <c r="AK2516" s="4" t="s">
        <v>8637</v>
      </c>
      <c r="AL2516" s="4" t="s">
        <v>3957</v>
      </c>
      <c r="AM2516" s="4" t="s">
        <v>3958</v>
      </c>
    </row>
    <row r="2517" spans="21:39" x14ac:dyDescent="0.2">
      <c r="U2517" s="4"/>
      <c r="V2517" s="4"/>
      <c r="W2517" s="4"/>
      <c r="X2517" s="4"/>
      <c r="AJ2517" s="4" t="s">
        <v>8638</v>
      </c>
      <c r="AK2517" s="4" t="s">
        <v>8639</v>
      </c>
      <c r="AL2517" s="4" t="s">
        <v>3957</v>
      </c>
      <c r="AM2517" s="4" t="s">
        <v>3958</v>
      </c>
    </row>
    <row r="2518" spans="21:39" x14ac:dyDescent="0.2">
      <c r="U2518" s="4"/>
      <c r="V2518" s="4"/>
      <c r="W2518" s="4"/>
      <c r="X2518" s="4"/>
      <c r="AJ2518" s="4" t="s">
        <v>8640</v>
      </c>
      <c r="AK2518" s="4" t="s">
        <v>8641</v>
      </c>
      <c r="AL2518" s="4" t="s">
        <v>3957</v>
      </c>
      <c r="AM2518" s="4" t="s">
        <v>3958</v>
      </c>
    </row>
    <row r="2519" spans="21:39" x14ac:dyDescent="0.2">
      <c r="U2519" s="4"/>
      <c r="V2519" s="4"/>
      <c r="W2519" s="4"/>
      <c r="X2519" s="4"/>
      <c r="AJ2519" s="4" t="s">
        <v>8642</v>
      </c>
      <c r="AK2519" s="4" t="s">
        <v>8455</v>
      </c>
      <c r="AL2519" s="4" t="s">
        <v>8643</v>
      </c>
      <c r="AM2519" s="4" t="s">
        <v>8644</v>
      </c>
    </row>
    <row r="2520" spans="21:39" x14ac:dyDescent="0.2">
      <c r="U2520" s="4"/>
      <c r="V2520" s="4"/>
      <c r="W2520" s="4"/>
      <c r="X2520" s="4"/>
      <c r="AJ2520" s="4" t="s">
        <v>8645</v>
      </c>
      <c r="AK2520" s="4" t="s">
        <v>8646</v>
      </c>
      <c r="AL2520" s="4" t="s">
        <v>8647</v>
      </c>
      <c r="AM2520" s="4" t="s">
        <v>8648</v>
      </c>
    </row>
    <row r="2521" spans="21:39" x14ac:dyDescent="0.2">
      <c r="U2521" s="4"/>
      <c r="V2521" s="4"/>
      <c r="W2521" s="4"/>
      <c r="X2521" s="4"/>
      <c r="AJ2521" s="4" t="s">
        <v>8649</v>
      </c>
      <c r="AK2521" s="4" t="s">
        <v>8650</v>
      </c>
      <c r="AL2521" s="4" t="s">
        <v>8651</v>
      </c>
      <c r="AM2521" s="4" t="s">
        <v>8652</v>
      </c>
    </row>
    <row r="2522" spans="21:39" x14ac:dyDescent="0.2">
      <c r="U2522" s="4"/>
      <c r="V2522" s="4"/>
      <c r="W2522" s="4"/>
      <c r="X2522" s="4"/>
      <c r="AJ2522" s="4" t="s">
        <v>8653</v>
      </c>
      <c r="AK2522" s="4" t="s">
        <v>8654</v>
      </c>
      <c r="AL2522" s="4" t="s">
        <v>8655</v>
      </c>
      <c r="AM2522" s="4" t="s">
        <v>8656</v>
      </c>
    </row>
    <row r="2523" spans="21:39" x14ac:dyDescent="0.2">
      <c r="U2523" s="4"/>
      <c r="V2523" s="4"/>
      <c r="W2523" s="4"/>
      <c r="X2523" s="4"/>
      <c r="AJ2523" s="4" t="s">
        <v>8657</v>
      </c>
      <c r="AK2523" s="4" t="s">
        <v>8658</v>
      </c>
      <c r="AL2523" s="4" t="s">
        <v>8659</v>
      </c>
      <c r="AM2523" s="4" t="s">
        <v>8660</v>
      </c>
    </row>
    <row r="2524" spans="21:39" x14ac:dyDescent="0.2">
      <c r="U2524" s="4"/>
      <c r="V2524" s="4"/>
      <c r="W2524" s="4"/>
      <c r="X2524" s="4"/>
      <c r="AJ2524" s="4" t="s">
        <v>8661</v>
      </c>
      <c r="AK2524" s="4" t="s">
        <v>8662</v>
      </c>
      <c r="AL2524" s="4" t="s">
        <v>8663</v>
      </c>
      <c r="AM2524" s="4" t="s">
        <v>8664</v>
      </c>
    </row>
    <row r="2525" spans="21:39" x14ac:dyDescent="0.2">
      <c r="U2525" s="4"/>
      <c r="V2525" s="4"/>
      <c r="W2525" s="4"/>
      <c r="X2525" s="4"/>
      <c r="AJ2525" s="4" t="s">
        <v>8665</v>
      </c>
      <c r="AK2525" s="4" t="s">
        <v>8666</v>
      </c>
      <c r="AL2525" s="4" t="s">
        <v>8667</v>
      </c>
      <c r="AM2525" s="4" t="s">
        <v>8668</v>
      </c>
    </row>
    <row r="2526" spans="21:39" x14ac:dyDescent="0.2">
      <c r="U2526" s="4"/>
      <c r="V2526" s="4"/>
      <c r="W2526" s="4"/>
      <c r="X2526" s="4"/>
      <c r="AJ2526" s="4" t="s">
        <v>8669</v>
      </c>
      <c r="AK2526" s="4" t="s">
        <v>8670</v>
      </c>
      <c r="AL2526" s="4" t="s">
        <v>8671</v>
      </c>
      <c r="AM2526" s="4" t="s">
        <v>8672</v>
      </c>
    </row>
    <row r="2527" spans="21:39" x14ac:dyDescent="0.2">
      <c r="U2527" s="4"/>
      <c r="V2527" s="4"/>
      <c r="W2527" s="4"/>
      <c r="X2527" s="4"/>
      <c r="AJ2527" s="4" t="s">
        <v>8673</v>
      </c>
      <c r="AK2527" s="4" t="s">
        <v>8674</v>
      </c>
      <c r="AL2527" s="4" t="s">
        <v>8675</v>
      </c>
      <c r="AM2527" s="4" t="s">
        <v>8676</v>
      </c>
    </row>
    <row r="2528" spans="21:39" x14ac:dyDescent="0.2">
      <c r="U2528" s="4"/>
      <c r="V2528" s="4"/>
      <c r="W2528" s="4"/>
      <c r="X2528" s="4"/>
      <c r="AJ2528" s="4" t="s">
        <v>8677</v>
      </c>
      <c r="AK2528" s="4" t="s">
        <v>8678</v>
      </c>
      <c r="AL2528" s="4" t="s">
        <v>8679</v>
      </c>
      <c r="AM2528" s="4" t="s">
        <v>8680</v>
      </c>
    </row>
    <row r="2529" spans="21:39" x14ac:dyDescent="0.2">
      <c r="U2529" s="4"/>
      <c r="V2529" s="4"/>
      <c r="W2529" s="4"/>
      <c r="X2529" s="4"/>
      <c r="AJ2529" s="4" t="s">
        <v>8681</v>
      </c>
      <c r="AK2529" s="4" t="s">
        <v>8682</v>
      </c>
      <c r="AL2529" s="4" t="s">
        <v>8683</v>
      </c>
      <c r="AM2529" s="4" t="s">
        <v>8684</v>
      </c>
    </row>
    <row r="2530" spans="21:39" x14ac:dyDescent="0.2">
      <c r="U2530" s="4"/>
      <c r="V2530" s="4"/>
      <c r="W2530" s="4"/>
      <c r="X2530" s="4"/>
      <c r="AJ2530" s="4" t="s">
        <v>8685</v>
      </c>
      <c r="AK2530" s="4" t="s">
        <v>8686</v>
      </c>
      <c r="AL2530" s="4" t="s">
        <v>8663</v>
      </c>
      <c r="AM2530" s="4" t="s">
        <v>8687</v>
      </c>
    </row>
    <row r="2531" spans="21:39" x14ac:dyDescent="0.2">
      <c r="U2531" s="4"/>
      <c r="V2531" s="4"/>
      <c r="W2531" s="4"/>
      <c r="X2531" s="4"/>
      <c r="AJ2531" s="4" t="s">
        <v>8688</v>
      </c>
      <c r="AK2531" s="4" t="s">
        <v>8654</v>
      </c>
      <c r="AL2531" s="4" t="s">
        <v>8689</v>
      </c>
      <c r="AM2531" s="4" t="s">
        <v>8690</v>
      </c>
    </row>
    <row r="2532" spans="21:39" x14ac:dyDescent="0.2">
      <c r="U2532" s="4"/>
      <c r="V2532" s="4"/>
      <c r="W2532" s="4"/>
      <c r="X2532" s="4"/>
      <c r="AJ2532" s="4" t="s">
        <v>8691</v>
      </c>
      <c r="AK2532" s="4" t="s">
        <v>8658</v>
      </c>
      <c r="AL2532" s="4" t="s">
        <v>8692</v>
      </c>
      <c r="AM2532" s="4" t="s">
        <v>8693</v>
      </c>
    </row>
    <row r="2533" spans="21:39" x14ac:dyDescent="0.2">
      <c r="U2533" s="63"/>
      <c r="V2533" s="63"/>
      <c r="W2533" s="63"/>
      <c r="X2533" s="63"/>
      <c r="AJ2533" s="4" t="s">
        <v>8694</v>
      </c>
      <c r="AK2533" s="63" t="s">
        <v>8662</v>
      </c>
      <c r="AL2533" s="4" t="s">
        <v>8695</v>
      </c>
      <c r="AM2533" s="4" t="s">
        <v>8696</v>
      </c>
    </row>
    <row r="2534" spans="21:39" x14ac:dyDescent="0.2">
      <c r="U2534" s="4"/>
      <c r="V2534" s="4"/>
      <c r="W2534" s="4"/>
      <c r="X2534" s="4"/>
      <c r="AJ2534" s="4" t="s">
        <v>8697</v>
      </c>
      <c r="AK2534" s="4" t="s">
        <v>8698</v>
      </c>
      <c r="AL2534" s="4" t="s">
        <v>8699</v>
      </c>
      <c r="AM2534" s="4" t="s">
        <v>8700</v>
      </c>
    </row>
    <row r="2535" spans="21:39" x14ac:dyDescent="0.2">
      <c r="U2535" s="4"/>
      <c r="V2535" s="4"/>
      <c r="W2535" s="4"/>
      <c r="X2535" s="4"/>
      <c r="AJ2535" s="4" t="s">
        <v>8701</v>
      </c>
      <c r="AK2535" s="4" t="s">
        <v>8670</v>
      </c>
      <c r="AL2535" s="4" t="s">
        <v>8702</v>
      </c>
      <c r="AM2535" s="4" t="s">
        <v>8703</v>
      </c>
    </row>
    <row r="2536" spans="21:39" x14ac:dyDescent="0.2">
      <c r="U2536" s="4"/>
      <c r="V2536" s="4"/>
      <c r="W2536" s="4"/>
      <c r="X2536" s="4"/>
      <c r="AJ2536" s="4" t="s">
        <v>8704</v>
      </c>
      <c r="AK2536" s="4" t="s">
        <v>8705</v>
      </c>
      <c r="AL2536" s="4" t="s">
        <v>452</v>
      </c>
      <c r="AM2536" s="4" t="s">
        <v>452</v>
      </c>
    </row>
    <row r="2537" spans="21:39" x14ac:dyDescent="0.2">
      <c r="U2537" s="4"/>
      <c r="V2537" s="4"/>
      <c r="W2537" s="4"/>
      <c r="X2537" s="4"/>
      <c r="AJ2537" s="4" t="s">
        <v>8706</v>
      </c>
      <c r="AK2537" s="4" t="s">
        <v>8707</v>
      </c>
      <c r="AL2537" s="4" t="s">
        <v>8708</v>
      </c>
      <c r="AM2537" s="4" t="s">
        <v>8709</v>
      </c>
    </row>
    <row r="2538" spans="21:39" x14ac:dyDescent="0.2">
      <c r="U2538" s="4"/>
      <c r="V2538" s="4"/>
      <c r="W2538" s="4"/>
      <c r="X2538" s="4"/>
      <c r="AJ2538" s="4" t="s">
        <v>8710</v>
      </c>
      <c r="AK2538" s="4" t="s">
        <v>8711</v>
      </c>
      <c r="AL2538" s="4" t="s">
        <v>8712</v>
      </c>
      <c r="AM2538" s="4" t="s">
        <v>8713</v>
      </c>
    </row>
    <row r="2539" spans="21:39" x14ac:dyDescent="0.2">
      <c r="U2539" s="4"/>
      <c r="V2539" s="4"/>
      <c r="W2539" s="4"/>
      <c r="X2539" s="4"/>
      <c r="AJ2539" s="4" t="s">
        <v>8714</v>
      </c>
      <c r="AK2539" s="4" t="s">
        <v>8715</v>
      </c>
      <c r="AL2539" s="4" t="s">
        <v>8716</v>
      </c>
      <c r="AM2539" s="4" t="s">
        <v>8717</v>
      </c>
    </row>
    <row r="2540" spans="21:39" x14ac:dyDescent="0.2">
      <c r="U2540" s="4"/>
      <c r="V2540" s="4"/>
      <c r="W2540" s="4"/>
      <c r="X2540" s="4"/>
      <c r="AJ2540" s="4" t="s">
        <v>8718</v>
      </c>
      <c r="AK2540" s="4" t="s">
        <v>8719</v>
      </c>
      <c r="AL2540" s="4" t="s">
        <v>8720</v>
      </c>
      <c r="AM2540" s="4" t="s">
        <v>8721</v>
      </c>
    </row>
    <row r="2541" spans="21:39" x14ac:dyDescent="0.2">
      <c r="U2541" s="4"/>
      <c r="V2541" s="4"/>
      <c r="W2541" s="4"/>
      <c r="X2541" s="4"/>
      <c r="AJ2541" s="4" t="s">
        <v>8722</v>
      </c>
      <c r="AK2541" s="4" t="s">
        <v>8723</v>
      </c>
      <c r="AL2541" s="4" t="s">
        <v>8724</v>
      </c>
      <c r="AM2541" s="4" t="s">
        <v>8725</v>
      </c>
    </row>
    <row r="2542" spans="21:39" x14ac:dyDescent="0.2">
      <c r="U2542" s="4"/>
      <c r="V2542" s="4"/>
      <c r="W2542" s="4"/>
      <c r="X2542" s="4"/>
      <c r="AJ2542" s="4" t="s">
        <v>8726</v>
      </c>
      <c r="AK2542" s="4" t="s">
        <v>8727</v>
      </c>
      <c r="AL2542" s="4" t="s">
        <v>8728</v>
      </c>
      <c r="AM2542" s="4" t="s">
        <v>8725</v>
      </c>
    </row>
    <row r="2543" spans="21:39" x14ac:dyDescent="0.2">
      <c r="U2543" s="4"/>
      <c r="V2543" s="4"/>
      <c r="W2543" s="4"/>
      <c r="X2543" s="4"/>
      <c r="AJ2543" s="4" t="s">
        <v>8729</v>
      </c>
      <c r="AK2543" s="4" t="s">
        <v>8730</v>
      </c>
      <c r="AL2543" s="4" t="s">
        <v>8731</v>
      </c>
      <c r="AM2543" s="4" t="s">
        <v>8732</v>
      </c>
    </row>
    <row r="2544" spans="21:39" x14ac:dyDescent="0.2">
      <c r="U2544" s="4"/>
      <c r="V2544" s="4"/>
      <c r="W2544" s="4"/>
      <c r="X2544" s="4"/>
      <c r="AJ2544" s="4" t="s">
        <v>8733</v>
      </c>
      <c r="AK2544" s="4" t="s">
        <v>8734</v>
      </c>
      <c r="AL2544" s="4" t="s">
        <v>8735</v>
      </c>
      <c r="AM2544" s="4" t="s">
        <v>8725</v>
      </c>
    </row>
    <row r="2545" spans="21:39" x14ac:dyDescent="0.2">
      <c r="U2545" s="4"/>
      <c r="V2545" s="4"/>
      <c r="W2545" s="4"/>
      <c r="X2545" s="4"/>
      <c r="AJ2545" s="4" t="s">
        <v>8736</v>
      </c>
      <c r="AK2545" s="4" t="s">
        <v>8737</v>
      </c>
      <c r="AL2545" s="4" t="s">
        <v>8728</v>
      </c>
      <c r="AM2545" s="4" t="s">
        <v>8738</v>
      </c>
    </row>
    <row r="2546" spans="21:39" x14ac:dyDescent="0.2">
      <c r="U2546" s="4"/>
      <c r="V2546" s="4"/>
      <c r="W2546" s="4"/>
      <c r="X2546" s="4"/>
      <c r="AJ2546" s="4" t="s">
        <v>8739</v>
      </c>
      <c r="AK2546" s="4" t="s">
        <v>3962</v>
      </c>
      <c r="AL2546" s="4" t="s">
        <v>3963</v>
      </c>
      <c r="AM2546" s="4" t="s">
        <v>3964</v>
      </c>
    </row>
    <row r="2547" spans="21:39" x14ac:dyDescent="0.2">
      <c r="U2547" s="4"/>
      <c r="V2547" s="4"/>
      <c r="W2547" s="4"/>
      <c r="X2547" s="4"/>
      <c r="AJ2547" s="4" t="s">
        <v>8740</v>
      </c>
      <c r="AK2547" s="4" t="s">
        <v>8741</v>
      </c>
      <c r="AL2547" s="4" t="s">
        <v>452</v>
      </c>
      <c r="AM2547" s="4" t="s">
        <v>452</v>
      </c>
    </row>
    <row r="2548" spans="21:39" x14ac:dyDescent="0.2">
      <c r="U2548" s="4"/>
      <c r="V2548" s="4"/>
      <c r="W2548" s="4"/>
      <c r="X2548" s="4"/>
      <c r="AJ2548" s="4" t="s">
        <v>8742</v>
      </c>
      <c r="AK2548" s="4" t="s">
        <v>8674</v>
      </c>
      <c r="AL2548" s="4" t="s">
        <v>8743</v>
      </c>
      <c r="AM2548" s="4" t="s">
        <v>8744</v>
      </c>
    </row>
    <row r="2549" spans="21:39" x14ac:dyDescent="0.2">
      <c r="U2549" s="4"/>
      <c r="V2549" s="4"/>
      <c r="W2549" s="4"/>
      <c r="X2549" s="4"/>
      <c r="AJ2549" s="4" t="s">
        <v>8745</v>
      </c>
      <c r="AK2549" s="4" t="s">
        <v>8678</v>
      </c>
      <c r="AL2549" s="4" t="s">
        <v>8746</v>
      </c>
      <c r="AM2549" s="4" t="s">
        <v>8747</v>
      </c>
    </row>
    <row r="2550" spans="21:39" x14ac:dyDescent="0.2">
      <c r="U2550" s="4"/>
      <c r="V2550" s="4"/>
      <c r="W2550" s="4"/>
      <c r="X2550" s="4"/>
      <c r="AJ2550" s="4" t="s">
        <v>8748</v>
      </c>
      <c r="AK2550" s="4" t="s">
        <v>8749</v>
      </c>
      <c r="AL2550" s="4" t="s">
        <v>8750</v>
      </c>
      <c r="AM2550" s="4" t="s">
        <v>8751</v>
      </c>
    </row>
    <row r="2551" spans="21:39" x14ac:dyDescent="0.2">
      <c r="U2551" s="4"/>
      <c r="V2551" s="4"/>
      <c r="W2551" s="4"/>
      <c r="X2551" s="4"/>
      <c r="AJ2551" s="4" t="s">
        <v>8752</v>
      </c>
      <c r="AK2551" s="4" t="s">
        <v>8682</v>
      </c>
      <c r="AL2551" s="4" t="s">
        <v>8753</v>
      </c>
      <c r="AM2551" s="4" t="s">
        <v>8754</v>
      </c>
    </row>
    <row r="2552" spans="21:39" x14ac:dyDescent="0.2">
      <c r="U2552" s="4"/>
      <c r="V2552" s="4"/>
      <c r="W2552" s="4"/>
      <c r="X2552" s="4"/>
      <c r="AJ2552" s="4" t="s">
        <v>8755</v>
      </c>
      <c r="AK2552" s="4" t="s">
        <v>8756</v>
      </c>
      <c r="AL2552" s="4" t="s">
        <v>8757</v>
      </c>
      <c r="AM2552" s="4" t="s">
        <v>8758</v>
      </c>
    </row>
    <row r="2553" spans="21:39" x14ac:dyDescent="0.2">
      <c r="U2553" s="4"/>
      <c r="V2553" s="4"/>
      <c r="W2553" s="4"/>
      <c r="X2553" s="4"/>
      <c r="AJ2553" s="4" t="s">
        <v>8759</v>
      </c>
      <c r="AK2553" s="4" t="s">
        <v>8760</v>
      </c>
      <c r="AL2553" s="4" t="s">
        <v>8761</v>
      </c>
      <c r="AM2553" s="4" t="s">
        <v>8762</v>
      </c>
    </row>
    <row r="2554" spans="21:39" x14ac:dyDescent="0.2">
      <c r="U2554" s="4"/>
      <c r="V2554" s="4"/>
      <c r="W2554" s="4"/>
      <c r="X2554" s="4"/>
      <c r="AJ2554" s="4" t="s">
        <v>8763</v>
      </c>
      <c r="AK2554" s="4" t="s">
        <v>8764</v>
      </c>
      <c r="AL2554" s="4" t="s">
        <v>8765</v>
      </c>
      <c r="AM2554" s="4" t="s">
        <v>8766</v>
      </c>
    </row>
    <row r="2555" spans="21:39" x14ac:dyDescent="0.2">
      <c r="U2555" s="4"/>
      <c r="V2555" s="4"/>
      <c r="W2555" s="4"/>
      <c r="X2555" s="4"/>
      <c r="AJ2555" s="4" t="s">
        <v>8767</v>
      </c>
      <c r="AK2555" s="4" t="s">
        <v>8768</v>
      </c>
      <c r="AL2555" s="4" t="s">
        <v>8769</v>
      </c>
      <c r="AM2555" s="4" t="s">
        <v>8770</v>
      </c>
    </row>
    <row r="2556" spans="21:39" x14ac:dyDescent="0.2">
      <c r="U2556" s="4"/>
      <c r="V2556" s="4"/>
      <c r="W2556" s="4"/>
      <c r="X2556" s="4"/>
      <c r="AJ2556" s="4" t="s">
        <v>8771</v>
      </c>
      <c r="AK2556" s="4" t="s">
        <v>8772</v>
      </c>
      <c r="AL2556" s="4" t="s">
        <v>8773</v>
      </c>
      <c r="AM2556" s="4" t="s">
        <v>8774</v>
      </c>
    </row>
    <row r="2557" spans="21:39" x14ac:dyDescent="0.2">
      <c r="U2557" s="4"/>
      <c r="V2557" s="4"/>
      <c r="W2557" s="4"/>
      <c r="X2557" s="4"/>
      <c r="AJ2557" s="4" t="s">
        <v>8775</v>
      </c>
      <c r="AK2557" s="4" t="s">
        <v>8776</v>
      </c>
      <c r="AL2557" s="4" t="s">
        <v>8777</v>
      </c>
      <c r="AM2557" s="4" t="s">
        <v>8778</v>
      </c>
    </row>
    <row r="2558" spans="21:39" x14ac:dyDescent="0.2">
      <c r="U2558" s="4"/>
      <c r="V2558" s="4"/>
      <c r="W2558" s="4"/>
      <c r="X2558" s="4"/>
      <c r="AJ2558" s="4" t="s">
        <v>8779</v>
      </c>
      <c r="AK2558" s="4" t="s">
        <v>8780</v>
      </c>
      <c r="AL2558" s="4" t="s">
        <v>8781</v>
      </c>
      <c r="AM2558" s="4" t="s">
        <v>8782</v>
      </c>
    </row>
    <row r="2559" spans="21:39" x14ac:dyDescent="0.2">
      <c r="U2559" s="4"/>
      <c r="V2559" s="4"/>
      <c r="W2559" s="4"/>
      <c r="X2559" s="4"/>
      <c r="AJ2559" s="4" t="s">
        <v>8783</v>
      </c>
      <c r="AK2559" s="4" t="s">
        <v>8784</v>
      </c>
      <c r="AL2559" s="4" t="s">
        <v>8785</v>
      </c>
      <c r="AM2559" s="4" t="s">
        <v>8786</v>
      </c>
    </row>
    <row r="2560" spans="21:39" x14ac:dyDescent="0.2">
      <c r="U2560" s="4"/>
      <c r="V2560" s="4"/>
      <c r="W2560" s="4"/>
      <c r="X2560" s="4"/>
      <c r="AJ2560" s="4" t="s">
        <v>8787</v>
      </c>
      <c r="AK2560" s="4" t="s">
        <v>8760</v>
      </c>
      <c r="AL2560" s="4" t="s">
        <v>8788</v>
      </c>
      <c r="AM2560" s="4" t="s">
        <v>8789</v>
      </c>
    </row>
    <row r="2561" spans="21:39" x14ac:dyDescent="0.2">
      <c r="U2561" s="4"/>
      <c r="V2561" s="4"/>
      <c r="W2561" s="4"/>
      <c r="X2561" s="4"/>
      <c r="AJ2561" s="4" t="s">
        <v>8790</v>
      </c>
      <c r="AK2561" s="4" t="s">
        <v>8764</v>
      </c>
      <c r="AL2561" s="4" t="s">
        <v>8791</v>
      </c>
      <c r="AM2561" s="4" t="s">
        <v>8792</v>
      </c>
    </row>
    <row r="2562" spans="21:39" x14ac:dyDescent="0.2">
      <c r="U2562" s="4"/>
      <c r="V2562" s="4"/>
      <c r="W2562" s="4"/>
      <c r="X2562" s="4"/>
      <c r="AJ2562" s="4" t="s">
        <v>8793</v>
      </c>
      <c r="AK2562" s="4" t="s">
        <v>8768</v>
      </c>
      <c r="AL2562" s="4" t="s">
        <v>8794</v>
      </c>
      <c r="AM2562" s="4" t="s">
        <v>8795</v>
      </c>
    </row>
    <row r="2563" spans="21:39" x14ac:dyDescent="0.2">
      <c r="U2563" s="4"/>
      <c r="V2563" s="4"/>
      <c r="W2563" s="4"/>
      <c r="X2563" s="4"/>
      <c r="AJ2563" s="4" t="s">
        <v>8796</v>
      </c>
      <c r="AK2563" s="4" t="s">
        <v>8772</v>
      </c>
      <c r="AL2563" s="4" t="s">
        <v>8797</v>
      </c>
      <c r="AM2563" s="4" t="s">
        <v>8798</v>
      </c>
    </row>
    <row r="2564" spans="21:39" x14ac:dyDescent="0.2">
      <c r="U2564" s="4"/>
      <c r="V2564" s="4"/>
      <c r="W2564" s="4"/>
      <c r="X2564" s="4"/>
      <c r="AJ2564" s="4" t="s">
        <v>8799</v>
      </c>
      <c r="AK2564" s="4" t="s">
        <v>8800</v>
      </c>
      <c r="AL2564" s="4" t="s">
        <v>8801</v>
      </c>
      <c r="AM2564" s="4" t="s">
        <v>8802</v>
      </c>
    </row>
    <row r="2565" spans="21:39" x14ac:dyDescent="0.2">
      <c r="U2565" s="4"/>
      <c r="V2565" s="4"/>
      <c r="W2565" s="4"/>
      <c r="X2565" s="4"/>
      <c r="AJ2565" s="4" t="s">
        <v>8803</v>
      </c>
      <c r="AK2565" s="4" t="s">
        <v>8804</v>
      </c>
      <c r="AL2565" s="4" t="s">
        <v>8805</v>
      </c>
      <c r="AM2565" s="4" t="s">
        <v>8806</v>
      </c>
    </row>
    <row r="2566" spans="21:39" x14ac:dyDescent="0.2">
      <c r="U2566" s="4"/>
      <c r="V2566" s="4"/>
      <c r="W2566" s="4"/>
      <c r="X2566" s="4"/>
      <c r="AJ2566" s="4" t="s">
        <v>8807</v>
      </c>
      <c r="AK2566" s="4" t="s">
        <v>8808</v>
      </c>
      <c r="AL2566" s="4" t="s">
        <v>8809</v>
      </c>
      <c r="AM2566" s="4" t="s">
        <v>8810</v>
      </c>
    </row>
    <row r="2567" spans="21:39" x14ac:dyDescent="0.2">
      <c r="U2567" s="4"/>
      <c r="V2567" s="4"/>
      <c r="W2567" s="4"/>
      <c r="X2567" s="4"/>
      <c r="AJ2567" s="4" t="s">
        <v>8811</v>
      </c>
      <c r="AK2567" s="4" t="s">
        <v>8812</v>
      </c>
      <c r="AL2567" s="4" t="s">
        <v>4467</v>
      </c>
      <c r="AM2567" s="4" t="s">
        <v>4468</v>
      </c>
    </row>
    <row r="2568" spans="21:39" x14ac:dyDescent="0.2">
      <c r="U2568" s="4"/>
      <c r="V2568" s="4"/>
      <c r="W2568" s="4"/>
      <c r="X2568" s="4"/>
      <c r="AJ2568" s="4" t="s">
        <v>8813</v>
      </c>
      <c r="AK2568" s="4" t="s">
        <v>8814</v>
      </c>
      <c r="AL2568" s="4" t="s">
        <v>8815</v>
      </c>
      <c r="AM2568" s="4" t="s">
        <v>8816</v>
      </c>
    </row>
    <row r="2569" spans="21:39" x14ac:dyDescent="0.2">
      <c r="U2569" s="4"/>
      <c r="V2569" s="4"/>
      <c r="W2569" s="4"/>
      <c r="X2569" s="4"/>
      <c r="AJ2569" s="4" t="s">
        <v>8817</v>
      </c>
      <c r="AK2569" s="4" t="s">
        <v>8818</v>
      </c>
      <c r="AL2569" s="4" t="s">
        <v>8819</v>
      </c>
      <c r="AM2569" s="4" t="s">
        <v>8820</v>
      </c>
    </row>
    <row r="2570" spans="21:39" x14ac:dyDescent="0.2">
      <c r="U2570" s="4"/>
      <c r="V2570" s="4"/>
      <c r="W2570" s="4"/>
      <c r="X2570" s="4"/>
      <c r="AJ2570" s="4" t="s">
        <v>8821</v>
      </c>
      <c r="AK2570" s="4" t="s">
        <v>8822</v>
      </c>
      <c r="AL2570" s="4" t="s">
        <v>8823</v>
      </c>
      <c r="AM2570" s="4" t="s">
        <v>8824</v>
      </c>
    </row>
    <row r="2571" spans="21:39" x14ac:dyDescent="0.2">
      <c r="U2571" s="4"/>
      <c r="V2571" s="4"/>
      <c r="W2571" s="4"/>
      <c r="X2571" s="4"/>
      <c r="AJ2571" s="4" t="s">
        <v>8825</v>
      </c>
      <c r="AK2571" s="4" t="s">
        <v>8826</v>
      </c>
      <c r="AL2571" s="4" t="s">
        <v>8827</v>
      </c>
      <c r="AM2571" s="4" t="s">
        <v>8828</v>
      </c>
    </row>
    <row r="2572" spans="21:39" x14ac:dyDescent="0.2">
      <c r="U2572" s="4"/>
      <c r="V2572" s="4"/>
      <c r="W2572" s="4"/>
      <c r="X2572" s="4"/>
      <c r="AJ2572" s="4" t="s">
        <v>8829</v>
      </c>
      <c r="AK2572" s="4" t="s">
        <v>8830</v>
      </c>
      <c r="AL2572" s="4" t="s">
        <v>8831</v>
      </c>
      <c r="AM2572" s="4" t="s">
        <v>8832</v>
      </c>
    </row>
    <row r="2573" spans="21:39" x14ac:dyDescent="0.2">
      <c r="U2573" s="4"/>
      <c r="V2573" s="4"/>
      <c r="W2573" s="4"/>
      <c r="X2573" s="4"/>
      <c r="AJ2573" s="4" t="s">
        <v>8833</v>
      </c>
      <c r="AK2573" s="4" t="s">
        <v>8834</v>
      </c>
      <c r="AL2573" s="4" t="s">
        <v>8835</v>
      </c>
      <c r="AM2573" s="4" t="s">
        <v>8836</v>
      </c>
    </row>
    <row r="2574" spans="21:39" x14ac:dyDescent="0.2">
      <c r="U2574" s="4"/>
      <c r="V2574" s="4"/>
      <c r="W2574" s="4"/>
      <c r="X2574" s="4"/>
      <c r="AJ2574" s="4" t="s">
        <v>8837</v>
      </c>
      <c r="AK2574" s="4" t="s">
        <v>8838</v>
      </c>
      <c r="AL2574" s="4" t="s">
        <v>8839</v>
      </c>
      <c r="AM2574" s="4" t="s">
        <v>8840</v>
      </c>
    </row>
    <row r="2575" spans="21:39" x14ac:dyDescent="0.2">
      <c r="U2575" s="4"/>
      <c r="V2575" s="4"/>
      <c r="W2575" s="4"/>
      <c r="X2575" s="4"/>
      <c r="AJ2575" s="4" t="s">
        <v>8841</v>
      </c>
      <c r="AK2575" s="4" t="s">
        <v>8842</v>
      </c>
      <c r="AL2575" s="4" t="s">
        <v>8843</v>
      </c>
      <c r="AM2575" s="4" t="s">
        <v>8844</v>
      </c>
    </row>
    <row r="2576" spans="21:39" x14ac:dyDescent="0.2">
      <c r="U2576" s="4"/>
      <c r="V2576" s="4"/>
      <c r="W2576" s="4"/>
      <c r="X2576" s="4"/>
      <c r="AJ2576" s="4" t="s">
        <v>8845</v>
      </c>
      <c r="AK2576" s="4" t="s">
        <v>8846</v>
      </c>
      <c r="AL2576" s="4" t="s">
        <v>8847</v>
      </c>
      <c r="AM2576" s="4" t="s">
        <v>8848</v>
      </c>
    </row>
    <row r="2577" spans="21:39" x14ac:dyDescent="0.2">
      <c r="U2577" s="4"/>
      <c r="V2577" s="4"/>
      <c r="W2577" s="4"/>
      <c r="X2577" s="4"/>
      <c r="AJ2577" s="4" t="s">
        <v>8849</v>
      </c>
      <c r="AK2577" s="4" t="s">
        <v>8850</v>
      </c>
      <c r="AL2577" s="4" t="s">
        <v>8851</v>
      </c>
      <c r="AM2577" s="4" t="s">
        <v>8852</v>
      </c>
    </row>
    <row r="2578" spans="21:39" x14ac:dyDescent="0.2">
      <c r="U2578" s="4"/>
      <c r="V2578" s="4"/>
      <c r="W2578" s="4"/>
      <c r="X2578" s="4"/>
      <c r="AJ2578" s="4" t="s">
        <v>8853</v>
      </c>
      <c r="AK2578" s="4" t="s">
        <v>8854</v>
      </c>
      <c r="AL2578" s="4" t="s">
        <v>8855</v>
      </c>
      <c r="AM2578" s="4" t="s">
        <v>8856</v>
      </c>
    </row>
    <row r="2579" spans="21:39" x14ac:dyDescent="0.2">
      <c r="U2579" s="4"/>
      <c r="V2579" s="4"/>
      <c r="W2579" s="4"/>
      <c r="X2579" s="4"/>
      <c r="AJ2579" s="4" t="s">
        <v>8857</v>
      </c>
      <c r="AK2579" s="4" t="s">
        <v>8858</v>
      </c>
      <c r="AL2579" s="4" t="s">
        <v>8859</v>
      </c>
      <c r="AM2579" s="4" t="s">
        <v>8860</v>
      </c>
    </row>
    <row r="2580" spans="21:39" x14ac:dyDescent="0.2">
      <c r="U2580" s="4"/>
      <c r="V2580" s="4"/>
      <c r="W2580" s="4"/>
      <c r="X2580" s="4"/>
      <c r="AJ2580" s="4" t="s">
        <v>8861</v>
      </c>
      <c r="AK2580" s="4" t="s">
        <v>8862</v>
      </c>
      <c r="AL2580" s="4" t="s">
        <v>8863</v>
      </c>
      <c r="AM2580" s="4" t="s">
        <v>8864</v>
      </c>
    </row>
    <row r="2581" spans="21:39" x14ac:dyDescent="0.2">
      <c r="U2581" s="4"/>
      <c r="V2581" s="4"/>
      <c r="W2581" s="4"/>
      <c r="X2581" s="4"/>
      <c r="AJ2581" s="4" t="s">
        <v>8865</v>
      </c>
      <c r="AK2581" s="4" t="s">
        <v>8866</v>
      </c>
      <c r="AL2581" s="4" t="s">
        <v>8867</v>
      </c>
      <c r="AM2581" s="4" t="s">
        <v>8868</v>
      </c>
    </row>
    <row r="2582" spans="21:39" x14ac:dyDescent="0.2">
      <c r="U2582" s="4"/>
      <c r="V2582" s="4"/>
      <c r="W2582" s="4"/>
      <c r="X2582" s="4"/>
      <c r="AJ2582" s="4" t="s">
        <v>8869</v>
      </c>
      <c r="AK2582" s="4" t="s">
        <v>8870</v>
      </c>
      <c r="AL2582" s="4" t="s">
        <v>8871</v>
      </c>
      <c r="AM2582" s="4" t="s">
        <v>8872</v>
      </c>
    </row>
    <row r="2583" spans="21:39" x14ac:dyDescent="0.2">
      <c r="U2583" s="4"/>
      <c r="V2583" s="4"/>
      <c r="W2583" s="4"/>
      <c r="X2583" s="4"/>
      <c r="AJ2583" s="4" t="s">
        <v>8873</v>
      </c>
      <c r="AK2583" s="4" t="s">
        <v>8874</v>
      </c>
      <c r="AL2583" s="4" t="s">
        <v>8875</v>
      </c>
      <c r="AM2583" s="4" t="s">
        <v>8876</v>
      </c>
    </row>
    <row r="2584" spans="21:39" x14ac:dyDescent="0.2">
      <c r="U2584" s="4"/>
      <c r="V2584" s="4"/>
      <c r="W2584" s="4"/>
      <c r="X2584" s="4"/>
      <c r="AJ2584" s="4" t="s">
        <v>8877</v>
      </c>
      <c r="AK2584" s="4" t="s">
        <v>8878</v>
      </c>
      <c r="AL2584" s="4" t="s">
        <v>8879</v>
      </c>
      <c r="AM2584" s="4" t="s">
        <v>8880</v>
      </c>
    </row>
    <row r="2585" spans="21:39" x14ac:dyDescent="0.2">
      <c r="U2585" s="4"/>
      <c r="V2585" s="4"/>
      <c r="W2585" s="4"/>
      <c r="X2585" s="4"/>
      <c r="AJ2585" s="4" t="s">
        <v>8881</v>
      </c>
      <c r="AK2585" s="4" t="s">
        <v>8882</v>
      </c>
      <c r="AL2585" s="4" t="s">
        <v>8883</v>
      </c>
      <c r="AM2585" s="4" t="s">
        <v>8884</v>
      </c>
    </row>
    <row r="2586" spans="21:39" x14ac:dyDescent="0.2">
      <c r="U2586" s="4"/>
      <c r="V2586" s="4"/>
      <c r="W2586" s="4"/>
      <c r="X2586" s="4"/>
      <c r="AJ2586" s="4" t="s">
        <v>8885</v>
      </c>
      <c r="AK2586" s="4" t="s">
        <v>8886</v>
      </c>
      <c r="AL2586" s="4" t="s">
        <v>8887</v>
      </c>
      <c r="AM2586" s="4" t="s">
        <v>8888</v>
      </c>
    </row>
    <row r="2587" spans="21:39" x14ac:dyDescent="0.2">
      <c r="U2587" s="4"/>
      <c r="V2587" s="4"/>
      <c r="W2587" s="4"/>
      <c r="X2587" s="4"/>
      <c r="AJ2587" s="4" t="s">
        <v>8889</v>
      </c>
      <c r="AK2587" s="4" t="s">
        <v>8890</v>
      </c>
      <c r="AL2587" s="4" t="s">
        <v>452</v>
      </c>
      <c r="AM2587" s="4" t="s">
        <v>452</v>
      </c>
    </row>
    <row r="2588" spans="21:39" x14ac:dyDescent="0.2">
      <c r="U2588" s="4"/>
      <c r="V2588" s="4"/>
      <c r="W2588" s="4"/>
      <c r="X2588" s="4"/>
      <c r="AJ2588" s="4" t="s">
        <v>8891</v>
      </c>
      <c r="AK2588" s="4" t="s">
        <v>8892</v>
      </c>
      <c r="AL2588" s="4" t="s">
        <v>4467</v>
      </c>
      <c r="AM2588" s="4" t="s">
        <v>4468</v>
      </c>
    </row>
    <row r="2589" spans="21:39" x14ac:dyDescent="0.2">
      <c r="U2589" s="4"/>
      <c r="V2589" s="4"/>
      <c r="W2589" s="4"/>
      <c r="X2589" s="4"/>
      <c r="AJ2589" s="4" t="s">
        <v>8893</v>
      </c>
      <c r="AK2589" s="4" t="s">
        <v>8894</v>
      </c>
      <c r="AL2589" s="4" t="s">
        <v>8895</v>
      </c>
      <c r="AM2589" s="4" t="s">
        <v>8896</v>
      </c>
    </row>
    <row r="2590" spans="21:39" x14ac:dyDescent="0.2">
      <c r="U2590" s="4"/>
      <c r="V2590" s="4"/>
      <c r="W2590" s="4"/>
      <c r="X2590" s="4"/>
      <c r="AJ2590" s="4" t="s">
        <v>8897</v>
      </c>
      <c r="AK2590" s="4" t="s">
        <v>8898</v>
      </c>
      <c r="AL2590" s="4" t="s">
        <v>8899</v>
      </c>
      <c r="AM2590" s="4" t="s">
        <v>8900</v>
      </c>
    </row>
    <row r="2591" spans="21:39" x14ac:dyDescent="0.2">
      <c r="U2591" s="4"/>
      <c r="V2591" s="4"/>
      <c r="W2591" s="4"/>
      <c r="X2591" s="4"/>
      <c r="AJ2591" s="4" t="s">
        <v>8901</v>
      </c>
      <c r="AK2591" s="4" t="s">
        <v>8902</v>
      </c>
      <c r="AL2591" s="4" t="s">
        <v>8903</v>
      </c>
      <c r="AM2591" s="4" t="s">
        <v>8904</v>
      </c>
    </row>
    <row r="2592" spans="21:39" x14ac:dyDescent="0.2">
      <c r="U2592" s="4"/>
      <c r="V2592" s="4"/>
      <c r="W2592" s="4"/>
      <c r="X2592" s="4"/>
      <c r="AJ2592" s="4" t="s">
        <v>8905</v>
      </c>
      <c r="AK2592" s="4" t="s">
        <v>8906</v>
      </c>
      <c r="AL2592" s="4" t="s">
        <v>8907</v>
      </c>
      <c r="AM2592" s="4" t="s">
        <v>8908</v>
      </c>
    </row>
    <row r="2593" spans="21:39" x14ac:dyDescent="0.2">
      <c r="U2593" s="4"/>
      <c r="V2593" s="4"/>
      <c r="W2593" s="4"/>
      <c r="X2593" s="4"/>
      <c r="AJ2593" s="4" t="s">
        <v>8909</v>
      </c>
      <c r="AK2593" s="4" t="s">
        <v>8910</v>
      </c>
      <c r="AL2593" s="4" t="s">
        <v>8911</v>
      </c>
      <c r="AM2593" s="4" t="s">
        <v>8912</v>
      </c>
    </row>
    <row r="2594" spans="21:39" x14ac:dyDescent="0.2">
      <c r="U2594" s="4"/>
      <c r="V2594" s="4"/>
      <c r="W2594" s="4"/>
      <c r="X2594" s="4"/>
      <c r="AJ2594" s="4" t="s">
        <v>8913</v>
      </c>
      <c r="AK2594" s="4" t="s">
        <v>8914</v>
      </c>
      <c r="AL2594" s="4" t="s">
        <v>8915</v>
      </c>
      <c r="AM2594" s="4" t="s">
        <v>8916</v>
      </c>
    </row>
    <row r="2595" spans="21:39" x14ac:dyDescent="0.2">
      <c r="U2595" s="4"/>
      <c r="V2595" s="4"/>
      <c r="W2595" s="4"/>
      <c r="X2595" s="4"/>
      <c r="AJ2595" s="4" t="s">
        <v>8917</v>
      </c>
      <c r="AK2595" s="4" t="s">
        <v>8918</v>
      </c>
      <c r="AL2595" s="4" t="s">
        <v>8919</v>
      </c>
      <c r="AM2595" s="4" t="s">
        <v>8920</v>
      </c>
    </row>
    <row r="2596" spans="21:39" x14ac:dyDescent="0.2">
      <c r="U2596" s="4"/>
      <c r="V2596" s="4"/>
      <c r="W2596" s="4"/>
      <c r="X2596" s="4"/>
      <c r="AJ2596" s="4" t="s">
        <v>8921</v>
      </c>
      <c r="AK2596" s="4" t="s">
        <v>8922</v>
      </c>
      <c r="AL2596" s="4" t="s">
        <v>8923</v>
      </c>
      <c r="AM2596" s="4" t="s">
        <v>8924</v>
      </c>
    </row>
    <row r="2597" spans="21:39" x14ac:dyDescent="0.2">
      <c r="U2597" s="4"/>
      <c r="V2597" s="4"/>
      <c r="W2597" s="4"/>
      <c r="X2597" s="4"/>
      <c r="AJ2597" s="4" t="s">
        <v>8925</v>
      </c>
      <c r="AK2597" s="4" t="s">
        <v>8926</v>
      </c>
      <c r="AL2597" s="4" t="s">
        <v>8927</v>
      </c>
      <c r="AM2597" s="4" t="s">
        <v>8928</v>
      </c>
    </row>
    <row r="2598" spans="21:39" x14ac:dyDescent="0.2">
      <c r="U2598" s="4"/>
      <c r="V2598" s="4"/>
      <c r="W2598" s="4"/>
      <c r="X2598" s="4"/>
      <c r="AJ2598" s="4" t="s">
        <v>8929</v>
      </c>
      <c r="AK2598" s="4" t="s">
        <v>8930</v>
      </c>
      <c r="AL2598" s="4" t="s">
        <v>8931</v>
      </c>
      <c r="AM2598" s="4" t="s">
        <v>8932</v>
      </c>
    </row>
    <row r="2599" spans="21:39" x14ac:dyDescent="0.2">
      <c r="U2599" s="4"/>
      <c r="V2599" s="4"/>
      <c r="W2599" s="4"/>
      <c r="X2599" s="4"/>
      <c r="AJ2599" s="4" t="s">
        <v>8933</v>
      </c>
      <c r="AK2599" s="4" t="s">
        <v>8898</v>
      </c>
      <c r="AL2599" s="4" t="s">
        <v>8934</v>
      </c>
      <c r="AM2599" s="4" t="s">
        <v>8935</v>
      </c>
    </row>
    <row r="2600" spans="21:39" x14ac:dyDescent="0.2">
      <c r="U2600" s="4"/>
      <c r="V2600" s="4"/>
      <c r="W2600" s="4"/>
      <c r="X2600" s="4"/>
      <c r="AJ2600" s="4" t="s">
        <v>8936</v>
      </c>
      <c r="AK2600" s="4" t="s">
        <v>8902</v>
      </c>
      <c r="AL2600" s="4" t="s">
        <v>8937</v>
      </c>
      <c r="AM2600" s="4" t="s">
        <v>8904</v>
      </c>
    </row>
    <row r="2601" spans="21:39" x14ac:dyDescent="0.2">
      <c r="U2601" s="4"/>
      <c r="V2601" s="4"/>
      <c r="W2601" s="4"/>
      <c r="X2601" s="4"/>
      <c r="AJ2601" s="4" t="s">
        <v>8938</v>
      </c>
      <c r="AK2601" s="4" t="s">
        <v>8906</v>
      </c>
      <c r="AL2601" s="4" t="s">
        <v>8939</v>
      </c>
      <c r="AM2601" s="4" t="s">
        <v>8940</v>
      </c>
    </row>
    <row r="2602" spans="21:39" x14ac:dyDescent="0.2">
      <c r="U2602" s="4"/>
      <c r="V2602" s="4"/>
      <c r="W2602" s="4"/>
      <c r="X2602" s="4"/>
      <c r="AJ2602" s="4" t="s">
        <v>8941</v>
      </c>
      <c r="AK2602" s="4" t="s">
        <v>8910</v>
      </c>
      <c r="AL2602" s="4" t="s">
        <v>8942</v>
      </c>
      <c r="AM2602" s="4" t="s">
        <v>8943</v>
      </c>
    </row>
    <row r="2603" spans="21:39" x14ac:dyDescent="0.2">
      <c r="U2603" s="4"/>
      <c r="V2603" s="4"/>
      <c r="W2603" s="4"/>
      <c r="X2603" s="4"/>
      <c r="AJ2603" s="4" t="s">
        <v>8944</v>
      </c>
      <c r="AK2603" s="4" t="s">
        <v>8914</v>
      </c>
      <c r="AL2603" s="4" t="s">
        <v>4573</v>
      </c>
      <c r="AM2603" s="4" t="s">
        <v>8945</v>
      </c>
    </row>
    <row r="2604" spans="21:39" x14ac:dyDescent="0.2">
      <c r="U2604" s="4"/>
      <c r="V2604" s="4"/>
      <c r="W2604" s="4"/>
      <c r="X2604" s="4"/>
      <c r="AJ2604" s="4" t="s">
        <v>8946</v>
      </c>
      <c r="AK2604" s="4" t="s">
        <v>8947</v>
      </c>
      <c r="AL2604" s="4" t="s">
        <v>4479</v>
      </c>
      <c r="AM2604" s="4" t="s">
        <v>4480</v>
      </c>
    </row>
    <row r="2605" spans="21:39" x14ac:dyDescent="0.2">
      <c r="U2605" s="4"/>
      <c r="V2605" s="4"/>
      <c r="W2605" s="4"/>
      <c r="X2605" s="4"/>
      <c r="AJ2605" s="4" t="s">
        <v>8948</v>
      </c>
      <c r="AK2605" s="4" t="s">
        <v>8949</v>
      </c>
      <c r="AL2605" s="4" t="s">
        <v>8950</v>
      </c>
      <c r="AM2605" s="4" t="s">
        <v>8951</v>
      </c>
    </row>
    <row r="2606" spans="21:39" x14ac:dyDescent="0.2">
      <c r="U2606" s="4"/>
      <c r="V2606" s="4"/>
      <c r="W2606" s="4"/>
      <c r="X2606" s="4"/>
      <c r="AJ2606" s="4" t="s">
        <v>8952</v>
      </c>
      <c r="AK2606" s="4" t="s">
        <v>8953</v>
      </c>
      <c r="AL2606" s="4" t="s">
        <v>8954</v>
      </c>
      <c r="AM2606" s="4" t="s">
        <v>6105</v>
      </c>
    </row>
    <row r="2607" spans="21:39" x14ac:dyDescent="0.2">
      <c r="U2607" s="4"/>
      <c r="V2607" s="4"/>
      <c r="W2607" s="4"/>
      <c r="X2607" s="4"/>
      <c r="AJ2607" s="4" t="s">
        <v>8955</v>
      </c>
      <c r="AK2607" s="4" t="s">
        <v>8956</v>
      </c>
      <c r="AL2607" s="4" t="s">
        <v>8957</v>
      </c>
      <c r="AM2607" s="4" t="s">
        <v>6105</v>
      </c>
    </row>
    <row r="2608" spans="21:39" x14ac:dyDescent="0.2">
      <c r="U2608" s="4"/>
      <c r="V2608" s="4"/>
      <c r="W2608" s="4"/>
      <c r="X2608" s="4"/>
      <c r="AJ2608" s="4" t="s">
        <v>8958</v>
      </c>
      <c r="AK2608" s="4" t="s">
        <v>8959</v>
      </c>
      <c r="AL2608" s="4" t="s">
        <v>8960</v>
      </c>
      <c r="AM2608" s="4" t="s">
        <v>8961</v>
      </c>
    </row>
    <row r="2609" spans="21:39" x14ac:dyDescent="0.2">
      <c r="U2609" s="4"/>
      <c r="V2609" s="4"/>
      <c r="W2609" s="4"/>
      <c r="X2609" s="4"/>
      <c r="AJ2609" s="4" t="s">
        <v>8962</v>
      </c>
      <c r="AK2609" s="4" t="s">
        <v>8963</v>
      </c>
      <c r="AL2609" s="4" t="s">
        <v>8964</v>
      </c>
      <c r="AM2609" s="4" t="s">
        <v>8965</v>
      </c>
    </row>
    <row r="2610" spans="21:39" x14ac:dyDescent="0.2">
      <c r="U2610" s="4"/>
      <c r="V2610" s="4"/>
      <c r="W2610" s="4"/>
      <c r="X2610" s="4"/>
      <c r="AJ2610" s="4" t="s">
        <v>8966</v>
      </c>
      <c r="AK2610" s="4" t="s">
        <v>8967</v>
      </c>
      <c r="AL2610" s="4" t="s">
        <v>8968</v>
      </c>
      <c r="AM2610" s="4" t="s">
        <v>8969</v>
      </c>
    </row>
    <row r="2611" spans="21:39" x14ac:dyDescent="0.2">
      <c r="U2611" s="4"/>
      <c r="V2611" s="4"/>
      <c r="W2611" s="4"/>
      <c r="X2611" s="4"/>
      <c r="AJ2611" s="4" t="s">
        <v>8970</v>
      </c>
      <c r="AK2611" s="4" t="s">
        <v>8971</v>
      </c>
      <c r="AL2611" s="4" t="s">
        <v>452</v>
      </c>
      <c r="AM2611" s="4" t="s">
        <v>452</v>
      </c>
    </row>
    <row r="2612" spans="21:39" x14ac:dyDescent="0.2">
      <c r="U2612" s="4"/>
      <c r="V2612" s="4"/>
      <c r="W2612" s="4"/>
      <c r="X2612" s="4"/>
      <c r="AJ2612" s="4" t="s">
        <v>8972</v>
      </c>
      <c r="AK2612" s="4" t="s">
        <v>8973</v>
      </c>
      <c r="AL2612" s="4" t="s">
        <v>8974</v>
      </c>
      <c r="AM2612" s="4" t="s">
        <v>8975</v>
      </c>
    </row>
    <row r="2613" spans="21:39" x14ac:dyDescent="0.2">
      <c r="U2613" s="4"/>
      <c r="V2613" s="4"/>
      <c r="W2613" s="4"/>
      <c r="X2613" s="4"/>
      <c r="AJ2613" s="4" t="s">
        <v>8976</v>
      </c>
      <c r="AK2613" s="4" t="s">
        <v>8977</v>
      </c>
      <c r="AL2613" s="4" t="s">
        <v>8978</v>
      </c>
      <c r="AM2613" s="4" t="s">
        <v>8979</v>
      </c>
    </row>
    <row r="2614" spans="21:39" x14ac:dyDescent="0.2">
      <c r="U2614" s="4"/>
      <c r="V2614" s="4"/>
      <c r="W2614" s="4"/>
      <c r="X2614" s="4"/>
      <c r="AJ2614" s="4" t="s">
        <v>8980</v>
      </c>
      <c r="AK2614" s="4" t="s">
        <v>8981</v>
      </c>
      <c r="AL2614" s="4" t="s">
        <v>8982</v>
      </c>
      <c r="AM2614" s="4" t="s">
        <v>8983</v>
      </c>
    </row>
    <row r="2615" spans="21:39" x14ac:dyDescent="0.2">
      <c r="U2615" s="4"/>
      <c r="V2615" s="4"/>
      <c r="W2615" s="4"/>
      <c r="X2615" s="4"/>
      <c r="AJ2615" s="4" t="s">
        <v>8984</v>
      </c>
      <c r="AK2615" s="4" t="s">
        <v>8985</v>
      </c>
      <c r="AL2615" s="4" t="s">
        <v>8986</v>
      </c>
      <c r="AM2615" s="4" t="s">
        <v>8987</v>
      </c>
    </row>
    <row r="2616" spans="21:39" x14ac:dyDescent="0.2">
      <c r="U2616" s="4"/>
      <c r="V2616" s="4"/>
      <c r="W2616" s="4"/>
      <c r="X2616" s="4"/>
      <c r="AJ2616" s="4" t="s">
        <v>8988</v>
      </c>
      <c r="AK2616" s="4" t="s">
        <v>8989</v>
      </c>
      <c r="AL2616" s="4" t="s">
        <v>8990</v>
      </c>
      <c r="AM2616" s="4" t="s">
        <v>8991</v>
      </c>
    </row>
    <row r="2617" spans="21:39" x14ac:dyDescent="0.2">
      <c r="U2617" s="4"/>
      <c r="V2617" s="4"/>
      <c r="W2617" s="4"/>
      <c r="X2617" s="4"/>
      <c r="AJ2617" s="4" t="s">
        <v>8992</v>
      </c>
      <c r="AK2617" s="4" t="s">
        <v>8993</v>
      </c>
      <c r="AL2617" s="4" t="s">
        <v>8994</v>
      </c>
      <c r="AM2617" s="4" t="s">
        <v>8995</v>
      </c>
    </row>
    <row r="2618" spans="21:39" x14ac:dyDescent="0.2">
      <c r="U2618" s="4"/>
      <c r="V2618" s="4"/>
      <c r="W2618" s="4"/>
      <c r="X2618" s="4"/>
      <c r="AJ2618" s="4" t="s">
        <v>8996</v>
      </c>
      <c r="AK2618" s="4" t="s">
        <v>8997</v>
      </c>
      <c r="AL2618" s="4" t="s">
        <v>8994</v>
      </c>
      <c r="AM2618" s="4" t="s">
        <v>8995</v>
      </c>
    </row>
    <row r="2619" spans="21:39" x14ac:dyDescent="0.2">
      <c r="U2619" s="4"/>
      <c r="V2619" s="4"/>
      <c r="W2619" s="4"/>
      <c r="X2619" s="4"/>
      <c r="AJ2619" s="4" t="s">
        <v>8998</v>
      </c>
      <c r="AK2619" s="4" t="s">
        <v>8999</v>
      </c>
      <c r="AL2619" s="4" t="s">
        <v>452</v>
      </c>
      <c r="AM2619" s="4" t="s">
        <v>452</v>
      </c>
    </row>
    <row r="2620" spans="21:39" x14ac:dyDescent="0.2">
      <c r="U2620" s="4"/>
      <c r="V2620" s="4"/>
      <c r="W2620" s="4"/>
      <c r="X2620" s="4"/>
      <c r="AJ2620" s="4" t="s">
        <v>9000</v>
      </c>
      <c r="AK2620" s="4" t="s">
        <v>9001</v>
      </c>
      <c r="AL2620" s="4" t="s">
        <v>4459</v>
      </c>
      <c r="AM2620" s="4" t="s">
        <v>4460</v>
      </c>
    </row>
    <row r="2621" spans="21:39" x14ac:dyDescent="0.2">
      <c r="U2621" s="4"/>
      <c r="V2621" s="4"/>
      <c r="W2621" s="4"/>
      <c r="X2621" s="4"/>
      <c r="AJ2621" s="4" t="s">
        <v>9002</v>
      </c>
      <c r="AK2621" s="4" t="s">
        <v>9003</v>
      </c>
      <c r="AL2621" s="4" t="s">
        <v>9004</v>
      </c>
      <c r="AM2621" s="4" t="s">
        <v>9005</v>
      </c>
    </row>
    <row r="2622" spans="21:39" x14ac:dyDescent="0.2">
      <c r="U2622" s="4"/>
      <c r="V2622" s="4"/>
      <c r="W2622" s="4"/>
      <c r="X2622" s="4"/>
      <c r="AJ2622" s="4" t="s">
        <v>9006</v>
      </c>
      <c r="AK2622" s="4" t="s">
        <v>9007</v>
      </c>
      <c r="AL2622" s="4" t="s">
        <v>9008</v>
      </c>
      <c r="AM2622" s="4" t="s">
        <v>9009</v>
      </c>
    </row>
    <row r="2623" spans="21:39" x14ac:dyDescent="0.2">
      <c r="U2623" s="4"/>
      <c r="V2623" s="4"/>
      <c r="W2623" s="4"/>
      <c r="X2623" s="4"/>
      <c r="AJ2623" s="4" t="s">
        <v>9010</v>
      </c>
      <c r="AK2623" s="4" t="s">
        <v>9011</v>
      </c>
      <c r="AL2623" s="4" t="s">
        <v>9012</v>
      </c>
      <c r="AM2623" s="4" t="s">
        <v>9013</v>
      </c>
    </row>
    <row r="2624" spans="21:39" x14ac:dyDescent="0.2">
      <c r="U2624" s="4"/>
      <c r="V2624" s="4"/>
      <c r="W2624" s="4"/>
      <c r="X2624" s="4"/>
      <c r="AJ2624" s="4" t="s">
        <v>9014</v>
      </c>
      <c r="AK2624" s="4" t="s">
        <v>9015</v>
      </c>
      <c r="AL2624" s="4" t="s">
        <v>9016</v>
      </c>
      <c r="AM2624" s="4" t="s">
        <v>9017</v>
      </c>
    </row>
    <row r="2625" spans="21:39" x14ac:dyDescent="0.2">
      <c r="U2625" s="4"/>
      <c r="V2625" s="4"/>
      <c r="W2625" s="4"/>
      <c r="X2625" s="4"/>
      <c r="AJ2625" s="4" t="s">
        <v>9018</v>
      </c>
      <c r="AK2625" s="4" t="s">
        <v>9019</v>
      </c>
      <c r="AL2625" s="4" t="s">
        <v>9020</v>
      </c>
      <c r="AM2625" s="4" t="s">
        <v>9021</v>
      </c>
    </row>
    <row r="2626" spans="21:39" x14ac:dyDescent="0.2">
      <c r="U2626" s="4"/>
      <c r="V2626" s="4"/>
      <c r="W2626" s="4"/>
      <c r="X2626" s="4"/>
      <c r="AJ2626" s="4" t="s">
        <v>9022</v>
      </c>
      <c r="AK2626" s="4" t="s">
        <v>9023</v>
      </c>
      <c r="AL2626" s="4" t="s">
        <v>9024</v>
      </c>
      <c r="AM2626" s="4" t="s">
        <v>9025</v>
      </c>
    </row>
    <row r="2627" spans="21:39" x14ac:dyDescent="0.2">
      <c r="U2627" s="4"/>
      <c r="V2627" s="4"/>
      <c r="W2627" s="4"/>
      <c r="X2627" s="4"/>
      <c r="AJ2627" s="4" t="s">
        <v>9026</v>
      </c>
      <c r="AK2627" s="4" t="s">
        <v>9027</v>
      </c>
      <c r="AL2627" s="4" t="s">
        <v>9028</v>
      </c>
      <c r="AM2627" s="4" t="s">
        <v>9029</v>
      </c>
    </row>
    <row r="2628" spans="21:39" x14ac:dyDescent="0.2">
      <c r="U2628" s="4"/>
      <c r="V2628" s="4"/>
      <c r="W2628" s="4"/>
      <c r="X2628" s="4"/>
      <c r="AJ2628" s="4" t="s">
        <v>9030</v>
      </c>
      <c r="AK2628" s="4" t="s">
        <v>9031</v>
      </c>
      <c r="AL2628" s="4" t="s">
        <v>9032</v>
      </c>
      <c r="AM2628" s="4" t="s">
        <v>9033</v>
      </c>
    </row>
    <row r="2629" spans="21:39" x14ac:dyDescent="0.2">
      <c r="U2629" s="4"/>
      <c r="V2629" s="4"/>
      <c r="W2629" s="4"/>
      <c r="X2629" s="4"/>
      <c r="AJ2629" s="4" t="s">
        <v>9034</v>
      </c>
      <c r="AK2629" s="4" t="s">
        <v>9035</v>
      </c>
      <c r="AL2629" s="4" t="s">
        <v>9036</v>
      </c>
      <c r="AM2629" s="4" t="s">
        <v>9013</v>
      </c>
    </row>
    <row r="2630" spans="21:39" x14ac:dyDescent="0.2">
      <c r="U2630" s="4"/>
      <c r="V2630" s="4"/>
      <c r="W2630" s="4"/>
      <c r="X2630" s="4"/>
      <c r="AJ2630" s="4" t="s">
        <v>9037</v>
      </c>
      <c r="AK2630" s="4" t="s">
        <v>9038</v>
      </c>
      <c r="AL2630" s="4" t="s">
        <v>8994</v>
      </c>
      <c r="AM2630" s="4" t="s">
        <v>8995</v>
      </c>
    </row>
    <row r="2631" spans="21:39" x14ac:dyDescent="0.2">
      <c r="U2631" s="4"/>
      <c r="V2631" s="4"/>
      <c r="W2631" s="4"/>
      <c r="X2631" s="4"/>
      <c r="AJ2631" s="4" t="s">
        <v>9039</v>
      </c>
      <c r="AK2631" s="4" t="s">
        <v>9040</v>
      </c>
      <c r="AL2631" s="4" t="s">
        <v>452</v>
      </c>
      <c r="AM2631" s="4" t="s">
        <v>452</v>
      </c>
    </row>
    <row r="2632" spans="21:39" x14ac:dyDescent="0.2">
      <c r="U2632" s="4"/>
      <c r="V2632" s="4"/>
      <c r="W2632" s="4"/>
      <c r="X2632" s="4"/>
      <c r="AJ2632" s="4" t="s">
        <v>9041</v>
      </c>
      <c r="AK2632" s="4" t="s">
        <v>9042</v>
      </c>
      <c r="AL2632" s="4" t="s">
        <v>452</v>
      </c>
      <c r="AM2632" s="4" t="s">
        <v>452</v>
      </c>
    </row>
    <row r="2633" spans="21:39" x14ac:dyDescent="0.2">
      <c r="U2633" s="4"/>
      <c r="V2633" s="4"/>
      <c r="W2633" s="4"/>
      <c r="X2633" s="4"/>
      <c r="AJ2633" s="4" t="s">
        <v>9043</v>
      </c>
      <c r="AK2633" s="4" t="s">
        <v>9044</v>
      </c>
      <c r="AL2633" s="4" t="s">
        <v>4487</v>
      </c>
      <c r="AM2633" s="4" t="s">
        <v>4488</v>
      </c>
    </row>
    <row r="2634" spans="21:39" x14ac:dyDescent="0.2">
      <c r="U2634" s="4"/>
      <c r="V2634" s="4"/>
      <c r="W2634" s="4"/>
      <c r="X2634" s="4"/>
      <c r="AJ2634" s="4" t="s">
        <v>9045</v>
      </c>
      <c r="AK2634" s="4" t="s">
        <v>9046</v>
      </c>
      <c r="AL2634" s="4" t="s">
        <v>9047</v>
      </c>
      <c r="AM2634" s="4" t="s">
        <v>9048</v>
      </c>
    </row>
    <row r="2635" spans="21:39" x14ac:dyDescent="0.2">
      <c r="U2635" s="4"/>
      <c r="V2635" s="4"/>
      <c r="W2635" s="4"/>
      <c r="X2635" s="4"/>
      <c r="AJ2635" s="4" t="s">
        <v>9049</v>
      </c>
      <c r="AK2635" s="4" t="s">
        <v>9050</v>
      </c>
      <c r="AL2635" s="4" t="s">
        <v>9051</v>
      </c>
      <c r="AM2635" s="4" t="s">
        <v>9052</v>
      </c>
    </row>
    <row r="2636" spans="21:39" x14ac:dyDescent="0.2">
      <c r="U2636" s="4"/>
      <c r="V2636" s="4"/>
      <c r="W2636" s="4"/>
      <c r="X2636" s="4"/>
      <c r="AJ2636" s="4" t="s">
        <v>9053</v>
      </c>
      <c r="AK2636" s="4" t="s">
        <v>9054</v>
      </c>
      <c r="AL2636" s="4" t="s">
        <v>4487</v>
      </c>
      <c r="AM2636" s="4" t="s">
        <v>9052</v>
      </c>
    </row>
    <row r="2637" spans="21:39" x14ac:dyDescent="0.2">
      <c r="U2637" s="4"/>
      <c r="V2637" s="4"/>
      <c r="W2637" s="4"/>
      <c r="X2637" s="4"/>
      <c r="AJ2637" s="4" t="s">
        <v>9055</v>
      </c>
      <c r="AK2637" s="4" t="s">
        <v>9056</v>
      </c>
      <c r="AL2637" s="4" t="s">
        <v>9057</v>
      </c>
      <c r="AM2637" s="4" t="s">
        <v>9058</v>
      </c>
    </row>
    <row r="2638" spans="21:39" x14ac:dyDescent="0.2">
      <c r="U2638" s="4"/>
      <c r="V2638" s="4"/>
      <c r="W2638" s="4"/>
      <c r="X2638" s="4"/>
      <c r="AJ2638" s="4" t="s">
        <v>9059</v>
      </c>
      <c r="AK2638" s="4" t="s">
        <v>9060</v>
      </c>
      <c r="AL2638" s="4" t="s">
        <v>9061</v>
      </c>
      <c r="AM2638" s="4" t="s">
        <v>9062</v>
      </c>
    </row>
    <row r="2639" spans="21:39" x14ac:dyDescent="0.2">
      <c r="U2639" s="4"/>
      <c r="V2639" s="4"/>
      <c r="W2639" s="4"/>
      <c r="X2639" s="4"/>
      <c r="AJ2639" s="4" t="s">
        <v>9063</v>
      </c>
      <c r="AK2639" s="4" t="s">
        <v>9064</v>
      </c>
      <c r="AL2639" s="4" t="s">
        <v>9065</v>
      </c>
      <c r="AM2639" s="4" t="s">
        <v>9066</v>
      </c>
    </row>
    <row r="2640" spans="21:39" x14ac:dyDescent="0.2">
      <c r="U2640" s="4"/>
      <c r="V2640" s="4"/>
      <c r="W2640" s="4"/>
      <c r="X2640" s="4"/>
      <c r="AJ2640" s="4" t="s">
        <v>9067</v>
      </c>
      <c r="AK2640" s="4" t="s">
        <v>9068</v>
      </c>
      <c r="AL2640" s="4" t="s">
        <v>9069</v>
      </c>
      <c r="AM2640" s="4" t="s">
        <v>9070</v>
      </c>
    </row>
    <row r="2641" spans="21:39" x14ac:dyDescent="0.2">
      <c r="U2641" s="4"/>
      <c r="V2641" s="4"/>
      <c r="W2641" s="4"/>
      <c r="X2641" s="4"/>
      <c r="AJ2641" s="4" t="s">
        <v>9071</v>
      </c>
      <c r="AK2641" s="4" t="s">
        <v>9072</v>
      </c>
      <c r="AL2641" s="4" t="s">
        <v>9073</v>
      </c>
      <c r="AM2641" s="4" t="s">
        <v>9074</v>
      </c>
    </row>
    <row r="2642" spans="21:39" x14ac:dyDescent="0.2">
      <c r="U2642" s="4"/>
      <c r="V2642" s="4"/>
      <c r="W2642" s="4"/>
      <c r="X2642" s="4"/>
      <c r="AJ2642" s="4" t="s">
        <v>9075</v>
      </c>
      <c r="AK2642" s="4" t="s">
        <v>9076</v>
      </c>
      <c r="AL2642" s="4" t="s">
        <v>9077</v>
      </c>
      <c r="AM2642" s="4" t="s">
        <v>9078</v>
      </c>
    </row>
    <row r="2643" spans="21:39" x14ac:dyDescent="0.2">
      <c r="U2643" s="4"/>
      <c r="V2643" s="4"/>
      <c r="W2643" s="4"/>
      <c r="X2643" s="4"/>
      <c r="AJ2643" s="4" t="s">
        <v>9079</v>
      </c>
      <c r="AK2643" s="4" t="s">
        <v>9080</v>
      </c>
      <c r="AL2643" s="4" t="s">
        <v>9081</v>
      </c>
      <c r="AM2643" s="4" t="s">
        <v>9082</v>
      </c>
    </row>
    <row r="2644" spans="21:39" x14ac:dyDescent="0.2">
      <c r="U2644" s="4"/>
      <c r="V2644" s="4"/>
      <c r="W2644" s="4"/>
      <c r="X2644" s="4"/>
      <c r="AJ2644" s="4" t="s">
        <v>9083</v>
      </c>
      <c r="AK2644" s="4" t="s">
        <v>9084</v>
      </c>
      <c r="AL2644" s="4" t="s">
        <v>9085</v>
      </c>
      <c r="AM2644" s="4" t="s">
        <v>9086</v>
      </c>
    </row>
    <row r="2645" spans="21:39" x14ac:dyDescent="0.2">
      <c r="U2645" s="4"/>
      <c r="V2645" s="4"/>
      <c r="W2645" s="4"/>
      <c r="X2645" s="4"/>
      <c r="AJ2645" s="4" t="s">
        <v>9087</v>
      </c>
      <c r="AK2645" s="4" t="s">
        <v>9088</v>
      </c>
      <c r="AL2645" s="4" t="s">
        <v>452</v>
      </c>
      <c r="AM2645" s="4" t="s">
        <v>452</v>
      </c>
    </row>
    <row r="2646" spans="21:39" x14ac:dyDescent="0.2">
      <c r="U2646" s="4"/>
      <c r="V2646" s="4"/>
      <c r="W2646" s="4"/>
      <c r="X2646" s="4"/>
      <c r="AJ2646" s="4" t="s">
        <v>9089</v>
      </c>
      <c r="AK2646" s="4" t="s">
        <v>9090</v>
      </c>
      <c r="AL2646" s="4" t="s">
        <v>4503</v>
      </c>
      <c r="AM2646" s="4" t="s">
        <v>4504</v>
      </c>
    </row>
    <row r="2647" spans="21:39" x14ac:dyDescent="0.2">
      <c r="U2647" s="4"/>
      <c r="V2647" s="4"/>
      <c r="W2647" s="4"/>
      <c r="X2647" s="4"/>
      <c r="AJ2647" s="4" t="s">
        <v>9091</v>
      </c>
      <c r="AK2647" s="4" t="s">
        <v>9092</v>
      </c>
      <c r="AL2647" s="4" t="s">
        <v>9093</v>
      </c>
      <c r="AM2647" s="4" t="s">
        <v>9094</v>
      </c>
    </row>
    <row r="2648" spans="21:39" x14ac:dyDescent="0.2">
      <c r="U2648" s="4"/>
      <c r="V2648" s="4"/>
      <c r="W2648" s="4"/>
      <c r="X2648" s="4"/>
      <c r="AJ2648" s="4" t="s">
        <v>9095</v>
      </c>
      <c r="AK2648" s="4" t="s">
        <v>9096</v>
      </c>
      <c r="AL2648" s="4" t="s">
        <v>9097</v>
      </c>
      <c r="AM2648" s="4" t="s">
        <v>9098</v>
      </c>
    </row>
    <row r="2649" spans="21:39" x14ac:dyDescent="0.2">
      <c r="U2649" s="4"/>
      <c r="V2649" s="4"/>
      <c r="W2649" s="4"/>
      <c r="X2649" s="4"/>
      <c r="AJ2649" s="4" t="s">
        <v>9099</v>
      </c>
      <c r="AK2649" s="4" t="s">
        <v>9100</v>
      </c>
      <c r="AL2649" s="4" t="s">
        <v>9101</v>
      </c>
      <c r="AM2649" s="4" t="s">
        <v>9102</v>
      </c>
    </row>
    <row r="2650" spans="21:39" x14ac:dyDescent="0.2">
      <c r="U2650" s="4"/>
      <c r="V2650" s="4"/>
      <c r="W2650" s="4"/>
      <c r="X2650" s="4"/>
      <c r="AJ2650" s="4" t="s">
        <v>9103</v>
      </c>
      <c r="AK2650" s="4" t="s">
        <v>9104</v>
      </c>
      <c r="AL2650" s="4" t="s">
        <v>9105</v>
      </c>
      <c r="AM2650" s="4" t="s">
        <v>9102</v>
      </c>
    </row>
    <row r="2651" spans="21:39" x14ac:dyDescent="0.2">
      <c r="U2651" s="4"/>
      <c r="V2651" s="4"/>
      <c r="W2651" s="4"/>
      <c r="X2651" s="4"/>
      <c r="AJ2651" s="4" t="s">
        <v>9106</v>
      </c>
      <c r="AK2651" s="4" t="s">
        <v>9107</v>
      </c>
      <c r="AL2651" s="4" t="s">
        <v>9093</v>
      </c>
      <c r="AM2651" s="4" t="s">
        <v>9108</v>
      </c>
    </row>
    <row r="2652" spans="21:39" x14ac:dyDescent="0.2">
      <c r="U2652" s="4"/>
      <c r="V2652" s="4"/>
      <c r="W2652" s="4"/>
      <c r="X2652" s="4"/>
      <c r="AJ2652" s="4" t="s">
        <v>9109</v>
      </c>
      <c r="AK2652" s="4" t="s">
        <v>9110</v>
      </c>
      <c r="AL2652" s="4" t="s">
        <v>9111</v>
      </c>
      <c r="AM2652" s="4" t="s">
        <v>9112</v>
      </c>
    </row>
    <row r="2653" spans="21:39" x14ac:dyDescent="0.2">
      <c r="U2653" s="4"/>
      <c r="V2653" s="4"/>
      <c r="W2653" s="4"/>
      <c r="X2653" s="4"/>
      <c r="AJ2653" s="4" t="s">
        <v>9113</v>
      </c>
      <c r="AK2653" s="4" t="s">
        <v>9114</v>
      </c>
      <c r="AL2653" s="4" t="s">
        <v>9115</v>
      </c>
      <c r="AM2653" s="4" t="s">
        <v>9098</v>
      </c>
    </row>
    <row r="2654" spans="21:39" x14ac:dyDescent="0.2">
      <c r="U2654" s="4"/>
      <c r="V2654" s="4"/>
      <c r="W2654" s="4"/>
      <c r="X2654" s="4"/>
      <c r="AJ2654" s="4" t="s">
        <v>9116</v>
      </c>
      <c r="AK2654" s="4" t="s">
        <v>9117</v>
      </c>
      <c r="AL2654" s="4" t="s">
        <v>9118</v>
      </c>
      <c r="AM2654" s="4" t="s">
        <v>9119</v>
      </c>
    </row>
    <row r="2655" spans="21:39" x14ac:dyDescent="0.2">
      <c r="U2655" s="4"/>
      <c r="V2655" s="4"/>
      <c r="W2655" s="4"/>
      <c r="X2655" s="4"/>
      <c r="AJ2655" s="4" t="s">
        <v>9120</v>
      </c>
      <c r="AK2655" s="4" t="s">
        <v>9121</v>
      </c>
      <c r="AL2655" s="4" t="s">
        <v>9122</v>
      </c>
      <c r="AM2655" s="4" t="s">
        <v>9123</v>
      </c>
    </row>
    <row r="2656" spans="21:39" x14ac:dyDescent="0.2">
      <c r="U2656" s="4"/>
      <c r="V2656" s="4"/>
      <c r="W2656" s="4"/>
      <c r="X2656" s="4"/>
      <c r="AJ2656" s="4" t="s">
        <v>9124</v>
      </c>
      <c r="AK2656" s="4" t="s">
        <v>9125</v>
      </c>
      <c r="AL2656" s="4" t="s">
        <v>9126</v>
      </c>
      <c r="AM2656" s="4" t="s">
        <v>9127</v>
      </c>
    </row>
    <row r="2657" spans="21:39" x14ac:dyDescent="0.2">
      <c r="U2657" s="4"/>
      <c r="V2657" s="4"/>
      <c r="W2657" s="4"/>
      <c r="X2657" s="4"/>
      <c r="AJ2657" s="4" t="s">
        <v>9128</v>
      </c>
      <c r="AK2657" s="4" t="s">
        <v>9129</v>
      </c>
      <c r="AL2657" s="4" t="s">
        <v>9130</v>
      </c>
      <c r="AM2657" s="4" t="s">
        <v>9131</v>
      </c>
    </row>
    <row r="2658" spans="21:39" x14ac:dyDescent="0.2">
      <c r="U2658" s="4"/>
      <c r="V2658" s="4"/>
      <c r="W2658" s="4"/>
      <c r="X2658" s="4"/>
      <c r="AJ2658" s="4" t="s">
        <v>9132</v>
      </c>
      <c r="AK2658" s="4" t="s">
        <v>9133</v>
      </c>
      <c r="AL2658" s="4" t="s">
        <v>9093</v>
      </c>
      <c r="AM2658" s="4" t="s">
        <v>9094</v>
      </c>
    </row>
    <row r="2659" spans="21:39" x14ac:dyDescent="0.2">
      <c r="U2659" s="4"/>
      <c r="V2659" s="4"/>
      <c r="W2659" s="4"/>
      <c r="X2659" s="4"/>
      <c r="AJ2659" s="4" t="s">
        <v>9134</v>
      </c>
      <c r="AK2659" s="4" t="s">
        <v>9135</v>
      </c>
      <c r="AL2659" s="4" t="s">
        <v>452</v>
      </c>
      <c r="AM2659" s="4" t="s">
        <v>452</v>
      </c>
    </row>
    <row r="2660" spans="21:39" x14ac:dyDescent="0.2">
      <c r="U2660" s="4"/>
      <c r="V2660" s="4"/>
      <c r="W2660" s="4"/>
      <c r="X2660" s="4"/>
      <c r="AJ2660" s="4" t="s">
        <v>9136</v>
      </c>
      <c r="AK2660" s="4" t="s">
        <v>9137</v>
      </c>
      <c r="AL2660" s="4" t="s">
        <v>9138</v>
      </c>
      <c r="AM2660" s="4" t="s">
        <v>9139</v>
      </c>
    </row>
    <row r="2661" spans="21:39" x14ac:dyDescent="0.2">
      <c r="U2661" s="4"/>
      <c r="V2661" s="4"/>
      <c r="W2661" s="4"/>
      <c r="X2661" s="4"/>
      <c r="AJ2661" s="4" t="s">
        <v>9140</v>
      </c>
      <c r="AK2661" s="4" t="s">
        <v>9141</v>
      </c>
      <c r="AL2661" s="4" t="s">
        <v>9142</v>
      </c>
      <c r="AM2661" s="4" t="s">
        <v>9143</v>
      </c>
    </row>
    <row r="2662" spans="21:39" x14ac:dyDescent="0.2">
      <c r="U2662" s="4"/>
      <c r="V2662" s="4"/>
      <c r="W2662" s="4"/>
      <c r="X2662" s="4"/>
      <c r="AJ2662" s="4" t="s">
        <v>9144</v>
      </c>
      <c r="AK2662" s="4" t="s">
        <v>9145</v>
      </c>
      <c r="AL2662" s="4" t="s">
        <v>9146</v>
      </c>
      <c r="AM2662" s="4" t="s">
        <v>9147</v>
      </c>
    </row>
    <row r="2663" spans="21:39" x14ac:dyDescent="0.2">
      <c r="U2663" s="4"/>
      <c r="V2663" s="4"/>
      <c r="W2663" s="4"/>
      <c r="X2663" s="4"/>
      <c r="AJ2663" s="4" t="s">
        <v>9148</v>
      </c>
      <c r="AK2663" s="4" t="s">
        <v>9149</v>
      </c>
      <c r="AL2663" s="4" t="s">
        <v>9150</v>
      </c>
      <c r="AM2663" s="4" t="s">
        <v>9151</v>
      </c>
    </row>
    <row r="2664" spans="21:39" x14ac:dyDescent="0.2">
      <c r="U2664" s="4"/>
      <c r="V2664" s="4"/>
      <c r="W2664" s="4"/>
      <c r="X2664" s="4"/>
      <c r="AJ2664" s="4" t="s">
        <v>9152</v>
      </c>
      <c r="AK2664" s="4" t="s">
        <v>9153</v>
      </c>
      <c r="AL2664" s="4" t="s">
        <v>9154</v>
      </c>
      <c r="AM2664" s="4" t="s">
        <v>9155</v>
      </c>
    </row>
    <row r="2665" spans="21:39" x14ac:dyDescent="0.2">
      <c r="U2665" s="4"/>
      <c r="V2665" s="4"/>
      <c r="W2665" s="4"/>
      <c r="X2665" s="4"/>
      <c r="AJ2665" s="4" t="s">
        <v>9156</v>
      </c>
      <c r="AK2665" s="4" t="s">
        <v>9157</v>
      </c>
      <c r="AL2665" s="4" t="s">
        <v>9158</v>
      </c>
      <c r="AM2665" s="4" t="s">
        <v>9159</v>
      </c>
    </row>
    <row r="2666" spans="21:39" x14ac:dyDescent="0.2">
      <c r="U2666" s="4"/>
      <c r="V2666" s="4"/>
      <c r="W2666" s="4"/>
      <c r="X2666" s="4"/>
      <c r="AJ2666" s="4" t="s">
        <v>9160</v>
      </c>
      <c r="AK2666" s="4" t="s">
        <v>9161</v>
      </c>
      <c r="AL2666" s="4" t="s">
        <v>9162</v>
      </c>
      <c r="AM2666" s="4" t="s">
        <v>9163</v>
      </c>
    </row>
    <row r="2667" spans="21:39" x14ac:dyDescent="0.2">
      <c r="U2667" s="4"/>
      <c r="V2667" s="4"/>
      <c r="W2667" s="4"/>
      <c r="X2667" s="4"/>
      <c r="AJ2667" s="4" t="s">
        <v>9164</v>
      </c>
      <c r="AK2667" s="4" t="s">
        <v>9165</v>
      </c>
      <c r="AL2667" s="4" t="s">
        <v>9166</v>
      </c>
      <c r="AM2667" s="4" t="s">
        <v>9167</v>
      </c>
    </row>
    <row r="2668" spans="21:39" x14ac:dyDescent="0.2">
      <c r="U2668" s="4"/>
      <c r="V2668" s="4"/>
      <c r="W2668" s="4"/>
      <c r="X2668" s="4"/>
      <c r="AJ2668" s="4" t="s">
        <v>9168</v>
      </c>
      <c r="AK2668" s="4" t="s">
        <v>9169</v>
      </c>
      <c r="AL2668" s="4" t="s">
        <v>9170</v>
      </c>
      <c r="AM2668" s="4" t="s">
        <v>9171</v>
      </c>
    </row>
    <row r="2669" spans="21:39" x14ac:dyDescent="0.2">
      <c r="U2669" s="4"/>
      <c r="V2669" s="4"/>
      <c r="W2669" s="4"/>
      <c r="X2669" s="4"/>
      <c r="AJ2669" s="4" t="s">
        <v>9172</v>
      </c>
      <c r="AK2669" s="4" t="s">
        <v>9173</v>
      </c>
      <c r="AL2669" s="4" t="s">
        <v>9174</v>
      </c>
      <c r="AM2669" s="4" t="s">
        <v>9175</v>
      </c>
    </row>
    <row r="2670" spans="21:39" x14ac:dyDescent="0.2">
      <c r="U2670" s="4"/>
      <c r="V2670" s="4"/>
      <c r="W2670" s="4"/>
      <c r="X2670" s="4"/>
      <c r="AJ2670" s="4" t="s">
        <v>9176</v>
      </c>
      <c r="AK2670" s="4" t="s">
        <v>9177</v>
      </c>
      <c r="AL2670" s="4" t="s">
        <v>9178</v>
      </c>
      <c r="AM2670" s="4" t="s">
        <v>9179</v>
      </c>
    </row>
    <row r="2671" spans="21:39" x14ac:dyDescent="0.2">
      <c r="U2671" s="4"/>
      <c r="V2671" s="4"/>
      <c r="W2671" s="4"/>
      <c r="X2671" s="4"/>
      <c r="AJ2671" s="4" t="s">
        <v>9180</v>
      </c>
      <c r="AK2671" s="4" t="s">
        <v>9181</v>
      </c>
      <c r="AL2671" s="4" t="s">
        <v>9182</v>
      </c>
      <c r="AM2671" s="4" t="s">
        <v>9183</v>
      </c>
    </row>
    <row r="2672" spans="21:39" x14ac:dyDescent="0.2">
      <c r="U2672" s="4"/>
      <c r="V2672" s="4"/>
      <c r="W2672" s="4"/>
      <c r="X2672" s="4"/>
      <c r="AJ2672" s="4" t="s">
        <v>9184</v>
      </c>
      <c r="AK2672" s="4" t="s">
        <v>9185</v>
      </c>
      <c r="AL2672" s="4" t="s">
        <v>9186</v>
      </c>
      <c r="AM2672" s="4" t="s">
        <v>9187</v>
      </c>
    </row>
    <row r="2673" spans="21:39" x14ac:dyDescent="0.2">
      <c r="U2673" s="4"/>
      <c r="V2673" s="4"/>
      <c r="W2673" s="4"/>
      <c r="X2673" s="4"/>
      <c r="AJ2673" s="4" t="s">
        <v>9188</v>
      </c>
      <c r="AK2673" s="4" t="s">
        <v>9189</v>
      </c>
      <c r="AL2673" s="4" t="s">
        <v>9190</v>
      </c>
      <c r="AM2673" s="4" t="s">
        <v>9191</v>
      </c>
    </row>
    <row r="2674" spans="21:39" x14ac:dyDescent="0.2">
      <c r="U2674" s="4"/>
      <c r="V2674" s="4"/>
      <c r="W2674" s="4"/>
      <c r="X2674" s="4"/>
      <c r="AJ2674" s="4" t="s">
        <v>9192</v>
      </c>
      <c r="AK2674" s="4" t="s">
        <v>9193</v>
      </c>
      <c r="AL2674" s="4" t="s">
        <v>9194</v>
      </c>
      <c r="AM2674" s="4" t="s">
        <v>9195</v>
      </c>
    </row>
    <row r="2675" spans="21:39" x14ac:dyDescent="0.2">
      <c r="U2675" s="4"/>
      <c r="V2675" s="4"/>
      <c r="W2675" s="4"/>
      <c r="X2675" s="4"/>
      <c r="AJ2675" s="4" t="s">
        <v>9196</v>
      </c>
      <c r="AK2675" s="4" t="s">
        <v>9197</v>
      </c>
      <c r="AL2675" s="4" t="s">
        <v>9198</v>
      </c>
      <c r="AM2675" s="4" t="s">
        <v>9199</v>
      </c>
    </row>
    <row r="2676" spans="21:39" x14ac:dyDescent="0.2">
      <c r="U2676" s="4"/>
      <c r="V2676" s="4"/>
      <c r="W2676" s="4"/>
      <c r="X2676" s="4"/>
      <c r="AJ2676" s="4" t="s">
        <v>9200</v>
      </c>
      <c r="AK2676" s="4" t="s">
        <v>9201</v>
      </c>
      <c r="AL2676" s="4" t="s">
        <v>9202</v>
      </c>
      <c r="AM2676" s="4" t="s">
        <v>9203</v>
      </c>
    </row>
    <row r="2677" spans="21:39" x14ac:dyDescent="0.2">
      <c r="U2677" s="4"/>
      <c r="V2677" s="4"/>
      <c r="W2677" s="4"/>
      <c r="X2677" s="4"/>
      <c r="AJ2677" s="4" t="s">
        <v>9204</v>
      </c>
      <c r="AK2677" s="4" t="s">
        <v>9205</v>
      </c>
      <c r="AL2677" s="4" t="s">
        <v>9206</v>
      </c>
      <c r="AM2677" s="4" t="s">
        <v>9207</v>
      </c>
    </row>
    <row r="2678" spans="21:39" x14ac:dyDescent="0.2">
      <c r="U2678" s="4"/>
      <c r="V2678" s="4"/>
      <c r="W2678" s="4"/>
      <c r="X2678" s="4"/>
      <c r="AJ2678" s="4" t="s">
        <v>9208</v>
      </c>
      <c r="AK2678" s="4" t="s">
        <v>9209</v>
      </c>
      <c r="AL2678" s="4" t="s">
        <v>9210</v>
      </c>
      <c r="AM2678" s="4" t="s">
        <v>9211</v>
      </c>
    </row>
    <row r="2679" spans="21:39" x14ac:dyDescent="0.2">
      <c r="U2679" s="4"/>
      <c r="V2679" s="4"/>
      <c r="W2679" s="4"/>
      <c r="X2679" s="4"/>
      <c r="AJ2679" s="4" t="s">
        <v>9212</v>
      </c>
      <c r="AK2679" s="4" t="s">
        <v>9213</v>
      </c>
      <c r="AL2679" s="4" t="s">
        <v>9214</v>
      </c>
      <c r="AM2679" s="4" t="s">
        <v>9215</v>
      </c>
    </row>
    <row r="2680" spans="21:39" x14ac:dyDescent="0.2">
      <c r="U2680" s="4"/>
      <c r="V2680" s="4"/>
      <c r="W2680" s="4"/>
      <c r="X2680" s="4"/>
      <c r="AJ2680" s="4" t="s">
        <v>9216</v>
      </c>
      <c r="AK2680" s="4" t="s">
        <v>9217</v>
      </c>
      <c r="AL2680" s="4" t="s">
        <v>9218</v>
      </c>
      <c r="AM2680" s="4" t="s">
        <v>9219</v>
      </c>
    </row>
    <row r="2681" spans="21:39" x14ac:dyDescent="0.2">
      <c r="U2681" s="4"/>
      <c r="V2681" s="4"/>
      <c r="W2681" s="4"/>
      <c r="X2681" s="4"/>
      <c r="AJ2681" s="4" t="s">
        <v>9220</v>
      </c>
      <c r="AK2681" s="4" t="s">
        <v>9221</v>
      </c>
      <c r="AL2681" s="4" t="s">
        <v>9222</v>
      </c>
      <c r="AM2681" s="4" t="s">
        <v>9223</v>
      </c>
    </row>
    <row r="2682" spans="21:39" x14ac:dyDescent="0.2">
      <c r="U2682" s="4"/>
      <c r="V2682" s="4"/>
      <c r="W2682" s="4"/>
      <c r="X2682" s="4"/>
      <c r="AJ2682" s="4" t="s">
        <v>9224</v>
      </c>
      <c r="AK2682" s="4" t="s">
        <v>9137</v>
      </c>
      <c r="AL2682" s="4" t="s">
        <v>7965</v>
      </c>
      <c r="AM2682" s="4" t="s">
        <v>9225</v>
      </c>
    </row>
    <row r="2683" spans="21:39" x14ac:dyDescent="0.2">
      <c r="U2683" s="4"/>
      <c r="V2683" s="4"/>
      <c r="W2683" s="4"/>
      <c r="X2683" s="4"/>
      <c r="AJ2683" s="4" t="s">
        <v>9226</v>
      </c>
      <c r="AK2683" s="4" t="s">
        <v>9141</v>
      </c>
      <c r="AL2683" s="4" t="s">
        <v>9227</v>
      </c>
      <c r="AM2683" s="4" t="s">
        <v>9228</v>
      </c>
    </row>
    <row r="2684" spans="21:39" x14ac:dyDescent="0.2">
      <c r="U2684" s="4"/>
      <c r="V2684" s="4"/>
      <c r="W2684" s="4"/>
      <c r="X2684" s="4"/>
      <c r="AJ2684" s="4" t="s">
        <v>9229</v>
      </c>
      <c r="AK2684" s="4" t="s">
        <v>9230</v>
      </c>
      <c r="AL2684" s="4" t="s">
        <v>9231</v>
      </c>
      <c r="AM2684" s="4" t="s">
        <v>9232</v>
      </c>
    </row>
    <row r="2685" spans="21:39" x14ac:dyDescent="0.2">
      <c r="U2685" s="4"/>
      <c r="V2685" s="4"/>
      <c r="W2685" s="4"/>
      <c r="X2685" s="4"/>
      <c r="AJ2685" s="4" t="s">
        <v>9233</v>
      </c>
      <c r="AK2685" s="4" t="s">
        <v>9234</v>
      </c>
      <c r="AL2685" s="4" t="s">
        <v>9235</v>
      </c>
      <c r="AM2685" s="4" t="s">
        <v>4472</v>
      </c>
    </row>
    <row r="2686" spans="21:39" x14ac:dyDescent="0.2">
      <c r="U2686" s="4"/>
      <c r="V2686" s="4"/>
      <c r="W2686" s="4"/>
      <c r="X2686" s="4"/>
      <c r="AJ2686" s="4" t="s">
        <v>9236</v>
      </c>
      <c r="AK2686" s="4" t="s">
        <v>9237</v>
      </c>
      <c r="AL2686" s="4" t="s">
        <v>9238</v>
      </c>
      <c r="AM2686" s="4" t="s">
        <v>9239</v>
      </c>
    </row>
    <row r="2687" spans="21:39" x14ac:dyDescent="0.2">
      <c r="U2687" s="4"/>
      <c r="V2687" s="4"/>
      <c r="W2687" s="4"/>
      <c r="X2687" s="4"/>
      <c r="AJ2687" s="4" t="s">
        <v>9240</v>
      </c>
      <c r="AK2687" s="4" t="s">
        <v>9241</v>
      </c>
      <c r="AL2687" s="4" t="s">
        <v>9242</v>
      </c>
      <c r="AM2687" s="4" t="s">
        <v>9243</v>
      </c>
    </row>
    <row r="2688" spans="21:39" x14ac:dyDescent="0.2">
      <c r="U2688" s="4"/>
      <c r="V2688" s="4"/>
      <c r="W2688" s="4"/>
      <c r="X2688" s="4"/>
      <c r="AJ2688" s="4" t="s">
        <v>9244</v>
      </c>
      <c r="AK2688" s="4" t="s">
        <v>9145</v>
      </c>
      <c r="AL2688" s="4" t="s">
        <v>9245</v>
      </c>
      <c r="AM2688" s="4" t="s">
        <v>9246</v>
      </c>
    </row>
    <row r="2689" spans="21:39" x14ac:dyDescent="0.2">
      <c r="U2689" s="4"/>
      <c r="V2689" s="4"/>
      <c r="W2689" s="4"/>
      <c r="X2689" s="4"/>
      <c r="AJ2689" s="4" t="s">
        <v>9247</v>
      </c>
      <c r="AK2689" s="4" t="s">
        <v>9149</v>
      </c>
      <c r="AL2689" s="4" t="s">
        <v>9248</v>
      </c>
      <c r="AM2689" s="4" t="s">
        <v>9249</v>
      </c>
    </row>
    <row r="2690" spans="21:39" x14ac:dyDescent="0.2">
      <c r="U2690" s="4"/>
      <c r="V2690" s="4"/>
      <c r="W2690" s="4"/>
      <c r="X2690" s="4"/>
      <c r="AJ2690" s="4" t="s">
        <v>9250</v>
      </c>
      <c r="AK2690" s="4" t="s">
        <v>9153</v>
      </c>
      <c r="AL2690" s="4" t="s">
        <v>9251</v>
      </c>
      <c r="AM2690" s="4" t="s">
        <v>9252</v>
      </c>
    </row>
    <row r="2691" spans="21:39" x14ac:dyDescent="0.2">
      <c r="U2691" s="4"/>
      <c r="V2691" s="4"/>
      <c r="W2691" s="4"/>
      <c r="X2691" s="4"/>
      <c r="AJ2691" s="4" t="s">
        <v>9253</v>
      </c>
      <c r="AK2691" s="4" t="s">
        <v>9157</v>
      </c>
      <c r="AL2691" s="4" t="s">
        <v>9254</v>
      </c>
      <c r="AM2691" s="4" t="s">
        <v>9255</v>
      </c>
    </row>
    <row r="2692" spans="21:39" x14ac:dyDescent="0.2">
      <c r="U2692" s="4"/>
      <c r="V2692" s="4"/>
      <c r="W2692" s="4"/>
      <c r="X2692" s="4"/>
      <c r="AJ2692" s="4" t="s">
        <v>9256</v>
      </c>
      <c r="AK2692" s="4" t="s">
        <v>9161</v>
      </c>
      <c r="AL2692" s="4" t="s">
        <v>9257</v>
      </c>
      <c r="AM2692" s="4" t="s">
        <v>9258</v>
      </c>
    </row>
    <row r="2693" spans="21:39" x14ac:dyDescent="0.2">
      <c r="U2693" s="4"/>
      <c r="V2693" s="4"/>
      <c r="W2693" s="4"/>
      <c r="X2693" s="4"/>
      <c r="AJ2693" s="4" t="s">
        <v>9259</v>
      </c>
      <c r="AK2693" s="4" t="s">
        <v>9165</v>
      </c>
      <c r="AL2693" s="4" t="s">
        <v>9166</v>
      </c>
      <c r="AM2693" s="4" t="s">
        <v>9260</v>
      </c>
    </row>
    <row r="2694" spans="21:39" x14ac:dyDescent="0.2">
      <c r="U2694" s="4"/>
      <c r="V2694" s="4"/>
      <c r="W2694" s="4"/>
      <c r="X2694" s="4"/>
      <c r="AJ2694" s="4" t="s">
        <v>9261</v>
      </c>
      <c r="AK2694" s="4" t="s">
        <v>9169</v>
      </c>
      <c r="AL2694" s="4" t="s">
        <v>9262</v>
      </c>
      <c r="AM2694" s="4" t="s">
        <v>9263</v>
      </c>
    </row>
    <row r="2695" spans="21:39" x14ac:dyDescent="0.2">
      <c r="U2695" s="4"/>
      <c r="V2695" s="4"/>
      <c r="W2695" s="4"/>
      <c r="X2695" s="4"/>
      <c r="AJ2695" s="4" t="s">
        <v>9264</v>
      </c>
      <c r="AK2695" s="4" t="s">
        <v>9265</v>
      </c>
      <c r="AL2695" s="4" t="s">
        <v>9266</v>
      </c>
      <c r="AM2695" s="4" t="s">
        <v>9267</v>
      </c>
    </row>
    <row r="2696" spans="21:39" x14ac:dyDescent="0.2">
      <c r="U2696" s="4"/>
      <c r="V2696" s="4"/>
      <c r="W2696" s="4"/>
      <c r="X2696" s="4"/>
      <c r="AJ2696" s="4" t="s">
        <v>9268</v>
      </c>
      <c r="AK2696" s="4" t="s">
        <v>9269</v>
      </c>
      <c r="AL2696" s="4" t="s">
        <v>9270</v>
      </c>
      <c r="AM2696" s="4" t="s">
        <v>9271</v>
      </c>
    </row>
    <row r="2697" spans="21:39" x14ac:dyDescent="0.2">
      <c r="U2697" s="4"/>
      <c r="V2697" s="4"/>
      <c r="W2697" s="4"/>
      <c r="X2697" s="4"/>
      <c r="AJ2697" s="4" t="s">
        <v>9272</v>
      </c>
      <c r="AK2697" s="4" t="s">
        <v>9177</v>
      </c>
      <c r="AL2697" s="4" t="s">
        <v>9273</v>
      </c>
      <c r="AM2697" s="4" t="s">
        <v>2737</v>
      </c>
    </row>
    <row r="2698" spans="21:39" x14ac:dyDescent="0.2">
      <c r="U2698" s="4"/>
      <c r="V2698" s="4"/>
      <c r="W2698" s="4"/>
      <c r="X2698" s="4"/>
      <c r="AJ2698" s="4" t="s">
        <v>9274</v>
      </c>
      <c r="AK2698" s="4" t="s">
        <v>9181</v>
      </c>
      <c r="AL2698" s="4" t="s">
        <v>9275</v>
      </c>
      <c r="AM2698" s="4" t="s">
        <v>9276</v>
      </c>
    </row>
    <row r="2699" spans="21:39" x14ac:dyDescent="0.2">
      <c r="U2699" s="4"/>
      <c r="V2699" s="4"/>
      <c r="W2699" s="4"/>
      <c r="X2699" s="4"/>
      <c r="AJ2699" s="4" t="s">
        <v>9277</v>
      </c>
      <c r="AK2699" s="4" t="s">
        <v>9278</v>
      </c>
      <c r="AL2699" s="4" t="s">
        <v>9279</v>
      </c>
      <c r="AM2699" s="4" t="s">
        <v>9280</v>
      </c>
    </row>
    <row r="2700" spans="21:39" x14ac:dyDescent="0.2">
      <c r="U2700" s="4"/>
      <c r="V2700" s="4"/>
      <c r="W2700" s="4"/>
      <c r="X2700" s="4"/>
      <c r="AJ2700" s="4" t="s">
        <v>9281</v>
      </c>
      <c r="AK2700" s="4" t="s">
        <v>9282</v>
      </c>
      <c r="AL2700" s="4" t="s">
        <v>9283</v>
      </c>
      <c r="AM2700" s="4" t="s">
        <v>9284</v>
      </c>
    </row>
    <row r="2701" spans="21:39" x14ac:dyDescent="0.2">
      <c r="U2701" s="4"/>
      <c r="V2701" s="4"/>
      <c r="W2701" s="4"/>
      <c r="X2701" s="4"/>
      <c r="AJ2701" s="4" t="s">
        <v>9285</v>
      </c>
      <c r="AK2701" s="4" t="s">
        <v>9286</v>
      </c>
      <c r="AL2701" s="4" t="s">
        <v>9287</v>
      </c>
      <c r="AM2701" s="4" t="s">
        <v>9288</v>
      </c>
    </row>
    <row r="2702" spans="21:39" x14ac:dyDescent="0.2">
      <c r="U2702" s="4"/>
      <c r="V2702" s="4"/>
      <c r="W2702" s="4"/>
      <c r="X2702" s="4"/>
      <c r="AJ2702" s="4" t="s">
        <v>9289</v>
      </c>
      <c r="AK2702" s="4" t="s">
        <v>9185</v>
      </c>
      <c r="AL2702" s="4" t="s">
        <v>9290</v>
      </c>
      <c r="AM2702" s="4" t="s">
        <v>9291</v>
      </c>
    </row>
    <row r="2703" spans="21:39" x14ac:dyDescent="0.2">
      <c r="U2703" s="4"/>
      <c r="V2703" s="4"/>
      <c r="W2703" s="4"/>
      <c r="X2703" s="4"/>
      <c r="AJ2703" s="4" t="s">
        <v>9292</v>
      </c>
      <c r="AK2703" s="4" t="s">
        <v>9189</v>
      </c>
      <c r="AL2703" s="4" t="s">
        <v>9293</v>
      </c>
      <c r="AM2703" s="4" t="s">
        <v>9294</v>
      </c>
    </row>
    <row r="2704" spans="21:39" x14ac:dyDescent="0.2">
      <c r="U2704" s="4"/>
      <c r="V2704" s="4"/>
      <c r="W2704" s="4"/>
      <c r="X2704" s="4"/>
      <c r="AJ2704" s="4" t="s">
        <v>9295</v>
      </c>
      <c r="AK2704" s="4" t="s">
        <v>9193</v>
      </c>
      <c r="AL2704" s="4" t="s">
        <v>9296</v>
      </c>
      <c r="AM2704" s="4" t="s">
        <v>9297</v>
      </c>
    </row>
    <row r="2705" spans="21:39" x14ac:dyDescent="0.2">
      <c r="U2705" s="4"/>
      <c r="V2705" s="4"/>
      <c r="W2705" s="4"/>
      <c r="X2705" s="4"/>
      <c r="AJ2705" s="4" t="s">
        <v>9298</v>
      </c>
      <c r="AK2705" s="4" t="s">
        <v>9197</v>
      </c>
      <c r="AL2705" s="4" t="s">
        <v>9299</v>
      </c>
      <c r="AM2705" s="4" t="s">
        <v>9300</v>
      </c>
    </row>
    <row r="2706" spans="21:39" x14ac:dyDescent="0.2">
      <c r="U2706" s="4"/>
      <c r="V2706" s="4"/>
      <c r="W2706" s="4"/>
      <c r="X2706" s="4"/>
      <c r="AJ2706" s="4" t="s">
        <v>9301</v>
      </c>
      <c r="AK2706" s="4" t="s">
        <v>9302</v>
      </c>
      <c r="AL2706" s="4" t="s">
        <v>9303</v>
      </c>
      <c r="AM2706" s="4" t="s">
        <v>9304</v>
      </c>
    </row>
    <row r="2707" spans="21:39" x14ac:dyDescent="0.2">
      <c r="U2707" s="4"/>
      <c r="V2707" s="4"/>
      <c r="W2707" s="4"/>
      <c r="X2707" s="4"/>
      <c r="AJ2707" s="4" t="s">
        <v>9305</v>
      </c>
      <c r="AK2707" s="4" t="s">
        <v>9201</v>
      </c>
      <c r="AL2707" s="4" t="s">
        <v>9306</v>
      </c>
      <c r="AM2707" s="4" t="s">
        <v>9307</v>
      </c>
    </row>
    <row r="2708" spans="21:39" x14ac:dyDescent="0.2">
      <c r="U2708" s="4"/>
      <c r="V2708" s="4"/>
      <c r="W2708" s="4"/>
      <c r="X2708" s="4"/>
      <c r="AJ2708" s="4" t="s">
        <v>9308</v>
      </c>
      <c r="AK2708" s="4" t="s">
        <v>9309</v>
      </c>
      <c r="AL2708" s="4" t="s">
        <v>9310</v>
      </c>
      <c r="AM2708" s="4" t="s">
        <v>9311</v>
      </c>
    </row>
    <row r="2709" spans="21:39" x14ac:dyDescent="0.2">
      <c r="U2709" s="4"/>
      <c r="V2709" s="4"/>
      <c r="W2709" s="4"/>
      <c r="X2709" s="4"/>
      <c r="AJ2709" s="4" t="s">
        <v>9312</v>
      </c>
      <c r="AK2709" s="4" t="s">
        <v>9313</v>
      </c>
      <c r="AL2709" s="4" t="s">
        <v>9314</v>
      </c>
      <c r="AM2709" s="4" t="s">
        <v>9315</v>
      </c>
    </row>
    <row r="2710" spans="21:39" x14ac:dyDescent="0.2">
      <c r="U2710" s="4"/>
      <c r="V2710" s="4"/>
      <c r="W2710" s="4"/>
      <c r="X2710" s="4"/>
      <c r="AJ2710" s="4" t="s">
        <v>9316</v>
      </c>
      <c r="AK2710" s="4" t="s">
        <v>9317</v>
      </c>
      <c r="AL2710" s="4" t="s">
        <v>9318</v>
      </c>
      <c r="AM2710" s="4" t="s">
        <v>3277</v>
      </c>
    </row>
    <row r="2711" spans="21:39" x14ac:dyDescent="0.2">
      <c r="U2711" s="4"/>
      <c r="V2711" s="4"/>
      <c r="W2711" s="4"/>
      <c r="X2711" s="4"/>
      <c r="AJ2711" s="4" t="s">
        <v>9319</v>
      </c>
      <c r="AK2711" s="4" t="s">
        <v>9320</v>
      </c>
      <c r="AL2711" s="4" t="s">
        <v>9321</v>
      </c>
      <c r="AM2711" s="4" t="s">
        <v>9322</v>
      </c>
    </row>
    <row r="2712" spans="21:39" x14ac:dyDescent="0.2">
      <c r="U2712" s="4"/>
      <c r="V2712" s="4"/>
      <c r="W2712" s="4"/>
      <c r="X2712" s="4"/>
      <c r="AJ2712" s="4" t="s">
        <v>9323</v>
      </c>
      <c r="AK2712" s="4" t="s">
        <v>9324</v>
      </c>
      <c r="AL2712" s="4" t="s">
        <v>9325</v>
      </c>
      <c r="AM2712" s="4" t="s">
        <v>9326</v>
      </c>
    </row>
    <row r="2713" spans="21:39" x14ac:dyDescent="0.2">
      <c r="U2713" s="4"/>
      <c r="V2713" s="4"/>
      <c r="W2713" s="4"/>
      <c r="X2713" s="4"/>
      <c r="AJ2713" s="4" t="s">
        <v>9327</v>
      </c>
      <c r="AK2713" s="4" t="s">
        <v>9328</v>
      </c>
      <c r="AL2713" s="4" t="s">
        <v>9329</v>
      </c>
      <c r="AM2713" s="4" t="s">
        <v>9330</v>
      </c>
    </row>
    <row r="2714" spans="21:39" x14ac:dyDescent="0.2">
      <c r="U2714" s="4"/>
      <c r="V2714" s="4"/>
      <c r="W2714" s="4"/>
      <c r="X2714" s="4"/>
      <c r="AJ2714" s="4" t="s">
        <v>9331</v>
      </c>
      <c r="AK2714" s="4" t="s">
        <v>9332</v>
      </c>
      <c r="AL2714" s="4" t="s">
        <v>9333</v>
      </c>
      <c r="AM2714" s="4" t="s">
        <v>9334</v>
      </c>
    </row>
    <row r="2715" spans="21:39" x14ac:dyDescent="0.2">
      <c r="U2715" s="4"/>
      <c r="V2715" s="4"/>
      <c r="W2715" s="4"/>
      <c r="X2715" s="4"/>
      <c r="AJ2715" s="4" t="s">
        <v>9335</v>
      </c>
      <c r="AK2715" s="4" t="s">
        <v>9336</v>
      </c>
      <c r="AL2715" s="4" t="s">
        <v>9337</v>
      </c>
      <c r="AM2715" s="4" t="s">
        <v>9338</v>
      </c>
    </row>
    <row r="2716" spans="21:39" x14ac:dyDescent="0.2">
      <c r="U2716" s="4"/>
      <c r="V2716" s="4"/>
      <c r="W2716" s="4"/>
      <c r="X2716" s="4"/>
      <c r="AJ2716" s="4" t="s">
        <v>9339</v>
      </c>
      <c r="AK2716" s="4" t="s">
        <v>9340</v>
      </c>
      <c r="AL2716" s="4" t="s">
        <v>9341</v>
      </c>
      <c r="AM2716" s="4" t="s">
        <v>9342</v>
      </c>
    </row>
    <row r="2717" spans="21:39" x14ac:dyDescent="0.2">
      <c r="U2717" s="4"/>
      <c r="V2717" s="4"/>
      <c r="W2717" s="4"/>
      <c r="X2717" s="4"/>
      <c r="AJ2717" s="4" t="s">
        <v>9343</v>
      </c>
      <c r="AK2717" s="4" t="s">
        <v>9344</v>
      </c>
      <c r="AL2717" s="4" t="s">
        <v>9345</v>
      </c>
      <c r="AM2717" s="4" t="s">
        <v>9346</v>
      </c>
    </row>
    <row r="2718" spans="21:39" x14ac:dyDescent="0.2">
      <c r="U2718" s="4"/>
      <c r="V2718" s="4"/>
      <c r="W2718" s="4"/>
      <c r="X2718" s="4"/>
      <c r="AJ2718" s="4" t="s">
        <v>9347</v>
      </c>
      <c r="AK2718" s="4" t="s">
        <v>9348</v>
      </c>
      <c r="AL2718" s="4" t="s">
        <v>9349</v>
      </c>
      <c r="AM2718" s="4" t="s">
        <v>9350</v>
      </c>
    </row>
    <row r="2719" spans="21:39" x14ac:dyDescent="0.2">
      <c r="U2719" s="4"/>
      <c r="V2719" s="4"/>
      <c r="W2719" s="4"/>
      <c r="X2719" s="4"/>
      <c r="AJ2719" s="4" t="s">
        <v>9351</v>
      </c>
      <c r="AK2719" s="4" t="s">
        <v>9352</v>
      </c>
      <c r="AL2719" s="4" t="s">
        <v>9353</v>
      </c>
      <c r="AM2719" s="4" t="s">
        <v>9354</v>
      </c>
    </row>
    <row r="2720" spans="21:39" x14ac:dyDescent="0.2">
      <c r="U2720" s="4"/>
      <c r="V2720" s="4"/>
      <c r="W2720" s="4"/>
      <c r="X2720" s="4"/>
      <c r="AJ2720" s="4" t="s">
        <v>9355</v>
      </c>
      <c r="AK2720" s="4" t="s">
        <v>9356</v>
      </c>
      <c r="AL2720" s="4" t="s">
        <v>9357</v>
      </c>
      <c r="AM2720" s="4" t="s">
        <v>9358</v>
      </c>
    </row>
    <row r="2721" spans="21:39" x14ac:dyDescent="0.2">
      <c r="U2721" s="4"/>
      <c r="V2721" s="4"/>
      <c r="W2721" s="4"/>
      <c r="X2721" s="4"/>
      <c r="AJ2721" s="4" t="s">
        <v>9359</v>
      </c>
      <c r="AK2721" s="4" t="s">
        <v>9360</v>
      </c>
      <c r="AL2721" s="4" t="s">
        <v>9361</v>
      </c>
      <c r="AM2721" s="4" t="s">
        <v>9362</v>
      </c>
    </row>
    <row r="2722" spans="21:39" x14ac:dyDescent="0.2">
      <c r="U2722" s="4"/>
      <c r="V2722" s="4"/>
      <c r="W2722" s="4"/>
      <c r="X2722" s="4"/>
      <c r="AJ2722" s="4" t="s">
        <v>9363</v>
      </c>
      <c r="AK2722" s="4" t="s">
        <v>9364</v>
      </c>
      <c r="AL2722" s="4" t="s">
        <v>9365</v>
      </c>
      <c r="AM2722" s="4" t="s">
        <v>9366</v>
      </c>
    </row>
    <row r="2723" spans="21:39" x14ac:dyDescent="0.2">
      <c r="U2723" s="4"/>
      <c r="V2723" s="4"/>
      <c r="W2723" s="4"/>
      <c r="X2723" s="4"/>
      <c r="AJ2723" s="4" t="s">
        <v>9367</v>
      </c>
      <c r="AK2723" s="4" t="s">
        <v>9368</v>
      </c>
      <c r="AL2723" s="4" t="s">
        <v>9154</v>
      </c>
      <c r="AM2723" s="4" t="s">
        <v>9369</v>
      </c>
    </row>
    <row r="2724" spans="21:39" x14ac:dyDescent="0.2">
      <c r="U2724" s="4"/>
      <c r="V2724" s="4"/>
      <c r="W2724" s="4"/>
      <c r="X2724" s="4"/>
      <c r="AJ2724" s="4" t="s">
        <v>9370</v>
      </c>
      <c r="AK2724" s="4" t="s">
        <v>9371</v>
      </c>
      <c r="AL2724" s="4" t="s">
        <v>9372</v>
      </c>
      <c r="AM2724" s="4" t="s">
        <v>9373</v>
      </c>
    </row>
    <row r="2725" spans="21:39" x14ac:dyDescent="0.2">
      <c r="U2725" s="4"/>
      <c r="V2725" s="4"/>
      <c r="W2725" s="4"/>
      <c r="X2725" s="4"/>
      <c r="AJ2725" s="4" t="s">
        <v>9374</v>
      </c>
      <c r="AK2725" s="4" t="s">
        <v>9375</v>
      </c>
      <c r="AL2725" s="4" t="s">
        <v>9376</v>
      </c>
      <c r="AM2725" s="4" t="s">
        <v>9377</v>
      </c>
    </row>
    <row r="2726" spans="21:39" x14ac:dyDescent="0.2">
      <c r="U2726" s="4"/>
      <c r="V2726" s="4"/>
      <c r="W2726" s="4"/>
      <c r="X2726" s="4"/>
      <c r="AJ2726" s="4" t="s">
        <v>9378</v>
      </c>
      <c r="AK2726" s="4" t="s">
        <v>9379</v>
      </c>
      <c r="AL2726" s="4" t="s">
        <v>9380</v>
      </c>
      <c r="AM2726" s="4" t="s">
        <v>9381</v>
      </c>
    </row>
    <row r="2727" spans="21:39" x14ac:dyDescent="0.2">
      <c r="U2727" s="4"/>
      <c r="V2727" s="4"/>
      <c r="W2727" s="4"/>
      <c r="X2727" s="4"/>
      <c r="AJ2727" s="4" t="s">
        <v>9382</v>
      </c>
      <c r="AK2727" s="4" t="s">
        <v>9383</v>
      </c>
      <c r="AL2727" s="4" t="s">
        <v>9384</v>
      </c>
      <c r="AM2727" s="4" t="s">
        <v>9385</v>
      </c>
    </row>
    <row r="2728" spans="21:39" x14ac:dyDescent="0.2">
      <c r="U2728" s="4"/>
      <c r="V2728" s="4"/>
      <c r="W2728" s="4"/>
      <c r="X2728" s="4"/>
      <c r="AJ2728" s="4" t="s">
        <v>9386</v>
      </c>
      <c r="AK2728" s="4" t="s">
        <v>9387</v>
      </c>
      <c r="AL2728" s="4" t="s">
        <v>9388</v>
      </c>
      <c r="AM2728" s="4" t="s">
        <v>9389</v>
      </c>
    </row>
    <row r="2729" spans="21:39" x14ac:dyDescent="0.2">
      <c r="U2729" s="4"/>
      <c r="V2729" s="4"/>
      <c r="W2729" s="4"/>
      <c r="X2729" s="4"/>
      <c r="AJ2729" s="4" t="s">
        <v>9390</v>
      </c>
      <c r="AK2729" s="4" t="s">
        <v>9391</v>
      </c>
      <c r="AL2729" s="4" t="s">
        <v>9392</v>
      </c>
      <c r="AM2729" s="4" t="s">
        <v>9393</v>
      </c>
    </row>
    <row r="2730" spans="21:39" x14ac:dyDescent="0.2">
      <c r="U2730" s="4"/>
      <c r="V2730" s="4"/>
      <c r="W2730" s="4"/>
      <c r="X2730" s="4"/>
      <c r="AJ2730" s="4" t="s">
        <v>9394</v>
      </c>
      <c r="AK2730" s="4" t="s">
        <v>9395</v>
      </c>
      <c r="AL2730" s="4" t="s">
        <v>9396</v>
      </c>
      <c r="AM2730" s="4" t="s">
        <v>9397</v>
      </c>
    </row>
    <row r="2731" spans="21:39" x14ac:dyDescent="0.2">
      <c r="U2731" s="4"/>
      <c r="V2731" s="4"/>
      <c r="W2731" s="4"/>
      <c r="X2731" s="4"/>
      <c r="AJ2731" s="4" t="s">
        <v>9398</v>
      </c>
      <c r="AK2731" s="4" t="s">
        <v>9399</v>
      </c>
      <c r="AL2731" s="4" t="s">
        <v>9400</v>
      </c>
      <c r="AM2731" s="4" t="s">
        <v>9401</v>
      </c>
    </row>
    <row r="2732" spans="21:39" x14ac:dyDescent="0.2">
      <c r="U2732" s="4"/>
      <c r="V2732" s="4"/>
      <c r="W2732" s="4"/>
      <c r="X2732" s="4"/>
      <c r="AJ2732" s="4" t="s">
        <v>9402</v>
      </c>
      <c r="AK2732" s="4" t="s">
        <v>9403</v>
      </c>
      <c r="AL2732" s="4" t="s">
        <v>9404</v>
      </c>
      <c r="AM2732" s="4" t="s">
        <v>9405</v>
      </c>
    </row>
    <row r="2733" spans="21:39" x14ac:dyDescent="0.2">
      <c r="U2733" s="4"/>
      <c r="V2733" s="4"/>
      <c r="W2733" s="4"/>
      <c r="X2733" s="4"/>
      <c r="AJ2733" s="4" t="s">
        <v>9406</v>
      </c>
      <c r="AK2733" s="4" t="s">
        <v>9407</v>
      </c>
      <c r="AL2733" s="4" t="s">
        <v>9408</v>
      </c>
      <c r="AM2733" s="4" t="s">
        <v>9409</v>
      </c>
    </row>
    <row r="2734" spans="21:39" x14ac:dyDescent="0.2">
      <c r="U2734" s="4"/>
      <c r="V2734" s="4"/>
      <c r="W2734" s="4"/>
      <c r="X2734" s="4"/>
      <c r="AJ2734" s="4" t="s">
        <v>9410</v>
      </c>
      <c r="AK2734" s="4" t="s">
        <v>9411</v>
      </c>
      <c r="AL2734" s="4" t="s">
        <v>9412</v>
      </c>
      <c r="AM2734" s="4" t="s">
        <v>9413</v>
      </c>
    </row>
    <row r="2735" spans="21:39" x14ac:dyDescent="0.2">
      <c r="U2735" s="4"/>
      <c r="V2735" s="4"/>
      <c r="W2735" s="4"/>
      <c r="X2735" s="4"/>
      <c r="AJ2735" s="4" t="s">
        <v>9414</v>
      </c>
      <c r="AK2735" s="4" t="s">
        <v>9415</v>
      </c>
      <c r="AL2735" s="4" t="s">
        <v>9416</v>
      </c>
      <c r="AM2735" s="4" t="s">
        <v>9417</v>
      </c>
    </row>
    <row r="2736" spans="21:39" x14ac:dyDescent="0.2">
      <c r="U2736" s="4"/>
      <c r="V2736" s="4"/>
      <c r="W2736" s="4"/>
      <c r="X2736" s="4"/>
      <c r="AJ2736" s="4" t="s">
        <v>9418</v>
      </c>
      <c r="AK2736" s="4" t="s">
        <v>9419</v>
      </c>
      <c r="AL2736" s="4" t="s">
        <v>9420</v>
      </c>
      <c r="AM2736" s="4" t="s">
        <v>9421</v>
      </c>
    </row>
    <row r="2737" spans="21:39" x14ac:dyDescent="0.2">
      <c r="U2737" s="4"/>
      <c r="V2737" s="4"/>
      <c r="W2737" s="4"/>
      <c r="X2737" s="4"/>
      <c r="AJ2737" s="4" t="s">
        <v>9422</v>
      </c>
      <c r="AK2737" s="4" t="s">
        <v>9423</v>
      </c>
      <c r="AL2737" s="4" t="s">
        <v>9424</v>
      </c>
      <c r="AM2737" s="4" t="s">
        <v>7894</v>
      </c>
    </row>
    <row r="2738" spans="21:39" x14ac:dyDescent="0.2">
      <c r="U2738" s="4"/>
      <c r="V2738" s="4"/>
      <c r="W2738" s="4"/>
      <c r="X2738" s="4"/>
      <c r="AJ2738" s="4" t="s">
        <v>9425</v>
      </c>
      <c r="AK2738" s="4" t="s">
        <v>9426</v>
      </c>
      <c r="AL2738" s="4" t="s">
        <v>9427</v>
      </c>
      <c r="AM2738" s="4" t="s">
        <v>9428</v>
      </c>
    </row>
    <row r="2739" spans="21:39" x14ac:dyDescent="0.2">
      <c r="U2739" s="4"/>
      <c r="V2739" s="4"/>
      <c r="W2739" s="4"/>
      <c r="X2739" s="4"/>
      <c r="AJ2739" s="4" t="s">
        <v>9429</v>
      </c>
      <c r="AK2739" s="4" t="s">
        <v>9430</v>
      </c>
      <c r="AL2739" s="4" t="s">
        <v>9431</v>
      </c>
      <c r="AM2739" s="4" t="s">
        <v>9432</v>
      </c>
    </row>
    <row r="2740" spans="21:39" x14ac:dyDescent="0.2">
      <c r="U2740" s="4"/>
      <c r="V2740" s="4"/>
      <c r="W2740" s="4"/>
      <c r="X2740" s="4"/>
      <c r="AJ2740" s="4" t="s">
        <v>9433</v>
      </c>
      <c r="AK2740" s="4" t="s">
        <v>9423</v>
      </c>
      <c r="AL2740" s="4" t="s">
        <v>9434</v>
      </c>
      <c r="AM2740" s="4" t="s">
        <v>9435</v>
      </c>
    </row>
    <row r="2741" spans="21:39" x14ac:dyDescent="0.2">
      <c r="U2741" s="4"/>
      <c r="V2741" s="4"/>
      <c r="W2741" s="4"/>
      <c r="X2741" s="4"/>
      <c r="AJ2741" s="4" t="s">
        <v>9436</v>
      </c>
      <c r="AK2741" s="4" t="s">
        <v>9437</v>
      </c>
      <c r="AL2741" s="4" t="s">
        <v>9438</v>
      </c>
      <c r="AM2741" s="4" t="s">
        <v>9439</v>
      </c>
    </row>
    <row r="2742" spans="21:39" x14ac:dyDescent="0.2">
      <c r="U2742" s="4"/>
      <c r="V2742" s="4"/>
      <c r="W2742" s="4"/>
      <c r="X2742" s="4"/>
      <c r="AJ2742" s="4" t="s">
        <v>9440</v>
      </c>
      <c r="AK2742" s="4" t="s">
        <v>9441</v>
      </c>
      <c r="AL2742" s="4" t="s">
        <v>4451</v>
      </c>
      <c r="AM2742" s="4" t="s">
        <v>4452</v>
      </c>
    </row>
    <row r="2743" spans="21:39" x14ac:dyDescent="0.2">
      <c r="U2743" s="4"/>
      <c r="V2743" s="4"/>
      <c r="W2743" s="4"/>
      <c r="X2743" s="4"/>
      <c r="AJ2743" s="4" t="s">
        <v>9442</v>
      </c>
      <c r="AK2743" s="4" t="s">
        <v>9443</v>
      </c>
      <c r="AL2743" s="4" t="s">
        <v>9444</v>
      </c>
      <c r="AM2743" s="4" t="s">
        <v>9445</v>
      </c>
    </row>
    <row r="2744" spans="21:39" x14ac:dyDescent="0.2">
      <c r="U2744" s="4"/>
      <c r="V2744" s="4"/>
      <c r="W2744" s="4"/>
      <c r="X2744" s="4"/>
      <c r="AJ2744" s="4" t="s">
        <v>9446</v>
      </c>
      <c r="AK2744" s="4" t="s">
        <v>9447</v>
      </c>
      <c r="AL2744" s="4" t="s">
        <v>9448</v>
      </c>
      <c r="AM2744" s="4" t="s">
        <v>9449</v>
      </c>
    </row>
    <row r="2745" spans="21:39" x14ac:dyDescent="0.2">
      <c r="U2745" s="4"/>
      <c r="V2745" s="4"/>
      <c r="W2745" s="4"/>
      <c r="X2745" s="4"/>
      <c r="AJ2745" s="4" t="s">
        <v>9450</v>
      </c>
      <c r="AK2745" s="4" t="s">
        <v>9451</v>
      </c>
      <c r="AL2745" s="4" t="s">
        <v>9452</v>
      </c>
      <c r="AM2745" s="4" t="s">
        <v>9453</v>
      </c>
    </row>
    <row r="2746" spans="21:39" x14ac:dyDescent="0.2">
      <c r="U2746" s="4"/>
      <c r="V2746" s="4"/>
      <c r="W2746" s="4"/>
      <c r="X2746" s="4"/>
      <c r="AJ2746" s="4" t="s">
        <v>9454</v>
      </c>
      <c r="AK2746" s="4" t="s">
        <v>9455</v>
      </c>
      <c r="AL2746" s="4" t="s">
        <v>9456</v>
      </c>
      <c r="AM2746" s="4" t="s">
        <v>9457</v>
      </c>
    </row>
    <row r="2747" spans="21:39" x14ac:dyDescent="0.2">
      <c r="U2747" s="4"/>
      <c r="V2747" s="4"/>
      <c r="W2747" s="4"/>
      <c r="X2747" s="4"/>
      <c r="AJ2747" s="4" t="s">
        <v>9458</v>
      </c>
      <c r="AK2747" s="4" t="s">
        <v>9459</v>
      </c>
      <c r="AL2747" s="4" t="s">
        <v>9460</v>
      </c>
      <c r="AM2747" s="4" t="s">
        <v>9461</v>
      </c>
    </row>
    <row r="2748" spans="21:39" x14ac:dyDescent="0.2">
      <c r="U2748" s="4"/>
      <c r="V2748" s="4"/>
      <c r="W2748" s="4"/>
      <c r="X2748" s="4"/>
      <c r="AJ2748" s="4" t="s">
        <v>9462</v>
      </c>
      <c r="AK2748" s="4" t="s">
        <v>9463</v>
      </c>
      <c r="AL2748" s="4" t="s">
        <v>9464</v>
      </c>
      <c r="AM2748" s="4" t="s">
        <v>9465</v>
      </c>
    </row>
    <row r="2749" spans="21:39" x14ac:dyDescent="0.2">
      <c r="U2749" s="4"/>
      <c r="V2749" s="4"/>
      <c r="W2749" s="4"/>
      <c r="X2749" s="4"/>
      <c r="AJ2749" s="4" t="s">
        <v>9466</v>
      </c>
      <c r="AK2749" s="4" t="s">
        <v>9467</v>
      </c>
      <c r="AL2749" s="4" t="s">
        <v>452</v>
      </c>
      <c r="AM2749" s="4" t="s">
        <v>452</v>
      </c>
    </row>
    <row r="2750" spans="21:39" x14ac:dyDescent="0.2">
      <c r="U2750" s="4"/>
      <c r="V2750" s="4"/>
      <c r="W2750" s="4"/>
      <c r="X2750" s="4"/>
      <c r="AJ2750" s="4" t="s">
        <v>9468</v>
      </c>
      <c r="AK2750" s="4" t="s">
        <v>9430</v>
      </c>
      <c r="AL2750" s="4" t="s">
        <v>9469</v>
      </c>
      <c r="AM2750" s="4" t="s">
        <v>9470</v>
      </c>
    </row>
    <row r="2751" spans="21:39" x14ac:dyDescent="0.2">
      <c r="U2751" s="4"/>
      <c r="V2751" s="4"/>
      <c r="W2751" s="4"/>
      <c r="X2751" s="4"/>
      <c r="AJ2751" s="4" t="s">
        <v>9471</v>
      </c>
      <c r="AK2751" s="4" t="s">
        <v>9472</v>
      </c>
      <c r="AL2751" s="4" t="s">
        <v>9473</v>
      </c>
      <c r="AM2751" s="4" t="s">
        <v>9474</v>
      </c>
    </row>
    <row r="2752" spans="21:39" x14ac:dyDescent="0.2">
      <c r="U2752" s="4"/>
      <c r="V2752" s="4"/>
      <c r="W2752" s="4"/>
      <c r="X2752" s="4"/>
      <c r="AJ2752" s="4" t="s">
        <v>9475</v>
      </c>
      <c r="AK2752" s="4" t="s">
        <v>9476</v>
      </c>
      <c r="AL2752" s="4" t="s">
        <v>9477</v>
      </c>
      <c r="AM2752" s="4" t="s">
        <v>9478</v>
      </c>
    </row>
    <row r="2753" spans="21:39" x14ac:dyDescent="0.2">
      <c r="U2753" s="4"/>
      <c r="V2753" s="4"/>
      <c r="W2753" s="4"/>
      <c r="X2753" s="4"/>
      <c r="AJ2753" s="4" t="s">
        <v>9479</v>
      </c>
      <c r="AK2753" s="4" t="s">
        <v>9480</v>
      </c>
      <c r="AL2753" s="4" t="s">
        <v>9481</v>
      </c>
      <c r="AM2753" s="4" t="s">
        <v>9482</v>
      </c>
    </row>
    <row r="2754" spans="21:39" x14ac:dyDescent="0.2">
      <c r="U2754" s="4"/>
      <c r="V2754" s="4"/>
      <c r="W2754" s="4"/>
      <c r="X2754" s="4"/>
      <c r="AJ2754" s="4" t="s">
        <v>9483</v>
      </c>
      <c r="AK2754" s="4" t="s">
        <v>9484</v>
      </c>
      <c r="AL2754" s="4" t="s">
        <v>9485</v>
      </c>
      <c r="AM2754" s="4" t="s">
        <v>9486</v>
      </c>
    </row>
    <row r="2755" spans="21:39" x14ac:dyDescent="0.2">
      <c r="U2755" s="4"/>
      <c r="V2755" s="4"/>
      <c r="W2755" s="4"/>
      <c r="X2755" s="4"/>
      <c r="AJ2755" s="4" t="s">
        <v>9487</v>
      </c>
      <c r="AK2755" s="4" t="s">
        <v>9488</v>
      </c>
      <c r="AL2755" s="4" t="s">
        <v>9489</v>
      </c>
      <c r="AM2755" s="4" t="s">
        <v>9490</v>
      </c>
    </row>
    <row r="2756" spans="21:39" x14ac:dyDescent="0.2">
      <c r="U2756" s="4"/>
      <c r="V2756" s="4"/>
      <c r="W2756" s="4"/>
      <c r="X2756" s="4"/>
      <c r="AJ2756" s="4" t="s">
        <v>9491</v>
      </c>
      <c r="AK2756" s="4" t="s">
        <v>9492</v>
      </c>
      <c r="AL2756" s="4" t="s">
        <v>9493</v>
      </c>
      <c r="AM2756" s="4" t="s">
        <v>9494</v>
      </c>
    </row>
    <row r="2757" spans="21:39" x14ac:dyDescent="0.2">
      <c r="U2757" s="4"/>
      <c r="V2757" s="4"/>
      <c r="W2757" s="4"/>
      <c r="X2757" s="4"/>
      <c r="AJ2757" s="4" t="s">
        <v>9495</v>
      </c>
      <c r="AK2757" s="4" t="s">
        <v>9496</v>
      </c>
      <c r="AL2757" s="4" t="s">
        <v>9497</v>
      </c>
      <c r="AM2757" s="4" t="s">
        <v>8945</v>
      </c>
    </row>
    <row r="2758" spans="21:39" x14ac:dyDescent="0.2">
      <c r="U2758" s="4"/>
      <c r="V2758" s="4"/>
      <c r="W2758" s="4"/>
      <c r="X2758" s="4"/>
      <c r="AJ2758" s="4" t="s">
        <v>9498</v>
      </c>
      <c r="AK2758" s="4" t="s">
        <v>9499</v>
      </c>
      <c r="AL2758" s="4" t="s">
        <v>9500</v>
      </c>
      <c r="AM2758" s="4" t="s">
        <v>8945</v>
      </c>
    </row>
    <row r="2759" spans="21:39" x14ac:dyDescent="0.2">
      <c r="U2759" s="4"/>
      <c r="V2759" s="4"/>
      <c r="W2759" s="4"/>
      <c r="X2759" s="4"/>
      <c r="AJ2759" s="4" t="s">
        <v>9501</v>
      </c>
      <c r="AK2759" s="4" t="s">
        <v>9502</v>
      </c>
      <c r="AL2759" s="4" t="s">
        <v>9503</v>
      </c>
      <c r="AM2759" s="4" t="s">
        <v>9494</v>
      </c>
    </row>
    <row r="2760" spans="21:39" x14ac:dyDescent="0.2">
      <c r="U2760" s="4"/>
      <c r="V2760" s="4"/>
      <c r="W2760" s="4"/>
      <c r="X2760" s="4"/>
      <c r="AJ2760" s="4" t="s">
        <v>9504</v>
      </c>
      <c r="AK2760" s="4" t="s">
        <v>9505</v>
      </c>
      <c r="AL2760" s="4" t="s">
        <v>9506</v>
      </c>
      <c r="AM2760" s="4" t="s">
        <v>9507</v>
      </c>
    </row>
    <row r="2761" spans="21:39" x14ac:dyDescent="0.2">
      <c r="U2761" s="4"/>
      <c r="V2761" s="4"/>
      <c r="W2761" s="4"/>
      <c r="X2761" s="4"/>
      <c r="AJ2761" s="4" t="s">
        <v>9508</v>
      </c>
      <c r="AK2761" s="4" t="s">
        <v>9509</v>
      </c>
      <c r="AL2761" s="4" t="s">
        <v>9510</v>
      </c>
      <c r="AM2761" s="4" t="s">
        <v>9511</v>
      </c>
    </row>
    <row r="2762" spans="21:39" x14ac:dyDescent="0.2">
      <c r="U2762" s="4"/>
      <c r="V2762" s="4"/>
      <c r="W2762" s="4"/>
      <c r="X2762" s="4"/>
      <c r="AJ2762" s="4" t="s">
        <v>9512</v>
      </c>
      <c r="AK2762" s="4" t="s">
        <v>9513</v>
      </c>
      <c r="AL2762" s="4" t="s">
        <v>9514</v>
      </c>
      <c r="AM2762" s="4" t="s">
        <v>9515</v>
      </c>
    </row>
    <row r="2763" spans="21:39" x14ac:dyDescent="0.2">
      <c r="U2763" s="4"/>
      <c r="V2763" s="4"/>
      <c r="W2763" s="4"/>
      <c r="X2763" s="4"/>
      <c r="AJ2763" s="4" t="s">
        <v>9516</v>
      </c>
      <c r="AK2763" s="4" t="s">
        <v>9517</v>
      </c>
      <c r="AL2763" s="4" t="s">
        <v>9514</v>
      </c>
      <c r="AM2763" s="4" t="s">
        <v>9515</v>
      </c>
    </row>
    <row r="2764" spans="21:39" x14ac:dyDescent="0.2">
      <c r="U2764" s="4"/>
      <c r="V2764" s="4"/>
      <c r="W2764" s="4"/>
      <c r="X2764" s="4"/>
      <c r="AJ2764" s="4" t="s">
        <v>9518</v>
      </c>
      <c r="AK2764" s="4" t="s">
        <v>9519</v>
      </c>
      <c r="AL2764" s="4" t="s">
        <v>9514</v>
      </c>
      <c r="AM2764" s="4" t="s">
        <v>9515</v>
      </c>
    </row>
    <row r="2765" spans="21:39" x14ac:dyDescent="0.2">
      <c r="U2765" s="4"/>
      <c r="V2765" s="4"/>
      <c r="W2765" s="4"/>
      <c r="X2765" s="4"/>
      <c r="AJ2765" s="4" t="s">
        <v>9520</v>
      </c>
      <c r="AK2765" s="4" t="s">
        <v>9521</v>
      </c>
      <c r="AL2765" s="4" t="s">
        <v>9514</v>
      </c>
      <c r="AM2765" s="4" t="s">
        <v>9515</v>
      </c>
    </row>
    <row r="2766" spans="21:39" x14ac:dyDescent="0.2">
      <c r="U2766" s="4"/>
      <c r="V2766" s="4"/>
      <c r="W2766" s="4"/>
      <c r="X2766" s="4"/>
      <c r="AJ2766" s="4" t="s">
        <v>9522</v>
      </c>
      <c r="AK2766" s="4" t="s">
        <v>9523</v>
      </c>
      <c r="AL2766" s="4" t="s">
        <v>9514</v>
      </c>
      <c r="AM2766" s="4" t="s">
        <v>9515</v>
      </c>
    </row>
    <row r="2767" spans="21:39" x14ac:dyDescent="0.2">
      <c r="U2767" s="4"/>
      <c r="V2767" s="4"/>
      <c r="W2767" s="4"/>
      <c r="X2767" s="4"/>
      <c r="AJ2767" s="4" t="s">
        <v>9524</v>
      </c>
      <c r="AK2767" s="4" t="s">
        <v>9525</v>
      </c>
      <c r="AL2767" s="4" t="s">
        <v>9503</v>
      </c>
      <c r="AM2767" s="4" t="s">
        <v>9526</v>
      </c>
    </row>
    <row r="2768" spans="21:39" x14ac:dyDescent="0.2">
      <c r="U2768" s="4"/>
      <c r="V2768" s="4"/>
      <c r="W2768" s="4"/>
      <c r="X2768" s="4"/>
      <c r="AJ2768" s="4" t="s">
        <v>9527</v>
      </c>
      <c r="AK2768" s="4" t="s">
        <v>9528</v>
      </c>
      <c r="AL2768" s="4" t="s">
        <v>9529</v>
      </c>
      <c r="AM2768" s="4" t="s">
        <v>9530</v>
      </c>
    </row>
    <row r="2769" spans="21:39" x14ac:dyDescent="0.2">
      <c r="U2769" s="4"/>
      <c r="V2769" s="4"/>
      <c r="W2769" s="4"/>
      <c r="X2769" s="4"/>
      <c r="AJ2769" s="4" t="s">
        <v>9531</v>
      </c>
      <c r="AK2769" s="4" t="s">
        <v>9532</v>
      </c>
      <c r="AL2769" s="4" t="s">
        <v>9533</v>
      </c>
      <c r="AM2769" s="4" t="s">
        <v>9534</v>
      </c>
    </row>
    <row r="2770" spans="21:39" x14ac:dyDescent="0.2">
      <c r="U2770" s="4"/>
      <c r="V2770" s="4"/>
      <c r="W2770" s="4"/>
      <c r="X2770" s="4"/>
      <c r="AJ2770" s="4" t="s">
        <v>9535</v>
      </c>
      <c r="AK2770" s="4" t="s">
        <v>9536</v>
      </c>
      <c r="AL2770" s="4" t="s">
        <v>452</v>
      </c>
      <c r="AM2770" s="4" t="s">
        <v>452</v>
      </c>
    </row>
    <row r="2771" spans="21:39" x14ac:dyDescent="0.2">
      <c r="U2771" s="4"/>
      <c r="V2771" s="4"/>
      <c r="W2771" s="4"/>
      <c r="X2771" s="4"/>
      <c r="AJ2771" s="4" t="s">
        <v>9537</v>
      </c>
      <c r="AK2771" s="4" t="s">
        <v>9538</v>
      </c>
      <c r="AL2771" s="4" t="s">
        <v>9539</v>
      </c>
      <c r="AM2771" s="4" t="s">
        <v>9540</v>
      </c>
    </row>
    <row r="2772" spans="21:39" x14ac:dyDescent="0.2">
      <c r="U2772" s="4"/>
      <c r="V2772" s="4"/>
      <c r="W2772" s="4"/>
      <c r="X2772" s="4"/>
      <c r="AJ2772" s="4" t="s">
        <v>9541</v>
      </c>
      <c r="AK2772" s="4" t="s">
        <v>9542</v>
      </c>
      <c r="AL2772" s="4" t="s">
        <v>9543</v>
      </c>
      <c r="AM2772" s="4" t="s">
        <v>9544</v>
      </c>
    </row>
    <row r="2773" spans="21:39" x14ac:dyDescent="0.2">
      <c r="U2773" s="4"/>
      <c r="V2773" s="4"/>
      <c r="W2773" s="4"/>
      <c r="X2773" s="4"/>
      <c r="AJ2773" s="4" t="s">
        <v>9545</v>
      </c>
      <c r="AK2773" s="4" t="s">
        <v>9546</v>
      </c>
      <c r="AL2773" s="4" t="s">
        <v>9547</v>
      </c>
      <c r="AM2773" s="4" t="s">
        <v>9548</v>
      </c>
    </row>
    <row r="2774" spans="21:39" x14ac:dyDescent="0.2">
      <c r="U2774" s="4"/>
      <c r="V2774" s="4"/>
      <c r="W2774" s="4"/>
      <c r="X2774" s="4"/>
      <c r="AJ2774" s="4" t="s">
        <v>9549</v>
      </c>
      <c r="AK2774" s="4" t="s">
        <v>9550</v>
      </c>
      <c r="AL2774" s="4" t="s">
        <v>9551</v>
      </c>
      <c r="AM2774" s="4" t="s">
        <v>9552</v>
      </c>
    </row>
    <row r="2775" spans="21:39" x14ac:dyDescent="0.2">
      <c r="U2775" s="4"/>
      <c r="V2775" s="4"/>
      <c r="W2775" s="4"/>
      <c r="X2775" s="4"/>
      <c r="AJ2775" s="4" t="s">
        <v>9553</v>
      </c>
      <c r="AK2775" s="4" t="s">
        <v>9554</v>
      </c>
      <c r="AL2775" s="4" t="s">
        <v>9555</v>
      </c>
      <c r="AM2775" s="4" t="s">
        <v>9556</v>
      </c>
    </row>
    <row r="2776" spans="21:39" x14ac:dyDescent="0.2">
      <c r="U2776" s="4"/>
      <c r="V2776" s="4"/>
      <c r="W2776" s="4"/>
      <c r="X2776" s="4"/>
      <c r="AJ2776" s="4" t="s">
        <v>9557</v>
      </c>
      <c r="AK2776" s="4" t="s">
        <v>9558</v>
      </c>
      <c r="AL2776" s="4" t="s">
        <v>9559</v>
      </c>
      <c r="AM2776" s="4" t="s">
        <v>9560</v>
      </c>
    </row>
    <row r="2777" spans="21:39" x14ac:dyDescent="0.2">
      <c r="U2777" s="4"/>
      <c r="V2777" s="4"/>
      <c r="W2777" s="4"/>
      <c r="X2777" s="4"/>
      <c r="AJ2777" s="4" t="s">
        <v>9561</v>
      </c>
      <c r="AK2777" s="4" t="s">
        <v>9562</v>
      </c>
      <c r="AL2777" s="4" t="s">
        <v>9563</v>
      </c>
      <c r="AM2777" s="4" t="s">
        <v>9564</v>
      </c>
    </row>
    <row r="2778" spans="21:39" x14ac:dyDescent="0.2">
      <c r="U2778" s="4"/>
      <c r="V2778" s="4"/>
      <c r="W2778" s="4"/>
      <c r="X2778" s="4"/>
      <c r="AJ2778" s="4" t="s">
        <v>9565</v>
      </c>
      <c r="AK2778" s="4" t="s">
        <v>9566</v>
      </c>
      <c r="AL2778" s="4" t="s">
        <v>9567</v>
      </c>
      <c r="AM2778" s="4" t="s">
        <v>9568</v>
      </c>
    </row>
    <row r="2779" spans="21:39" x14ac:dyDescent="0.2">
      <c r="U2779" s="4"/>
      <c r="V2779" s="4"/>
      <c r="W2779" s="4"/>
      <c r="X2779" s="4"/>
      <c r="AJ2779" s="4" t="s">
        <v>9569</v>
      </c>
      <c r="AK2779" s="4" t="s">
        <v>9570</v>
      </c>
      <c r="AL2779" s="4" t="s">
        <v>9571</v>
      </c>
      <c r="AM2779" s="4" t="s">
        <v>9572</v>
      </c>
    </row>
    <row r="2780" spans="21:39" x14ac:dyDescent="0.2">
      <c r="U2780" s="4"/>
      <c r="V2780" s="4"/>
      <c r="W2780" s="4"/>
      <c r="X2780" s="4"/>
      <c r="AJ2780" s="4" t="s">
        <v>9573</v>
      </c>
      <c r="AK2780" s="4" t="s">
        <v>9574</v>
      </c>
      <c r="AL2780" s="4" t="s">
        <v>9575</v>
      </c>
      <c r="AM2780" s="4" t="s">
        <v>7894</v>
      </c>
    </row>
    <row r="2781" spans="21:39" x14ac:dyDescent="0.2">
      <c r="U2781" s="4"/>
      <c r="V2781" s="4"/>
      <c r="W2781" s="4"/>
      <c r="X2781" s="4"/>
      <c r="AJ2781" s="4" t="s">
        <v>9576</v>
      </c>
      <c r="AK2781" s="4" t="s">
        <v>9577</v>
      </c>
      <c r="AL2781" s="4" t="s">
        <v>9578</v>
      </c>
      <c r="AM2781" s="4" t="s">
        <v>9579</v>
      </c>
    </row>
    <row r="2782" spans="21:39" x14ac:dyDescent="0.2">
      <c r="U2782" s="4"/>
      <c r="V2782" s="4"/>
      <c r="W2782" s="4"/>
      <c r="X2782" s="4"/>
      <c r="AJ2782" s="4" t="s">
        <v>9580</v>
      </c>
      <c r="AK2782" s="4" t="s">
        <v>9581</v>
      </c>
      <c r="AL2782" s="4" t="s">
        <v>9582</v>
      </c>
      <c r="AM2782" s="4" t="s">
        <v>9583</v>
      </c>
    </row>
    <row r="2783" spans="21:39" x14ac:dyDescent="0.2">
      <c r="U2783" s="4"/>
      <c r="V2783" s="4"/>
      <c r="W2783" s="4"/>
      <c r="X2783" s="4"/>
      <c r="AJ2783" s="4" t="s">
        <v>9584</v>
      </c>
      <c r="AK2783" s="4" t="s">
        <v>9585</v>
      </c>
      <c r="AL2783" s="4" t="s">
        <v>9586</v>
      </c>
      <c r="AM2783" s="4" t="s">
        <v>9587</v>
      </c>
    </row>
    <row r="2784" spans="21:39" x14ac:dyDescent="0.2">
      <c r="U2784" s="4"/>
      <c r="V2784" s="4"/>
      <c r="W2784" s="4"/>
      <c r="X2784" s="4"/>
      <c r="AJ2784" s="4" t="s">
        <v>9588</v>
      </c>
      <c r="AK2784" s="4" t="s">
        <v>9589</v>
      </c>
      <c r="AL2784" s="4" t="s">
        <v>9590</v>
      </c>
      <c r="AM2784" s="4" t="s">
        <v>9591</v>
      </c>
    </row>
    <row r="2785" spans="21:39" x14ac:dyDescent="0.2">
      <c r="U2785" s="4"/>
      <c r="V2785" s="4"/>
      <c r="W2785" s="4"/>
      <c r="X2785" s="4"/>
      <c r="AJ2785" s="4" t="s">
        <v>9592</v>
      </c>
      <c r="AK2785" s="4" t="s">
        <v>9593</v>
      </c>
      <c r="AL2785" s="4" t="s">
        <v>9594</v>
      </c>
      <c r="AM2785" s="4" t="s">
        <v>9595</v>
      </c>
    </row>
    <row r="2786" spans="21:39" x14ac:dyDescent="0.2">
      <c r="U2786" s="4"/>
      <c r="V2786" s="4"/>
      <c r="W2786" s="4"/>
      <c r="X2786" s="4"/>
      <c r="AJ2786" s="4" t="s">
        <v>9596</v>
      </c>
      <c r="AK2786" s="4" t="s">
        <v>9597</v>
      </c>
      <c r="AL2786" s="4" t="s">
        <v>9586</v>
      </c>
      <c r="AM2786" s="4" t="s">
        <v>9587</v>
      </c>
    </row>
    <row r="2787" spans="21:39" x14ac:dyDescent="0.2">
      <c r="U2787" s="4"/>
      <c r="V2787" s="4"/>
      <c r="W2787" s="4"/>
      <c r="X2787" s="4"/>
      <c r="AJ2787" s="4" t="s">
        <v>9598</v>
      </c>
      <c r="AK2787" s="4" t="s">
        <v>9599</v>
      </c>
      <c r="AL2787" s="4" t="s">
        <v>9586</v>
      </c>
      <c r="AM2787" s="4" t="s">
        <v>9587</v>
      </c>
    </row>
    <row r="2788" spans="21:39" x14ac:dyDescent="0.2">
      <c r="U2788" s="4"/>
      <c r="V2788" s="4"/>
      <c r="W2788" s="4"/>
      <c r="X2788" s="4"/>
      <c r="AJ2788" s="4" t="s">
        <v>9600</v>
      </c>
      <c r="AK2788" s="4" t="s">
        <v>9601</v>
      </c>
      <c r="AL2788" s="4" t="s">
        <v>9586</v>
      </c>
      <c r="AM2788" s="4" t="s">
        <v>9587</v>
      </c>
    </row>
    <row r="2789" spans="21:39" x14ac:dyDescent="0.2">
      <c r="U2789" s="4"/>
      <c r="V2789" s="4"/>
      <c r="W2789" s="4"/>
      <c r="X2789" s="4"/>
      <c r="AJ2789" s="4" t="s">
        <v>9602</v>
      </c>
      <c r="AK2789" s="4" t="s">
        <v>9603</v>
      </c>
      <c r="AL2789" s="4" t="s">
        <v>9586</v>
      </c>
      <c r="AM2789" s="4" t="s">
        <v>9587</v>
      </c>
    </row>
    <row r="2790" spans="21:39" x14ac:dyDescent="0.2">
      <c r="U2790" s="4"/>
      <c r="V2790" s="4"/>
      <c r="W2790" s="4"/>
      <c r="X2790" s="4"/>
      <c r="AJ2790" s="4" t="s">
        <v>9604</v>
      </c>
      <c r="AK2790" s="4" t="s">
        <v>9605</v>
      </c>
      <c r="AL2790" s="4" t="s">
        <v>9606</v>
      </c>
      <c r="AM2790" s="4" t="s">
        <v>9607</v>
      </c>
    </row>
    <row r="2791" spans="21:39" x14ac:dyDescent="0.2">
      <c r="U2791" s="4"/>
      <c r="V2791" s="4"/>
      <c r="W2791" s="4"/>
      <c r="X2791" s="4"/>
      <c r="AJ2791" s="4" t="s">
        <v>9608</v>
      </c>
      <c r="AK2791" s="4" t="s">
        <v>9609</v>
      </c>
      <c r="AL2791" s="4" t="s">
        <v>9610</v>
      </c>
      <c r="AM2791" s="4" t="s">
        <v>9611</v>
      </c>
    </row>
    <row r="2792" spans="21:39" x14ac:dyDescent="0.2">
      <c r="U2792" s="4"/>
      <c r="V2792" s="4"/>
      <c r="W2792" s="4"/>
      <c r="X2792" s="4"/>
      <c r="AJ2792" s="4" t="s">
        <v>9612</v>
      </c>
      <c r="AK2792" s="4" t="s">
        <v>9613</v>
      </c>
      <c r="AL2792" s="4" t="s">
        <v>9614</v>
      </c>
      <c r="AM2792" s="4" t="s">
        <v>9615</v>
      </c>
    </row>
    <row r="2793" spans="21:39" x14ac:dyDescent="0.2">
      <c r="U2793" s="4"/>
      <c r="V2793" s="4"/>
      <c r="W2793" s="4"/>
      <c r="X2793" s="4"/>
      <c r="AJ2793" s="4" t="s">
        <v>9616</v>
      </c>
      <c r="AK2793" s="4" t="s">
        <v>9617</v>
      </c>
      <c r="AL2793" s="4" t="s">
        <v>9618</v>
      </c>
      <c r="AM2793" s="4" t="s">
        <v>9619</v>
      </c>
    </row>
    <row r="2794" spans="21:39" x14ac:dyDescent="0.2">
      <c r="U2794" s="4"/>
      <c r="V2794" s="4"/>
      <c r="W2794" s="4"/>
      <c r="X2794" s="4"/>
      <c r="AJ2794" s="4" t="s">
        <v>9620</v>
      </c>
      <c r="AK2794" s="4" t="s">
        <v>9621</v>
      </c>
      <c r="AL2794" s="4" t="s">
        <v>9622</v>
      </c>
      <c r="AM2794" s="4" t="s">
        <v>9623</v>
      </c>
    </row>
    <row r="2795" spans="21:39" x14ac:dyDescent="0.2">
      <c r="U2795" s="4"/>
      <c r="V2795" s="4"/>
      <c r="W2795" s="4"/>
      <c r="X2795" s="4"/>
      <c r="AJ2795" s="4" t="s">
        <v>9624</v>
      </c>
      <c r="AK2795" s="4" t="s">
        <v>9625</v>
      </c>
      <c r="AL2795" s="4" t="s">
        <v>452</v>
      </c>
      <c r="AM2795" s="4" t="s">
        <v>452</v>
      </c>
    </row>
    <row r="2796" spans="21:39" x14ac:dyDescent="0.2">
      <c r="U2796" s="4"/>
      <c r="V2796" s="4"/>
      <c r="W2796" s="4"/>
      <c r="X2796" s="4"/>
      <c r="AJ2796" s="4" t="s">
        <v>9626</v>
      </c>
      <c r="AK2796" s="4" t="s">
        <v>9627</v>
      </c>
      <c r="AL2796" s="4" t="s">
        <v>452</v>
      </c>
      <c r="AM2796" s="4" t="s">
        <v>452</v>
      </c>
    </row>
    <row r="2797" spans="21:39" x14ac:dyDescent="0.2">
      <c r="U2797" s="4"/>
      <c r="V2797" s="4"/>
      <c r="W2797" s="4"/>
      <c r="X2797" s="4"/>
      <c r="AJ2797" s="4" t="s">
        <v>9628</v>
      </c>
      <c r="AK2797" s="4" t="s">
        <v>9625</v>
      </c>
      <c r="AL2797" s="4" t="s">
        <v>452</v>
      </c>
      <c r="AM2797" s="4" t="s">
        <v>452</v>
      </c>
    </row>
    <row r="2798" spans="21:39" x14ac:dyDescent="0.2">
      <c r="U2798" s="4"/>
      <c r="V2798" s="4"/>
      <c r="W2798" s="4"/>
      <c r="X2798" s="4"/>
      <c r="AJ2798" s="4" t="s">
        <v>9629</v>
      </c>
      <c r="AK2798" s="4" t="s">
        <v>9630</v>
      </c>
      <c r="AL2798" s="4" t="s">
        <v>452</v>
      </c>
      <c r="AM2798" s="4" t="s">
        <v>452</v>
      </c>
    </row>
    <row r="2799" spans="21:39" x14ac:dyDescent="0.2">
      <c r="U2799" s="4"/>
      <c r="V2799" s="4"/>
      <c r="W2799" s="4"/>
      <c r="X2799" s="4"/>
      <c r="AJ2799" s="4" t="s">
        <v>9631</v>
      </c>
      <c r="AK2799" s="4" t="s">
        <v>9632</v>
      </c>
      <c r="AL2799" s="4" t="s">
        <v>4463</v>
      </c>
      <c r="AM2799" s="4" t="s">
        <v>4464</v>
      </c>
    </row>
    <row r="2800" spans="21:39" x14ac:dyDescent="0.2">
      <c r="U2800" s="4"/>
      <c r="V2800" s="4"/>
      <c r="W2800" s="4"/>
      <c r="X2800" s="4"/>
      <c r="AJ2800" s="4" t="s">
        <v>9633</v>
      </c>
      <c r="AK2800" s="4" t="s">
        <v>9634</v>
      </c>
      <c r="AL2800" s="4" t="s">
        <v>9635</v>
      </c>
      <c r="AM2800" s="4" t="s">
        <v>9636</v>
      </c>
    </row>
    <row r="2801" spans="21:39" x14ac:dyDescent="0.2">
      <c r="U2801" s="4"/>
      <c r="V2801" s="4"/>
      <c r="W2801" s="4"/>
      <c r="X2801" s="4"/>
      <c r="AJ2801" s="4" t="s">
        <v>9637</v>
      </c>
      <c r="AK2801" s="4" t="s">
        <v>9638</v>
      </c>
      <c r="AL2801" s="4" t="s">
        <v>9639</v>
      </c>
      <c r="AM2801" s="4" t="s">
        <v>9640</v>
      </c>
    </row>
    <row r="2802" spans="21:39" x14ac:dyDescent="0.2">
      <c r="U2802" s="4"/>
      <c r="V2802" s="4"/>
      <c r="W2802" s="4"/>
      <c r="X2802" s="4"/>
      <c r="AJ2802" s="4" t="s">
        <v>9641</v>
      </c>
      <c r="AK2802" s="4" t="s">
        <v>9642</v>
      </c>
      <c r="AL2802" s="4" t="s">
        <v>9643</v>
      </c>
      <c r="AM2802" s="4" t="s">
        <v>9644</v>
      </c>
    </row>
    <row r="2803" spans="21:39" x14ac:dyDescent="0.2">
      <c r="U2803" s="4"/>
      <c r="V2803" s="4"/>
      <c r="W2803" s="4"/>
      <c r="X2803" s="4"/>
      <c r="AJ2803" s="4" t="s">
        <v>9645</v>
      </c>
      <c r="AK2803" s="4" t="s">
        <v>9646</v>
      </c>
      <c r="AL2803" s="4" t="s">
        <v>9647</v>
      </c>
      <c r="AM2803" s="4" t="s">
        <v>9648</v>
      </c>
    </row>
    <row r="2804" spans="21:39" x14ac:dyDescent="0.2">
      <c r="U2804" s="4"/>
      <c r="V2804" s="4"/>
      <c r="W2804" s="4"/>
      <c r="X2804" s="4"/>
      <c r="AJ2804" s="4" t="s">
        <v>9649</v>
      </c>
      <c r="AK2804" s="4" t="s">
        <v>9650</v>
      </c>
      <c r="AL2804" s="4" t="s">
        <v>9651</v>
      </c>
      <c r="AM2804" s="4" t="s">
        <v>9652</v>
      </c>
    </row>
    <row r="2805" spans="21:39" x14ac:dyDescent="0.2">
      <c r="U2805" s="4"/>
      <c r="V2805" s="4"/>
      <c r="W2805" s="4"/>
      <c r="X2805" s="4"/>
      <c r="AJ2805" s="4" t="s">
        <v>9653</v>
      </c>
      <c r="AK2805" s="4" t="s">
        <v>9654</v>
      </c>
      <c r="AL2805" s="4" t="s">
        <v>9655</v>
      </c>
      <c r="AM2805" s="4" t="s">
        <v>9652</v>
      </c>
    </row>
    <row r="2806" spans="21:39" x14ac:dyDescent="0.2">
      <c r="U2806" s="4"/>
      <c r="V2806" s="4"/>
      <c r="W2806" s="4"/>
      <c r="X2806" s="4"/>
      <c r="AJ2806" s="4" t="s">
        <v>9656</v>
      </c>
      <c r="AK2806" s="4" t="s">
        <v>9657</v>
      </c>
      <c r="AL2806" s="4" t="s">
        <v>9658</v>
      </c>
      <c r="AM2806" s="4" t="s">
        <v>9648</v>
      </c>
    </row>
    <row r="2807" spans="21:39" x14ac:dyDescent="0.2">
      <c r="U2807" s="4"/>
      <c r="V2807" s="4"/>
      <c r="W2807" s="4"/>
      <c r="X2807" s="4"/>
      <c r="AJ2807" s="4" t="s">
        <v>9659</v>
      </c>
      <c r="AK2807" s="4" t="s">
        <v>9660</v>
      </c>
      <c r="AL2807" s="4" t="s">
        <v>9661</v>
      </c>
      <c r="AM2807" s="4" t="s">
        <v>9662</v>
      </c>
    </row>
    <row r="2808" spans="21:39" x14ac:dyDescent="0.2">
      <c r="U2808" s="4"/>
      <c r="V2808" s="4"/>
      <c r="W2808" s="4"/>
      <c r="X2808" s="4"/>
      <c r="AJ2808" s="4" t="s">
        <v>9663</v>
      </c>
      <c r="AK2808" s="4" t="s">
        <v>9664</v>
      </c>
      <c r="AL2808" s="4" t="s">
        <v>9665</v>
      </c>
      <c r="AM2808" s="4" t="s">
        <v>9666</v>
      </c>
    </row>
    <row r="2809" spans="21:39" x14ac:dyDescent="0.2">
      <c r="U2809" s="4"/>
      <c r="V2809" s="4"/>
      <c r="W2809" s="4"/>
      <c r="X2809" s="4"/>
      <c r="AJ2809" s="4" t="s">
        <v>9667</v>
      </c>
      <c r="AK2809" s="4" t="s">
        <v>9668</v>
      </c>
      <c r="AL2809" s="4" t="s">
        <v>9669</v>
      </c>
      <c r="AM2809" s="4" t="s">
        <v>9670</v>
      </c>
    </row>
    <row r="2810" spans="21:39" x14ac:dyDescent="0.2">
      <c r="U2810" s="4"/>
      <c r="V2810" s="4"/>
      <c r="W2810" s="4"/>
      <c r="X2810" s="4"/>
      <c r="AJ2810" s="4" t="s">
        <v>9671</v>
      </c>
      <c r="AK2810" s="4" t="s">
        <v>9672</v>
      </c>
      <c r="AL2810" s="4" t="s">
        <v>9669</v>
      </c>
      <c r="AM2810" s="4" t="s">
        <v>9670</v>
      </c>
    </row>
    <row r="2811" spans="21:39" x14ac:dyDescent="0.2">
      <c r="U2811" s="4"/>
      <c r="V2811" s="4"/>
      <c r="W2811" s="4"/>
      <c r="X2811" s="4"/>
      <c r="AJ2811" s="4" t="s">
        <v>9673</v>
      </c>
      <c r="AK2811" s="4" t="s">
        <v>9674</v>
      </c>
      <c r="AL2811" s="4" t="s">
        <v>452</v>
      </c>
      <c r="AM2811" s="4" t="s">
        <v>452</v>
      </c>
    </row>
    <row r="2812" spans="21:39" x14ac:dyDescent="0.2">
      <c r="U2812" s="4"/>
      <c r="V2812" s="4"/>
      <c r="W2812" s="4"/>
      <c r="X2812" s="4"/>
      <c r="AJ2812" s="4" t="s">
        <v>9675</v>
      </c>
      <c r="AK2812" s="4" t="s">
        <v>9676</v>
      </c>
      <c r="AL2812" s="4" t="s">
        <v>4471</v>
      </c>
      <c r="AM2812" s="4" t="s">
        <v>4472</v>
      </c>
    </row>
    <row r="2813" spans="21:39" x14ac:dyDescent="0.2">
      <c r="U2813" s="4"/>
      <c r="V2813" s="4"/>
      <c r="W2813" s="4"/>
      <c r="X2813" s="4"/>
      <c r="AJ2813" s="4" t="s">
        <v>9677</v>
      </c>
      <c r="AK2813" s="4" t="s">
        <v>9678</v>
      </c>
      <c r="AL2813" s="4" t="s">
        <v>9679</v>
      </c>
      <c r="AM2813" s="4" t="s">
        <v>9680</v>
      </c>
    </row>
    <row r="2814" spans="21:39" x14ac:dyDescent="0.2">
      <c r="U2814" s="4"/>
      <c r="V2814" s="4"/>
      <c r="W2814" s="4"/>
      <c r="X2814" s="4"/>
      <c r="AJ2814" s="4" t="s">
        <v>9681</v>
      </c>
      <c r="AK2814" s="4" t="s">
        <v>9682</v>
      </c>
      <c r="AL2814" s="4" t="s">
        <v>9683</v>
      </c>
      <c r="AM2814" s="4" t="s">
        <v>9680</v>
      </c>
    </row>
    <row r="2815" spans="21:39" x14ac:dyDescent="0.2">
      <c r="U2815" s="4"/>
      <c r="V2815" s="4"/>
      <c r="W2815" s="4"/>
      <c r="X2815" s="4"/>
      <c r="AJ2815" s="4" t="s">
        <v>9684</v>
      </c>
      <c r="AK2815" s="4" t="s">
        <v>9685</v>
      </c>
      <c r="AL2815" s="4" t="s">
        <v>9686</v>
      </c>
      <c r="AM2815" s="4" t="s">
        <v>9687</v>
      </c>
    </row>
    <row r="2816" spans="21:39" x14ac:dyDescent="0.2">
      <c r="U2816" s="4"/>
      <c r="V2816" s="4"/>
      <c r="W2816" s="4"/>
      <c r="X2816" s="4"/>
      <c r="AJ2816" s="4" t="s">
        <v>9688</v>
      </c>
      <c r="AK2816" s="4" t="s">
        <v>9689</v>
      </c>
      <c r="AL2816" s="4" t="s">
        <v>9690</v>
      </c>
      <c r="AM2816" s="4" t="s">
        <v>9691</v>
      </c>
    </row>
    <row r="2817" spans="21:39" x14ac:dyDescent="0.2">
      <c r="U2817" s="4"/>
      <c r="V2817" s="4"/>
      <c r="W2817" s="4"/>
      <c r="X2817" s="4"/>
      <c r="AJ2817" s="4" t="s">
        <v>9692</v>
      </c>
      <c r="AK2817" s="4" t="s">
        <v>9693</v>
      </c>
      <c r="AL2817" s="4" t="s">
        <v>9694</v>
      </c>
      <c r="AM2817" s="4" t="s">
        <v>9695</v>
      </c>
    </row>
    <row r="2818" spans="21:39" x14ac:dyDescent="0.2">
      <c r="U2818" s="4"/>
      <c r="V2818" s="4"/>
      <c r="W2818" s="4"/>
      <c r="X2818" s="4"/>
      <c r="AJ2818" s="4" t="s">
        <v>9696</v>
      </c>
      <c r="AK2818" s="4" t="s">
        <v>9697</v>
      </c>
      <c r="AL2818" s="4" t="s">
        <v>9698</v>
      </c>
      <c r="AM2818" s="4" t="s">
        <v>9699</v>
      </c>
    </row>
    <row r="2819" spans="21:39" x14ac:dyDescent="0.2">
      <c r="U2819" s="4"/>
      <c r="V2819" s="4"/>
      <c r="W2819" s="4"/>
      <c r="X2819" s="4"/>
      <c r="AJ2819" s="4" t="s">
        <v>9700</v>
      </c>
      <c r="AK2819" s="4" t="s">
        <v>9701</v>
      </c>
      <c r="AL2819" s="4" t="s">
        <v>4635</v>
      </c>
      <c r="AM2819" s="4" t="s">
        <v>4636</v>
      </c>
    </row>
    <row r="2820" spans="21:39" x14ac:dyDescent="0.2">
      <c r="U2820" s="4"/>
      <c r="V2820" s="4"/>
      <c r="W2820" s="4"/>
      <c r="X2820" s="4"/>
      <c r="AJ2820" s="4" t="s">
        <v>9702</v>
      </c>
      <c r="AK2820" s="4" t="s">
        <v>9703</v>
      </c>
      <c r="AL2820" s="4" t="s">
        <v>452</v>
      </c>
      <c r="AM2820" s="4" t="s">
        <v>452</v>
      </c>
    </row>
    <row r="2821" spans="21:39" x14ac:dyDescent="0.2">
      <c r="U2821" s="4"/>
      <c r="V2821" s="4"/>
      <c r="W2821" s="4"/>
      <c r="X2821" s="4"/>
      <c r="AJ2821" s="4" t="s">
        <v>9704</v>
      </c>
      <c r="AK2821" s="4" t="s">
        <v>9705</v>
      </c>
      <c r="AL2821" s="4" t="s">
        <v>9706</v>
      </c>
      <c r="AM2821" s="4" t="s">
        <v>9707</v>
      </c>
    </row>
    <row r="2822" spans="21:39" x14ac:dyDescent="0.2">
      <c r="U2822" s="4"/>
      <c r="V2822" s="4"/>
      <c r="W2822" s="4"/>
      <c r="X2822" s="4"/>
      <c r="AJ2822" s="4" t="s">
        <v>9708</v>
      </c>
      <c r="AK2822" s="4" t="s">
        <v>9705</v>
      </c>
      <c r="AL2822" s="4" t="s">
        <v>9709</v>
      </c>
      <c r="AM2822" s="4" t="s">
        <v>9710</v>
      </c>
    </row>
    <row r="2823" spans="21:39" x14ac:dyDescent="0.2">
      <c r="U2823" s="4"/>
      <c r="V2823" s="4"/>
      <c r="W2823" s="4"/>
      <c r="X2823" s="4"/>
      <c r="AJ2823" s="4" t="s">
        <v>9711</v>
      </c>
      <c r="AK2823" s="4" t="s">
        <v>9712</v>
      </c>
      <c r="AL2823" s="4" t="s">
        <v>9713</v>
      </c>
      <c r="AM2823" s="4" t="s">
        <v>9714</v>
      </c>
    </row>
    <row r="2824" spans="21:39" x14ac:dyDescent="0.2">
      <c r="U2824" s="4"/>
      <c r="V2824" s="4"/>
      <c r="W2824" s="4"/>
      <c r="X2824" s="4"/>
      <c r="AJ2824" s="4" t="s">
        <v>9715</v>
      </c>
      <c r="AK2824" s="4" t="s">
        <v>9716</v>
      </c>
      <c r="AL2824" s="4" t="s">
        <v>9717</v>
      </c>
      <c r="AM2824" s="4" t="s">
        <v>9718</v>
      </c>
    </row>
    <row r="2825" spans="21:39" x14ac:dyDescent="0.2">
      <c r="U2825" s="4"/>
      <c r="V2825" s="4"/>
      <c r="W2825" s="4"/>
      <c r="X2825" s="4"/>
      <c r="AJ2825" s="4" t="s">
        <v>9719</v>
      </c>
      <c r="AK2825" s="4" t="s">
        <v>9720</v>
      </c>
      <c r="AL2825" s="4" t="s">
        <v>9721</v>
      </c>
      <c r="AM2825" s="4" t="s">
        <v>9722</v>
      </c>
    </row>
    <row r="2826" spans="21:39" x14ac:dyDescent="0.2">
      <c r="U2826" s="4"/>
      <c r="V2826" s="4"/>
      <c r="W2826" s="4"/>
      <c r="X2826" s="4"/>
      <c r="AJ2826" s="4" t="s">
        <v>9723</v>
      </c>
      <c r="AK2826" s="4" t="s">
        <v>9724</v>
      </c>
      <c r="AL2826" s="4" t="s">
        <v>9725</v>
      </c>
      <c r="AM2826" s="4" t="s">
        <v>8696</v>
      </c>
    </row>
    <row r="2827" spans="21:39" x14ac:dyDescent="0.2">
      <c r="U2827" s="4"/>
      <c r="V2827" s="4"/>
      <c r="W2827" s="4"/>
      <c r="X2827" s="4"/>
      <c r="AJ2827" s="4" t="s">
        <v>9726</v>
      </c>
      <c r="AK2827" s="4" t="s">
        <v>9712</v>
      </c>
      <c r="AL2827" s="4" t="s">
        <v>9727</v>
      </c>
      <c r="AM2827" s="4" t="s">
        <v>9728</v>
      </c>
    </row>
    <row r="2828" spans="21:39" x14ac:dyDescent="0.2">
      <c r="U2828" s="4"/>
      <c r="V2828" s="4"/>
      <c r="W2828" s="4"/>
      <c r="X2828" s="4"/>
      <c r="AJ2828" s="4" t="s">
        <v>9729</v>
      </c>
      <c r="AK2828" s="4" t="s">
        <v>9716</v>
      </c>
      <c r="AL2828" s="4" t="s">
        <v>9730</v>
      </c>
      <c r="AM2828" s="4" t="s">
        <v>9731</v>
      </c>
    </row>
    <row r="2829" spans="21:39" x14ac:dyDescent="0.2">
      <c r="U2829" s="4"/>
      <c r="V2829" s="4"/>
      <c r="W2829" s="4"/>
      <c r="X2829" s="4"/>
      <c r="AJ2829" s="4" t="s">
        <v>9732</v>
      </c>
      <c r="AK2829" s="4" t="s">
        <v>9720</v>
      </c>
      <c r="AL2829" s="4" t="s">
        <v>9721</v>
      </c>
      <c r="AM2829" s="4" t="s">
        <v>9722</v>
      </c>
    </row>
    <row r="2830" spans="21:39" x14ac:dyDescent="0.2">
      <c r="U2830" s="4"/>
      <c r="V2830" s="4"/>
      <c r="W2830" s="4"/>
      <c r="X2830" s="4"/>
      <c r="AJ2830" s="4" t="s">
        <v>9733</v>
      </c>
      <c r="AK2830" s="4" t="s">
        <v>9724</v>
      </c>
      <c r="AL2830" s="4" t="s">
        <v>9734</v>
      </c>
      <c r="AM2830" s="4" t="s">
        <v>9735</v>
      </c>
    </row>
    <row r="2831" spans="21:39" x14ac:dyDescent="0.2">
      <c r="U2831" s="4"/>
      <c r="V2831" s="4"/>
      <c r="W2831" s="4"/>
      <c r="X2831" s="4"/>
      <c r="AJ2831" s="4" t="s">
        <v>9736</v>
      </c>
      <c r="AK2831" s="4" t="s">
        <v>9737</v>
      </c>
      <c r="AL2831" s="4" t="s">
        <v>9738</v>
      </c>
      <c r="AM2831" s="4" t="s">
        <v>9739</v>
      </c>
    </row>
    <row r="2832" spans="21:39" x14ac:dyDescent="0.2">
      <c r="U2832" s="4"/>
      <c r="V2832" s="4"/>
      <c r="W2832" s="4"/>
      <c r="X2832" s="4"/>
      <c r="AJ2832" s="4" t="s">
        <v>9740</v>
      </c>
      <c r="AK2832" s="4" t="s">
        <v>9741</v>
      </c>
      <c r="AL2832" s="4" t="s">
        <v>9742</v>
      </c>
      <c r="AM2832" s="4" t="s">
        <v>9743</v>
      </c>
    </row>
    <row r="2833" spans="21:39" x14ac:dyDescent="0.2">
      <c r="U2833" s="4"/>
      <c r="V2833" s="4"/>
      <c r="W2833" s="4"/>
      <c r="X2833" s="4"/>
      <c r="AJ2833" s="4" t="s">
        <v>9744</v>
      </c>
      <c r="AK2833" s="4" t="s">
        <v>9745</v>
      </c>
      <c r="AL2833" s="4" t="s">
        <v>9746</v>
      </c>
      <c r="AM2833" s="4" t="s">
        <v>9747</v>
      </c>
    </row>
    <row r="2834" spans="21:39" x14ac:dyDescent="0.2">
      <c r="U2834" s="4"/>
      <c r="V2834" s="4"/>
      <c r="W2834" s="4"/>
      <c r="X2834" s="4"/>
      <c r="AJ2834" s="4" t="s">
        <v>9748</v>
      </c>
      <c r="AK2834" s="4" t="s">
        <v>9749</v>
      </c>
      <c r="AL2834" s="4" t="s">
        <v>9750</v>
      </c>
      <c r="AM2834" s="4" t="s">
        <v>9751</v>
      </c>
    </row>
    <row r="2835" spans="21:39" x14ac:dyDescent="0.2">
      <c r="U2835" s="4"/>
      <c r="V2835" s="4"/>
      <c r="W2835" s="4"/>
      <c r="X2835" s="4"/>
      <c r="AJ2835" s="4" t="s">
        <v>9752</v>
      </c>
      <c r="AK2835" s="4" t="s">
        <v>9753</v>
      </c>
      <c r="AL2835" s="4" t="s">
        <v>9754</v>
      </c>
      <c r="AM2835" s="4" t="s">
        <v>9755</v>
      </c>
    </row>
    <row r="2836" spans="21:39" x14ac:dyDescent="0.2">
      <c r="U2836" s="4"/>
      <c r="V2836" s="4"/>
      <c r="W2836" s="4"/>
      <c r="X2836" s="4"/>
      <c r="AJ2836" s="4" t="s">
        <v>9756</v>
      </c>
      <c r="AK2836" s="4" t="s">
        <v>9757</v>
      </c>
      <c r="AL2836" s="4" t="s">
        <v>9758</v>
      </c>
      <c r="AM2836" s="4" t="s">
        <v>9759</v>
      </c>
    </row>
    <row r="2837" spans="21:39" x14ac:dyDescent="0.2">
      <c r="U2837" s="4"/>
      <c r="V2837" s="4"/>
      <c r="W2837" s="4"/>
      <c r="X2837" s="4"/>
      <c r="AJ2837" s="4" t="s">
        <v>9760</v>
      </c>
      <c r="AK2837" s="4" t="s">
        <v>9761</v>
      </c>
      <c r="AL2837" s="4" t="s">
        <v>9762</v>
      </c>
      <c r="AM2837" s="4" t="s">
        <v>9763</v>
      </c>
    </row>
    <row r="2838" spans="21:39" x14ac:dyDescent="0.2">
      <c r="U2838" s="4"/>
      <c r="V2838" s="4"/>
      <c r="W2838" s="4"/>
      <c r="X2838" s="4"/>
      <c r="AJ2838" s="4" t="s">
        <v>9764</v>
      </c>
      <c r="AK2838" s="4" t="s">
        <v>9765</v>
      </c>
      <c r="AL2838" s="4" t="s">
        <v>9766</v>
      </c>
      <c r="AM2838" s="4" t="s">
        <v>9767</v>
      </c>
    </row>
    <row r="2839" spans="21:39" x14ac:dyDescent="0.2">
      <c r="U2839" s="4"/>
      <c r="V2839" s="4"/>
      <c r="W2839" s="4"/>
      <c r="X2839" s="4"/>
      <c r="AJ2839" s="4" t="s">
        <v>9768</v>
      </c>
      <c r="AK2839" s="4" t="s">
        <v>9769</v>
      </c>
      <c r="AL2839" s="4" t="s">
        <v>9770</v>
      </c>
      <c r="AM2839" s="4" t="s">
        <v>9771</v>
      </c>
    </row>
    <row r="2840" spans="21:39" x14ac:dyDescent="0.2">
      <c r="U2840" s="4"/>
      <c r="V2840" s="4"/>
      <c r="W2840" s="4"/>
      <c r="X2840" s="4"/>
      <c r="AJ2840" s="4" t="s">
        <v>9772</v>
      </c>
      <c r="AK2840" s="4" t="s">
        <v>9773</v>
      </c>
      <c r="AL2840" s="4" t="s">
        <v>9774</v>
      </c>
      <c r="AM2840" s="4" t="s">
        <v>9775</v>
      </c>
    </row>
    <row r="2841" spans="21:39" x14ac:dyDescent="0.2">
      <c r="U2841" s="4"/>
      <c r="V2841" s="4"/>
      <c r="W2841" s="4"/>
      <c r="X2841" s="4"/>
      <c r="AJ2841" s="4" t="s">
        <v>9776</v>
      </c>
      <c r="AK2841" s="4" t="s">
        <v>9777</v>
      </c>
      <c r="AL2841" s="4" t="s">
        <v>9778</v>
      </c>
      <c r="AM2841" s="4" t="s">
        <v>9779</v>
      </c>
    </row>
    <row r="2842" spans="21:39" x14ac:dyDescent="0.2">
      <c r="U2842" s="4"/>
      <c r="V2842" s="4"/>
      <c r="W2842" s="4"/>
      <c r="X2842" s="4"/>
      <c r="AJ2842" s="4" t="s">
        <v>9780</v>
      </c>
      <c r="AK2842" s="4" t="s">
        <v>9781</v>
      </c>
      <c r="AL2842" s="4" t="s">
        <v>9782</v>
      </c>
      <c r="AM2842" s="4" t="s">
        <v>9783</v>
      </c>
    </row>
    <row r="2843" spans="21:39" x14ac:dyDescent="0.2">
      <c r="U2843" s="4"/>
      <c r="V2843" s="4"/>
      <c r="W2843" s="4"/>
      <c r="X2843" s="4"/>
      <c r="AJ2843" s="4" t="s">
        <v>9784</v>
      </c>
      <c r="AK2843" s="4" t="s">
        <v>9741</v>
      </c>
      <c r="AL2843" s="4" t="s">
        <v>9785</v>
      </c>
      <c r="AM2843" s="4" t="s">
        <v>9786</v>
      </c>
    </row>
    <row r="2844" spans="21:39" x14ac:dyDescent="0.2">
      <c r="U2844" s="4"/>
      <c r="V2844" s="4"/>
      <c r="W2844" s="4"/>
      <c r="X2844" s="4"/>
      <c r="AJ2844" s="4" t="s">
        <v>9787</v>
      </c>
      <c r="AK2844" s="4" t="s">
        <v>9745</v>
      </c>
      <c r="AL2844" s="4" t="s">
        <v>9788</v>
      </c>
      <c r="AM2844" s="4" t="s">
        <v>9789</v>
      </c>
    </row>
    <row r="2845" spans="21:39" x14ac:dyDescent="0.2">
      <c r="U2845" s="4"/>
      <c r="V2845" s="4"/>
      <c r="W2845" s="4"/>
      <c r="X2845" s="4"/>
      <c r="AJ2845" s="4" t="s">
        <v>9790</v>
      </c>
      <c r="AK2845" s="4" t="s">
        <v>9791</v>
      </c>
      <c r="AL2845" s="4" t="s">
        <v>9792</v>
      </c>
      <c r="AM2845" s="4" t="s">
        <v>9793</v>
      </c>
    </row>
    <row r="2846" spans="21:39" x14ac:dyDescent="0.2">
      <c r="U2846" s="4"/>
      <c r="V2846" s="4"/>
      <c r="W2846" s="4"/>
      <c r="X2846" s="4"/>
      <c r="AJ2846" s="4" t="s">
        <v>9794</v>
      </c>
      <c r="AK2846" s="4" t="s">
        <v>9757</v>
      </c>
      <c r="AL2846" s="4" t="s">
        <v>9795</v>
      </c>
      <c r="AM2846" s="4" t="s">
        <v>9796</v>
      </c>
    </row>
    <row r="2847" spans="21:39" x14ac:dyDescent="0.2">
      <c r="U2847" s="4"/>
      <c r="V2847" s="4"/>
      <c r="W2847" s="4"/>
      <c r="X2847" s="4"/>
      <c r="AJ2847" s="4" t="s">
        <v>9797</v>
      </c>
      <c r="AK2847" s="4" t="s">
        <v>9798</v>
      </c>
      <c r="AL2847" s="4" t="s">
        <v>9799</v>
      </c>
      <c r="AM2847" s="4" t="s">
        <v>9800</v>
      </c>
    </row>
    <row r="2848" spans="21:39" x14ac:dyDescent="0.2">
      <c r="U2848" s="4"/>
      <c r="V2848" s="4"/>
      <c r="W2848" s="4"/>
      <c r="X2848" s="4"/>
      <c r="AJ2848" s="4" t="s">
        <v>9801</v>
      </c>
      <c r="AK2848" s="4" t="s">
        <v>9802</v>
      </c>
      <c r="AL2848" s="4" t="s">
        <v>4483</v>
      </c>
      <c r="AM2848" s="4" t="s">
        <v>4484</v>
      </c>
    </row>
    <row r="2849" spans="21:39" x14ac:dyDescent="0.2">
      <c r="U2849" s="4"/>
      <c r="V2849" s="4"/>
      <c r="W2849" s="4"/>
      <c r="X2849" s="4"/>
      <c r="AJ2849" s="4" t="s">
        <v>9803</v>
      </c>
      <c r="AK2849" s="4" t="s">
        <v>9804</v>
      </c>
      <c r="AL2849" s="4" t="s">
        <v>9805</v>
      </c>
      <c r="AM2849" s="4" t="s">
        <v>9806</v>
      </c>
    </row>
    <row r="2850" spans="21:39" x14ac:dyDescent="0.2">
      <c r="U2850" s="4"/>
      <c r="V2850" s="4"/>
      <c r="W2850" s="4"/>
      <c r="X2850" s="4"/>
      <c r="AJ2850" s="4" t="s">
        <v>9807</v>
      </c>
      <c r="AK2850" s="4" t="s">
        <v>9808</v>
      </c>
      <c r="AL2850" s="4" t="s">
        <v>9805</v>
      </c>
      <c r="AM2850" s="4" t="s">
        <v>9809</v>
      </c>
    </row>
    <row r="2851" spans="21:39" x14ac:dyDescent="0.2">
      <c r="U2851" s="4"/>
      <c r="V2851" s="4"/>
      <c r="W2851" s="4"/>
      <c r="X2851" s="4"/>
      <c r="AJ2851" s="4" t="s">
        <v>9810</v>
      </c>
      <c r="AK2851" s="4" t="s">
        <v>9811</v>
      </c>
      <c r="AL2851" s="4" t="s">
        <v>9812</v>
      </c>
      <c r="AM2851" s="4" t="s">
        <v>9813</v>
      </c>
    </row>
    <row r="2852" spans="21:39" x14ac:dyDescent="0.2">
      <c r="U2852" s="4"/>
      <c r="V2852" s="4"/>
      <c r="W2852" s="4"/>
      <c r="X2852" s="4"/>
      <c r="AJ2852" s="4" t="s">
        <v>9814</v>
      </c>
      <c r="AK2852" s="4" t="s">
        <v>9815</v>
      </c>
      <c r="AL2852" s="4" t="s">
        <v>9816</v>
      </c>
      <c r="AM2852" s="4" t="s">
        <v>9817</v>
      </c>
    </row>
    <row r="2853" spans="21:39" x14ac:dyDescent="0.2">
      <c r="U2853" s="4"/>
      <c r="V2853" s="4"/>
      <c r="W2853" s="4"/>
      <c r="X2853" s="4"/>
      <c r="AJ2853" s="4" t="s">
        <v>9818</v>
      </c>
      <c r="AK2853" s="4" t="s">
        <v>9819</v>
      </c>
      <c r="AL2853" s="4" t="s">
        <v>9820</v>
      </c>
      <c r="AM2853" s="4" t="s">
        <v>9821</v>
      </c>
    </row>
    <row r="2854" spans="21:39" x14ac:dyDescent="0.2">
      <c r="U2854" s="4"/>
      <c r="V2854" s="4"/>
      <c r="W2854" s="4"/>
      <c r="X2854" s="4"/>
      <c r="AJ2854" s="4" t="s">
        <v>9822</v>
      </c>
      <c r="AK2854" s="4" t="s">
        <v>9823</v>
      </c>
      <c r="AL2854" s="4" t="s">
        <v>9824</v>
      </c>
      <c r="AM2854" s="4" t="s">
        <v>9825</v>
      </c>
    </row>
    <row r="2855" spans="21:39" x14ac:dyDescent="0.2">
      <c r="U2855" s="4"/>
      <c r="V2855" s="4"/>
      <c r="W2855" s="4"/>
      <c r="X2855" s="4"/>
      <c r="AJ2855" s="4" t="s">
        <v>9826</v>
      </c>
      <c r="AK2855" s="4" t="s">
        <v>9827</v>
      </c>
      <c r="AL2855" s="4" t="s">
        <v>452</v>
      </c>
      <c r="AM2855" s="4" t="s">
        <v>452</v>
      </c>
    </row>
    <row r="2856" spans="21:39" x14ac:dyDescent="0.2">
      <c r="U2856" s="4"/>
      <c r="V2856" s="4"/>
      <c r="W2856" s="4"/>
      <c r="X2856" s="4"/>
      <c r="AJ2856" s="4" t="s">
        <v>9828</v>
      </c>
      <c r="AK2856" s="4" t="s">
        <v>9765</v>
      </c>
      <c r="AL2856" s="4" t="s">
        <v>9829</v>
      </c>
      <c r="AM2856" s="4" t="s">
        <v>9771</v>
      </c>
    </row>
    <row r="2857" spans="21:39" x14ac:dyDescent="0.2">
      <c r="U2857" s="4"/>
      <c r="V2857" s="4"/>
      <c r="W2857" s="4"/>
      <c r="X2857" s="4"/>
      <c r="AJ2857" s="4" t="s">
        <v>9830</v>
      </c>
      <c r="AK2857" s="4" t="s">
        <v>9769</v>
      </c>
      <c r="AL2857" s="4" t="s">
        <v>9831</v>
      </c>
      <c r="AM2857" s="4" t="s">
        <v>9832</v>
      </c>
    </row>
    <row r="2858" spans="21:39" x14ac:dyDescent="0.2">
      <c r="U2858" s="4"/>
      <c r="V2858" s="4"/>
      <c r="W2858" s="4"/>
      <c r="X2858" s="4"/>
      <c r="AJ2858" s="4" t="s">
        <v>9833</v>
      </c>
      <c r="AK2858" s="4" t="s">
        <v>9777</v>
      </c>
      <c r="AL2858" s="4" t="s">
        <v>9834</v>
      </c>
      <c r="AM2858" s="4" t="s">
        <v>9835</v>
      </c>
    </row>
    <row r="2859" spans="21:39" x14ac:dyDescent="0.2">
      <c r="U2859" s="4"/>
      <c r="V2859" s="4"/>
      <c r="W2859" s="4"/>
      <c r="X2859" s="4"/>
      <c r="AJ2859" s="4" t="s">
        <v>9836</v>
      </c>
      <c r="AK2859" s="4" t="s">
        <v>9781</v>
      </c>
      <c r="AL2859" s="4" t="s">
        <v>9837</v>
      </c>
      <c r="AM2859" s="4" t="s">
        <v>9838</v>
      </c>
    </row>
    <row r="2860" spans="21:39" x14ac:dyDescent="0.2">
      <c r="U2860" s="4"/>
      <c r="V2860" s="4"/>
      <c r="W2860" s="4"/>
      <c r="X2860" s="4"/>
      <c r="AJ2860" s="4" t="s">
        <v>9839</v>
      </c>
      <c r="AK2860" s="4" t="s">
        <v>9840</v>
      </c>
      <c r="AL2860" s="4" t="s">
        <v>9841</v>
      </c>
      <c r="AM2860" s="4" t="s">
        <v>9842</v>
      </c>
    </row>
    <row r="2861" spans="21:39" x14ac:dyDescent="0.2">
      <c r="U2861" s="4"/>
      <c r="V2861" s="4"/>
      <c r="W2861" s="4"/>
      <c r="X2861" s="4"/>
      <c r="AJ2861" s="4" t="s">
        <v>9843</v>
      </c>
      <c r="AK2861" s="4" t="s">
        <v>9844</v>
      </c>
      <c r="AL2861" s="4" t="s">
        <v>9845</v>
      </c>
      <c r="AM2861" s="4" t="s">
        <v>9846</v>
      </c>
    </row>
    <row r="2862" spans="21:39" x14ac:dyDescent="0.2">
      <c r="U2862" s="4"/>
      <c r="V2862" s="4"/>
      <c r="W2862" s="4"/>
      <c r="X2862" s="4"/>
      <c r="AJ2862" s="4" t="s">
        <v>9847</v>
      </c>
      <c r="AK2862" s="4" t="s">
        <v>9848</v>
      </c>
      <c r="AL2862" s="4" t="s">
        <v>9849</v>
      </c>
      <c r="AM2862" s="4" t="s">
        <v>9850</v>
      </c>
    </row>
    <row r="2863" spans="21:39" x14ac:dyDescent="0.2">
      <c r="U2863" s="4"/>
      <c r="V2863" s="4"/>
      <c r="W2863" s="4"/>
      <c r="X2863" s="4"/>
      <c r="AJ2863" s="4" t="s">
        <v>9851</v>
      </c>
      <c r="AK2863" s="4" t="s">
        <v>9852</v>
      </c>
      <c r="AL2863" s="4" t="s">
        <v>9853</v>
      </c>
      <c r="AM2863" s="4" t="s">
        <v>9854</v>
      </c>
    </row>
    <row r="2864" spans="21:39" x14ac:dyDescent="0.2">
      <c r="U2864" s="4"/>
      <c r="V2864" s="4"/>
      <c r="W2864" s="4"/>
      <c r="X2864" s="4"/>
      <c r="AJ2864" s="4" t="s">
        <v>9855</v>
      </c>
      <c r="AK2864" s="4" t="s">
        <v>9856</v>
      </c>
      <c r="AL2864" s="4" t="s">
        <v>9857</v>
      </c>
      <c r="AM2864" s="4" t="s">
        <v>9858</v>
      </c>
    </row>
    <row r="2865" spans="21:39" x14ac:dyDescent="0.2">
      <c r="U2865" s="4"/>
      <c r="V2865" s="4"/>
      <c r="W2865" s="4"/>
      <c r="X2865" s="4"/>
      <c r="AJ2865" s="4" t="s">
        <v>9859</v>
      </c>
      <c r="AK2865" s="4" t="s">
        <v>9840</v>
      </c>
      <c r="AL2865" s="4" t="s">
        <v>9860</v>
      </c>
      <c r="AM2865" s="4" t="s">
        <v>9861</v>
      </c>
    </row>
    <row r="2866" spans="21:39" x14ac:dyDescent="0.2">
      <c r="U2866" s="4"/>
      <c r="V2866" s="4"/>
      <c r="W2866" s="4"/>
      <c r="X2866" s="4"/>
      <c r="AJ2866" s="4" t="s">
        <v>9862</v>
      </c>
      <c r="AK2866" s="4" t="s">
        <v>9863</v>
      </c>
      <c r="AL2866" s="4" t="s">
        <v>9864</v>
      </c>
      <c r="AM2866" s="4" t="s">
        <v>9865</v>
      </c>
    </row>
    <row r="2867" spans="21:39" x14ac:dyDescent="0.2">
      <c r="U2867" s="4"/>
      <c r="V2867" s="4"/>
      <c r="W2867" s="4"/>
      <c r="X2867" s="4"/>
      <c r="AJ2867" s="4" t="s">
        <v>9866</v>
      </c>
      <c r="AK2867" s="4" t="s">
        <v>9867</v>
      </c>
      <c r="AL2867" s="4" t="s">
        <v>9868</v>
      </c>
      <c r="AM2867" s="4" t="s">
        <v>9869</v>
      </c>
    </row>
    <row r="2868" spans="21:39" x14ac:dyDescent="0.2">
      <c r="U2868" s="4"/>
      <c r="V2868" s="4"/>
      <c r="W2868" s="4"/>
      <c r="X2868" s="4"/>
      <c r="AJ2868" s="4" t="s">
        <v>9870</v>
      </c>
      <c r="AK2868" s="4" t="s">
        <v>9871</v>
      </c>
      <c r="AL2868" s="4" t="s">
        <v>4475</v>
      </c>
      <c r="AM2868" s="4" t="s">
        <v>4476</v>
      </c>
    </row>
    <row r="2869" spans="21:39" x14ac:dyDescent="0.2">
      <c r="U2869" s="4"/>
      <c r="V2869" s="4"/>
      <c r="W2869" s="4"/>
      <c r="X2869" s="4"/>
      <c r="AJ2869" s="4" t="s">
        <v>9872</v>
      </c>
      <c r="AK2869" s="4" t="s">
        <v>9873</v>
      </c>
      <c r="AL2869" s="4" t="s">
        <v>9874</v>
      </c>
      <c r="AM2869" s="4" t="s">
        <v>9875</v>
      </c>
    </row>
    <row r="2870" spans="21:39" x14ac:dyDescent="0.2">
      <c r="U2870" s="4"/>
      <c r="V2870" s="4"/>
      <c r="W2870" s="4"/>
      <c r="X2870" s="4"/>
      <c r="AJ2870" s="4" t="s">
        <v>9876</v>
      </c>
      <c r="AK2870" s="4" t="s">
        <v>9877</v>
      </c>
      <c r="AL2870" s="4" t="s">
        <v>9878</v>
      </c>
      <c r="AM2870" s="4" t="s">
        <v>9879</v>
      </c>
    </row>
    <row r="2871" spans="21:39" x14ac:dyDescent="0.2">
      <c r="U2871" s="4"/>
      <c r="V2871" s="4"/>
      <c r="W2871" s="4"/>
      <c r="X2871" s="4"/>
      <c r="AJ2871" s="4" t="s">
        <v>9880</v>
      </c>
      <c r="AK2871" s="4" t="s">
        <v>9881</v>
      </c>
      <c r="AL2871" s="4" t="s">
        <v>9882</v>
      </c>
      <c r="AM2871" s="4" t="s">
        <v>9883</v>
      </c>
    </row>
    <row r="2872" spans="21:39" x14ac:dyDescent="0.2">
      <c r="U2872" s="4"/>
      <c r="V2872" s="4"/>
      <c r="W2872" s="4"/>
      <c r="X2872" s="4"/>
      <c r="AJ2872" s="4" t="s">
        <v>9884</v>
      </c>
      <c r="AK2872" s="4" t="s">
        <v>9885</v>
      </c>
      <c r="AL2872" s="4" t="s">
        <v>9886</v>
      </c>
      <c r="AM2872" s="4" t="s">
        <v>9887</v>
      </c>
    </row>
    <row r="2873" spans="21:39" x14ac:dyDescent="0.2">
      <c r="U2873" s="4"/>
      <c r="V2873" s="4"/>
      <c r="W2873" s="4"/>
      <c r="X2873" s="4"/>
      <c r="AJ2873" s="4" t="s">
        <v>9888</v>
      </c>
      <c r="AK2873" s="4" t="s">
        <v>9889</v>
      </c>
      <c r="AL2873" s="4" t="s">
        <v>9890</v>
      </c>
      <c r="AM2873" s="4" t="s">
        <v>9891</v>
      </c>
    </row>
    <row r="2874" spans="21:39" x14ac:dyDescent="0.2">
      <c r="U2874" s="4"/>
      <c r="V2874" s="4"/>
      <c r="W2874" s="4"/>
      <c r="X2874" s="4"/>
      <c r="AJ2874" s="4" t="s">
        <v>9892</v>
      </c>
      <c r="AK2874" s="4" t="s">
        <v>9893</v>
      </c>
      <c r="AL2874" s="4" t="s">
        <v>9894</v>
      </c>
      <c r="AM2874" s="4" t="s">
        <v>9895</v>
      </c>
    </row>
    <row r="2875" spans="21:39" x14ac:dyDescent="0.2">
      <c r="U2875" s="4"/>
      <c r="V2875" s="4"/>
      <c r="W2875" s="4"/>
      <c r="X2875" s="4"/>
      <c r="AJ2875" s="4" t="s">
        <v>9896</v>
      </c>
      <c r="AK2875" s="4" t="s">
        <v>9897</v>
      </c>
      <c r="AL2875" s="4" t="s">
        <v>9898</v>
      </c>
      <c r="AM2875" s="4" t="s">
        <v>9899</v>
      </c>
    </row>
    <row r="2876" spans="21:39" x14ac:dyDescent="0.2">
      <c r="U2876" s="4"/>
      <c r="V2876" s="4"/>
      <c r="W2876" s="4"/>
      <c r="X2876" s="4"/>
      <c r="AJ2876" s="4" t="s">
        <v>9900</v>
      </c>
      <c r="AK2876" s="4" t="s">
        <v>9901</v>
      </c>
      <c r="AL2876" s="4" t="s">
        <v>452</v>
      </c>
      <c r="AM2876" s="4" t="s">
        <v>452</v>
      </c>
    </row>
    <row r="2877" spans="21:39" x14ac:dyDescent="0.2">
      <c r="U2877" s="4"/>
      <c r="V2877" s="4"/>
      <c r="W2877" s="4"/>
      <c r="X2877" s="4"/>
      <c r="AJ2877" s="4" t="s">
        <v>9902</v>
      </c>
      <c r="AK2877" s="4" t="s">
        <v>9852</v>
      </c>
      <c r="AL2877" s="4" t="s">
        <v>9903</v>
      </c>
      <c r="AM2877" s="4" t="s">
        <v>9904</v>
      </c>
    </row>
    <row r="2878" spans="21:39" x14ac:dyDescent="0.2">
      <c r="U2878" s="4"/>
      <c r="V2878" s="4"/>
      <c r="W2878" s="4"/>
      <c r="X2878" s="4"/>
      <c r="AJ2878" s="4" t="s">
        <v>9905</v>
      </c>
      <c r="AK2878" s="4" t="s">
        <v>9856</v>
      </c>
      <c r="AL2878" s="4" t="s">
        <v>9906</v>
      </c>
      <c r="AM2878" s="4" t="s">
        <v>9907</v>
      </c>
    </row>
    <row r="2879" spans="21:39" x14ac:dyDescent="0.2">
      <c r="U2879" s="4"/>
      <c r="V2879" s="4"/>
      <c r="W2879" s="4"/>
      <c r="X2879" s="4"/>
      <c r="AJ2879" s="4" t="s">
        <v>9908</v>
      </c>
      <c r="AK2879" s="4" t="s">
        <v>9909</v>
      </c>
      <c r="AL2879" s="4" t="s">
        <v>9910</v>
      </c>
      <c r="AM2879" s="4" t="s">
        <v>9911</v>
      </c>
    </row>
    <row r="2880" spans="21:39" x14ac:dyDescent="0.2">
      <c r="U2880" s="4"/>
      <c r="V2880" s="4"/>
      <c r="W2880" s="4"/>
      <c r="X2880" s="4"/>
      <c r="AJ2880" s="4" t="s">
        <v>9912</v>
      </c>
      <c r="AK2880" s="4" t="s">
        <v>9913</v>
      </c>
      <c r="AL2880" s="4" t="s">
        <v>9914</v>
      </c>
      <c r="AM2880" s="4" t="s">
        <v>9915</v>
      </c>
    </row>
    <row r="2881" spans="21:39" x14ac:dyDescent="0.2">
      <c r="U2881" s="4"/>
      <c r="V2881" s="4"/>
      <c r="W2881" s="4"/>
      <c r="X2881" s="4"/>
      <c r="AJ2881" s="4" t="s">
        <v>9916</v>
      </c>
      <c r="AK2881" s="4" t="s">
        <v>9917</v>
      </c>
      <c r="AL2881" s="4" t="s">
        <v>6329</v>
      </c>
      <c r="AM2881" s="4" t="s">
        <v>9918</v>
      </c>
    </row>
    <row r="2882" spans="21:39" x14ac:dyDescent="0.2">
      <c r="U2882" s="4"/>
      <c r="V2882" s="4"/>
      <c r="W2882" s="4"/>
      <c r="X2882" s="4"/>
      <c r="AJ2882" s="4" t="s">
        <v>9919</v>
      </c>
      <c r="AK2882" s="4" t="s">
        <v>9920</v>
      </c>
      <c r="AL2882" s="4" t="s">
        <v>9921</v>
      </c>
      <c r="AM2882" s="4" t="s">
        <v>9922</v>
      </c>
    </row>
    <row r="2883" spans="21:39" x14ac:dyDescent="0.2">
      <c r="U2883" s="4"/>
      <c r="V2883" s="4"/>
      <c r="W2883" s="4"/>
      <c r="X2883" s="4"/>
      <c r="AJ2883" s="4" t="s">
        <v>9923</v>
      </c>
      <c r="AK2883" s="4" t="s">
        <v>9924</v>
      </c>
      <c r="AL2883" s="4" t="s">
        <v>9925</v>
      </c>
      <c r="AM2883" s="4" t="s">
        <v>9926</v>
      </c>
    </row>
    <row r="2884" spans="21:39" x14ac:dyDescent="0.2">
      <c r="U2884" s="4"/>
      <c r="V2884" s="4"/>
      <c r="W2884" s="4"/>
      <c r="X2884" s="4"/>
      <c r="AJ2884" s="4" t="s">
        <v>9927</v>
      </c>
      <c r="AK2884" s="4" t="s">
        <v>9928</v>
      </c>
      <c r="AL2884" s="4" t="s">
        <v>9929</v>
      </c>
      <c r="AM2884" s="4" t="s">
        <v>9930</v>
      </c>
    </row>
    <row r="2885" spans="21:39" x14ac:dyDescent="0.2">
      <c r="U2885" s="4"/>
      <c r="V2885" s="4"/>
      <c r="W2885" s="4"/>
      <c r="X2885" s="4"/>
      <c r="AJ2885" s="4" t="s">
        <v>9931</v>
      </c>
      <c r="AK2885" s="4" t="s">
        <v>9932</v>
      </c>
      <c r="AL2885" s="4" t="s">
        <v>9933</v>
      </c>
      <c r="AM2885" s="4" t="s">
        <v>9934</v>
      </c>
    </row>
    <row r="2886" spans="21:39" x14ac:dyDescent="0.2">
      <c r="U2886" s="4"/>
      <c r="V2886" s="4"/>
      <c r="W2886" s="4"/>
      <c r="X2886" s="4"/>
      <c r="AJ2886" s="4" t="s">
        <v>9935</v>
      </c>
      <c r="AK2886" s="4" t="s">
        <v>9936</v>
      </c>
      <c r="AL2886" s="4" t="s">
        <v>9937</v>
      </c>
      <c r="AM2886" s="4" t="s">
        <v>9938</v>
      </c>
    </row>
    <row r="2887" spans="21:39" x14ac:dyDescent="0.2">
      <c r="U2887" s="4"/>
      <c r="V2887" s="4"/>
      <c r="W2887" s="4"/>
      <c r="X2887" s="4"/>
      <c r="AJ2887" s="4" t="s">
        <v>9939</v>
      </c>
      <c r="AK2887" s="4" t="s">
        <v>9940</v>
      </c>
      <c r="AL2887" s="4" t="s">
        <v>9941</v>
      </c>
      <c r="AM2887" s="4" t="s">
        <v>9942</v>
      </c>
    </row>
    <row r="2888" spans="21:39" x14ac:dyDescent="0.2">
      <c r="U2888" s="4"/>
      <c r="V2888" s="4"/>
      <c r="W2888" s="4"/>
      <c r="X2888" s="4"/>
      <c r="AJ2888" s="4" t="s">
        <v>9943</v>
      </c>
      <c r="AK2888" s="4" t="s">
        <v>9944</v>
      </c>
      <c r="AL2888" s="4" t="s">
        <v>9945</v>
      </c>
      <c r="AM2888" s="4" t="s">
        <v>9946</v>
      </c>
    </row>
    <row r="2889" spans="21:39" x14ac:dyDescent="0.2">
      <c r="U2889" s="4"/>
      <c r="V2889" s="4"/>
      <c r="W2889" s="4"/>
      <c r="X2889" s="4"/>
      <c r="AJ2889" s="4" t="s">
        <v>9947</v>
      </c>
      <c r="AK2889" s="4" t="s">
        <v>9948</v>
      </c>
      <c r="AL2889" s="4" t="s">
        <v>9949</v>
      </c>
      <c r="AM2889" s="4" t="s">
        <v>9950</v>
      </c>
    </row>
    <row r="2890" spans="21:39" x14ac:dyDescent="0.2">
      <c r="U2890" s="4"/>
      <c r="V2890" s="4"/>
      <c r="W2890" s="4"/>
      <c r="X2890" s="4"/>
      <c r="AJ2890" s="4" t="s">
        <v>9951</v>
      </c>
      <c r="AK2890" s="4" t="s">
        <v>9952</v>
      </c>
      <c r="AL2890" s="4" t="s">
        <v>9953</v>
      </c>
      <c r="AM2890" s="4" t="s">
        <v>9954</v>
      </c>
    </row>
    <row r="2891" spans="21:39" x14ac:dyDescent="0.2">
      <c r="U2891" s="4"/>
      <c r="V2891" s="4"/>
      <c r="W2891" s="4"/>
      <c r="X2891" s="4"/>
      <c r="AJ2891" s="4" t="s">
        <v>9955</v>
      </c>
      <c r="AK2891" s="4" t="s">
        <v>9956</v>
      </c>
      <c r="AL2891" s="4" t="s">
        <v>9957</v>
      </c>
      <c r="AM2891" s="4" t="s">
        <v>9958</v>
      </c>
    </row>
    <row r="2892" spans="21:39" x14ac:dyDescent="0.2">
      <c r="U2892" s="4"/>
      <c r="V2892" s="4"/>
      <c r="W2892" s="4"/>
      <c r="X2892" s="4"/>
      <c r="AJ2892" s="4" t="s">
        <v>9959</v>
      </c>
      <c r="AK2892" s="4" t="s">
        <v>9960</v>
      </c>
      <c r="AL2892" s="4" t="s">
        <v>452</v>
      </c>
      <c r="AM2892" s="4" t="s">
        <v>452</v>
      </c>
    </row>
    <row r="2893" spans="21:39" x14ac:dyDescent="0.2">
      <c r="U2893" s="4"/>
      <c r="V2893" s="4"/>
      <c r="W2893" s="4"/>
      <c r="X2893" s="4"/>
      <c r="AJ2893" s="4" t="s">
        <v>9961</v>
      </c>
      <c r="AK2893" s="4" t="s">
        <v>9962</v>
      </c>
      <c r="AL2893" s="4" t="s">
        <v>9963</v>
      </c>
      <c r="AM2893" s="4" t="s">
        <v>9964</v>
      </c>
    </row>
    <row r="2894" spans="21:39" x14ac:dyDescent="0.2">
      <c r="U2894" s="4"/>
      <c r="V2894" s="4"/>
      <c r="W2894" s="4"/>
      <c r="X2894" s="4"/>
      <c r="AJ2894" s="4" t="s">
        <v>9965</v>
      </c>
      <c r="AK2894" s="4" t="s">
        <v>9966</v>
      </c>
      <c r="AL2894" s="4" t="s">
        <v>4491</v>
      </c>
      <c r="AM2894" s="4" t="s">
        <v>4492</v>
      </c>
    </row>
    <row r="2895" spans="21:39" x14ac:dyDescent="0.2">
      <c r="U2895" s="4"/>
      <c r="V2895" s="4"/>
      <c r="W2895" s="4"/>
      <c r="X2895" s="4"/>
      <c r="AJ2895" s="4" t="s">
        <v>9967</v>
      </c>
      <c r="AK2895" s="4" t="s">
        <v>9968</v>
      </c>
      <c r="AL2895" s="4" t="s">
        <v>9969</v>
      </c>
      <c r="AM2895" s="4" t="s">
        <v>9970</v>
      </c>
    </row>
    <row r="2896" spans="21:39" x14ac:dyDescent="0.2">
      <c r="U2896" s="4"/>
      <c r="V2896" s="4"/>
      <c r="W2896" s="4"/>
      <c r="X2896" s="4"/>
      <c r="AJ2896" s="4" t="s">
        <v>9971</v>
      </c>
      <c r="AK2896" s="4" t="s">
        <v>9972</v>
      </c>
      <c r="AL2896" s="4" t="s">
        <v>9973</v>
      </c>
      <c r="AM2896" s="4" t="s">
        <v>9974</v>
      </c>
    </row>
    <row r="2897" spans="21:39" x14ac:dyDescent="0.2">
      <c r="U2897" s="4"/>
      <c r="V2897" s="4"/>
      <c r="W2897" s="4"/>
      <c r="X2897" s="4"/>
      <c r="AJ2897" s="4" t="s">
        <v>9975</v>
      </c>
      <c r="AK2897" s="4" t="s">
        <v>9976</v>
      </c>
      <c r="AL2897" s="4" t="s">
        <v>9977</v>
      </c>
      <c r="AM2897" s="4" t="s">
        <v>9978</v>
      </c>
    </row>
    <row r="2898" spans="21:39" x14ac:dyDescent="0.2">
      <c r="U2898" s="4"/>
      <c r="V2898" s="4"/>
      <c r="W2898" s="4"/>
      <c r="X2898" s="4"/>
      <c r="AJ2898" s="4" t="s">
        <v>9979</v>
      </c>
      <c r="AK2898" s="4" t="s">
        <v>9980</v>
      </c>
      <c r="AL2898" s="4" t="s">
        <v>9981</v>
      </c>
      <c r="AM2898" s="4" t="s">
        <v>9982</v>
      </c>
    </row>
    <row r="2899" spans="21:39" x14ac:dyDescent="0.2">
      <c r="U2899" s="4"/>
      <c r="V2899" s="4"/>
      <c r="W2899" s="4"/>
      <c r="X2899" s="4"/>
      <c r="AJ2899" s="4" t="s">
        <v>9983</v>
      </c>
      <c r="AK2899" s="4" t="s">
        <v>9984</v>
      </c>
      <c r="AL2899" s="4" t="s">
        <v>9985</v>
      </c>
      <c r="AM2899" s="4" t="s">
        <v>9986</v>
      </c>
    </row>
    <row r="2900" spans="21:39" x14ac:dyDescent="0.2">
      <c r="U2900" s="4"/>
      <c r="V2900" s="4"/>
      <c r="W2900" s="4"/>
      <c r="X2900" s="4"/>
      <c r="AJ2900" s="4" t="s">
        <v>9987</v>
      </c>
      <c r="AK2900" s="4" t="s">
        <v>9988</v>
      </c>
      <c r="AL2900" s="4" t="s">
        <v>9989</v>
      </c>
      <c r="AM2900" s="4" t="s">
        <v>9990</v>
      </c>
    </row>
    <row r="2901" spans="21:39" x14ac:dyDescent="0.2">
      <c r="U2901" s="4"/>
      <c r="V2901" s="4"/>
      <c r="W2901" s="4"/>
      <c r="X2901" s="4"/>
      <c r="AJ2901" s="4" t="s">
        <v>9991</v>
      </c>
      <c r="AK2901" s="4" t="s">
        <v>9992</v>
      </c>
      <c r="AL2901" s="4" t="s">
        <v>9993</v>
      </c>
      <c r="AM2901" s="4" t="s">
        <v>9994</v>
      </c>
    </row>
    <row r="2902" spans="21:39" x14ac:dyDescent="0.2">
      <c r="U2902" s="4"/>
      <c r="V2902" s="4"/>
      <c r="W2902" s="4"/>
      <c r="X2902" s="4"/>
      <c r="AJ2902" s="4" t="s">
        <v>9995</v>
      </c>
      <c r="AK2902" s="4" t="s">
        <v>9996</v>
      </c>
      <c r="AL2902" s="4" t="s">
        <v>9985</v>
      </c>
      <c r="AM2902" s="4" t="s">
        <v>9997</v>
      </c>
    </row>
    <row r="2903" spans="21:39" x14ac:dyDescent="0.2">
      <c r="U2903" s="4"/>
      <c r="V2903" s="4"/>
      <c r="W2903" s="4"/>
      <c r="X2903" s="4"/>
      <c r="AJ2903" s="4" t="s">
        <v>9998</v>
      </c>
      <c r="AK2903" s="4" t="s">
        <v>9999</v>
      </c>
      <c r="AL2903" s="4" t="s">
        <v>452</v>
      </c>
      <c r="AM2903" s="4" t="s">
        <v>452</v>
      </c>
    </row>
    <row r="2904" spans="21:39" x14ac:dyDescent="0.2">
      <c r="U2904" s="4"/>
      <c r="V2904" s="4"/>
      <c r="W2904" s="4"/>
      <c r="X2904" s="4"/>
      <c r="AJ2904" s="4" t="s">
        <v>10000</v>
      </c>
      <c r="AK2904" s="4" t="s">
        <v>10001</v>
      </c>
      <c r="AL2904" s="4" t="s">
        <v>10002</v>
      </c>
      <c r="AM2904" s="4" t="s">
        <v>10003</v>
      </c>
    </row>
    <row r="2905" spans="21:39" x14ac:dyDescent="0.2">
      <c r="U2905" s="4"/>
      <c r="V2905" s="4"/>
      <c r="W2905" s="4"/>
      <c r="X2905" s="4"/>
      <c r="AJ2905" s="4" t="s">
        <v>10004</v>
      </c>
      <c r="AK2905" s="4" t="s">
        <v>10005</v>
      </c>
      <c r="AL2905" s="4" t="s">
        <v>10006</v>
      </c>
      <c r="AM2905" s="4" t="s">
        <v>10007</v>
      </c>
    </row>
    <row r="2906" spans="21:39" x14ac:dyDescent="0.2">
      <c r="U2906" s="4"/>
      <c r="V2906" s="4"/>
      <c r="W2906" s="4"/>
      <c r="X2906" s="4"/>
      <c r="AJ2906" s="4" t="s">
        <v>10008</v>
      </c>
      <c r="AK2906" s="4" t="s">
        <v>10009</v>
      </c>
      <c r="AL2906" s="4" t="s">
        <v>10010</v>
      </c>
      <c r="AM2906" s="4" t="s">
        <v>10011</v>
      </c>
    </row>
    <row r="2907" spans="21:39" x14ac:dyDescent="0.2">
      <c r="U2907" s="4"/>
      <c r="V2907" s="4"/>
      <c r="W2907" s="4"/>
      <c r="X2907" s="4"/>
      <c r="AJ2907" s="4" t="s">
        <v>10012</v>
      </c>
      <c r="AK2907" s="4" t="s">
        <v>10013</v>
      </c>
      <c r="AL2907" s="4" t="s">
        <v>10014</v>
      </c>
      <c r="AM2907" s="4" t="s">
        <v>10015</v>
      </c>
    </row>
    <row r="2908" spans="21:39" x14ac:dyDescent="0.2">
      <c r="U2908" s="4"/>
      <c r="V2908" s="4"/>
      <c r="W2908" s="4"/>
      <c r="X2908" s="4"/>
      <c r="AJ2908" s="4" t="s">
        <v>10016</v>
      </c>
      <c r="AK2908" s="4" t="s">
        <v>10017</v>
      </c>
      <c r="AL2908" s="4" t="s">
        <v>10018</v>
      </c>
      <c r="AM2908" s="4" t="s">
        <v>10019</v>
      </c>
    </row>
    <row r="2909" spans="21:39" x14ac:dyDescent="0.2">
      <c r="U2909" s="4"/>
      <c r="V2909" s="4"/>
      <c r="W2909" s="4"/>
      <c r="X2909" s="4"/>
      <c r="AJ2909" s="4" t="s">
        <v>10020</v>
      </c>
      <c r="AK2909" s="4" t="s">
        <v>10021</v>
      </c>
      <c r="AL2909" s="4" t="s">
        <v>10022</v>
      </c>
      <c r="AM2909" s="4" t="s">
        <v>10023</v>
      </c>
    </row>
    <row r="2910" spans="21:39" x14ac:dyDescent="0.2">
      <c r="U2910" s="4"/>
      <c r="V2910" s="4"/>
      <c r="W2910" s="4"/>
      <c r="X2910" s="4"/>
      <c r="AJ2910" s="4" t="s">
        <v>10024</v>
      </c>
      <c r="AK2910" s="4" t="s">
        <v>10025</v>
      </c>
      <c r="AL2910" s="4" t="s">
        <v>10026</v>
      </c>
      <c r="AM2910" s="4" t="s">
        <v>10027</v>
      </c>
    </row>
    <row r="2911" spans="21:39" x14ac:dyDescent="0.2">
      <c r="U2911" s="4"/>
      <c r="V2911" s="4"/>
      <c r="W2911" s="4"/>
      <c r="X2911" s="4"/>
      <c r="AJ2911" s="4" t="s">
        <v>10028</v>
      </c>
      <c r="AK2911" s="4" t="s">
        <v>10029</v>
      </c>
      <c r="AL2911" s="4" t="s">
        <v>10030</v>
      </c>
      <c r="AM2911" s="4" t="s">
        <v>10031</v>
      </c>
    </row>
    <row r="2912" spans="21:39" x14ac:dyDescent="0.2">
      <c r="U2912" s="4"/>
      <c r="V2912" s="4"/>
      <c r="W2912" s="4"/>
      <c r="X2912" s="4"/>
      <c r="AJ2912" s="4" t="s">
        <v>10032</v>
      </c>
      <c r="AK2912" s="4" t="s">
        <v>10001</v>
      </c>
      <c r="AL2912" s="4" t="s">
        <v>10033</v>
      </c>
      <c r="AM2912" s="4" t="s">
        <v>10034</v>
      </c>
    </row>
    <row r="2913" spans="21:39" x14ac:dyDescent="0.2">
      <c r="U2913" s="4"/>
      <c r="V2913" s="4"/>
      <c r="W2913" s="4"/>
      <c r="X2913" s="4"/>
      <c r="AJ2913" s="4" t="s">
        <v>10035</v>
      </c>
      <c r="AK2913" s="4" t="s">
        <v>10005</v>
      </c>
      <c r="AL2913" s="4" t="s">
        <v>10036</v>
      </c>
      <c r="AM2913" s="4" t="s">
        <v>10037</v>
      </c>
    </row>
    <row r="2914" spans="21:39" x14ac:dyDescent="0.2">
      <c r="U2914" s="4"/>
      <c r="V2914" s="4"/>
      <c r="W2914" s="4"/>
      <c r="X2914" s="4"/>
      <c r="AJ2914" s="4" t="s">
        <v>10038</v>
      </c>
      <c r="AK2914" s="4" t="s">
        <v>10009</v>
      </c>
      <c r="AL2914" s="4" t="s">
        <v>10039</v>
      </c>
      <c r="AM2914" s="4" t="s">
        <v>10040</v>
      </c>
    </row>
    <row r="2915" spans="21:39" x14ac:dyDescent="0.2">
      <c r="U2915" s="4"/>
      <c r="V2915" s="4"/>
      <c r="W2915" s="4"/>
      <c r="X2915" s="4"/>
      <c r="AJ2915" s="4" t="s">
        <v>10041</v>
      </c>
      <c r="AK2915" s="4" t="s">
        <v>10042</v>
      </c>
      <c r="AL2915" s="4" t="s">
        <v>10043</v>
      </c>
      <c r="AM2915" s="4" t="s">
        <v>10044</v>
      </c>
    </row>
    <row r="2916" spans="21:39" x14ac:dyDescent="0.2">
      <c r="U2916" s="4"/>
      <c r="V2916" s="4"/>
      <c r="W2916" s="4"/>
      <c r="X2916" s="4"/>
      <c r="AJ2916" s="4" t="s">
        <v>10045</v>
      </c>
      <c r="AK2916" s="4" t="s">
        <v>10013</v>
      </c>
      <c r="AL2916" s="4" t="s">
        <v>10046</v>
      </c>
      <c r="AM2916" s="4" t="s">
        <v>10047</v>
      </c>
    </row>
    <row r="2917" spans="21:39" x14ac:dyDescent="0.2">
      <c r="U2917" s="4"/>
      <c r="V2917" s="4"/>
      <c r="W2917" s="4"/>
      <c r="X2917" s="4"/>
      <c r="AJ2917" s="4" t="s">
        <v>10048</v>
      </c>
      <c r="AK2917" s="4" t="s">
        <v>10017</v>
      </c>
      <c r="AL2917" s="4" t="s">
        <v>10049</v>
      </c>
      <c r="AM2917" s="4" t="s">
        <v>10050</v>
      </c>
    </row>
    <row r="2918" spans="21:39" x14ac:dyDescent="0.2">
      <c r="U2918" s="4"/>
      <c r="V2918" s="4"/>
      <c r="W2918" s="4"/>
      <c r="X2918" s="4"/>
      <c r="AJ2918" s="4" t="s">
        <v>10051</v>
      </c>
      <c r="AK2918" s="4" t="s">
        <v>10052</v>
      </c>
      <c r="AL2918" s="4" t="s">
        <v>10053</v>
      </c>
      <c r="AM2918" s="4" t="s">
        <v>10054</v>
      </c>
    </row>
    <row r="2919" spans="21:39" x14ac:dyDescent="0.2">
      <c r="U2919" s="4"/>
      <c r="V2919" s="4"/>
      <c r="W2919" s="4"/>
      <c r="X2919" s="4"/>
      <c r="AJ2919" s="4" t="s">
        <v>10055</v>
      </c>
      <c r="AK2919" s="4" t="s">
        <v>10056</v>
      </c>
      <c r="AL2919" s="4" t="s">
        <v>10057</v>
      </c>
      <c r="AM2919" s="4" t="s">
        <v>10058</v>
      </c>
    </row>
    <row r="2920" spans="21:39" x14ac:dyDescent="0.2">
      <c r="U2920" s="4"/>
      <c r="V2920" s="4"/>
      <c r="W2920" s="4"/>
      <c r="X2920" s="4"/>
      <c r="AJ2920" s="4" t="s">
        <v>10059</v>
      </c>
      <c r="AK2920" s="4" t="s">
        <v>10060</v>
      </c>
      <c r="AL2920" s="4" t="s">
        <v>10026</v>
      </c>
      <c r="AM2920" s="4" t="s">
        <v>10027</v>
      </c>
    </row>
    <row r="2921" spans="21:39" x14ac:dyDescent="0.2">
      <c r="U2921" s="4"/>
      <c r="V2921" s="4"/>
      <c r="W2921" s="4"/>
      <c r="X2921" s="4"/>
      <c r="AJ2921" s="4" t="s">
        <v>10061</v>
      </c>
      <c r="AK2921" s="4" t="s">
        <v>10062</v>
      </c>
      <c r="AL2921" s="4" t="s">
        <v>10063</v>
      </c>
      <c r="AM2921" s="4" t="s">
        <v>10064</v>
      </c>
    </row>
    <row r="2922" spans="21:39" x14ac:dyDescent="0.2">
      <c r="U2922" s="4"/>
      <c r="V2922" s="4"/>
      <c r="W2922" s="4"/>
      <c r="X2922" s="4"/>
      <c r="AJ2922" s="4" t="s">
        <v>10065</v>
      </c>
      <c r="AK2922" s="4" t="s">
        <v>10066</v>
      </c>
      <c r="AL2922" s="4" t="s">
        <v>10067</v>
      </c>
      <c r="AM2922" s="4" t="s">
        <v>10068</v>
      </c>
    </row>
    <row r="2923" spans="21:39" x14ac:dyDescent="0.2">
      <c r="U2923" s="4"/>
      <c r="V2923" s="4"/>
      <c r="W2923" s="4"/>
      <c r="X2923" s="4"/>
      <c r="AJ2923" s="4" t="s">
        <v>10069</v>
      </c>
      <c r="AK2923" s="4" t="s">
        <v>10070</v>
      </c>
      <c r="AL2923" s="4" t="s">
        <v>10071</v>
      </c>
      <c r="AM2923" s="4" t="s">
        <v>10072</v>
      </c>
    </row>
    <row r="2924" spans="21:39" x14ac:dyDescent="0.2">
      <c r="U2924" s="4"/>
      <c r="V2924" s="4"/>
      <c r="W2924" s="4"/>
      <c r="X2924" s="4"/>
      <c r="AJ2924" s="4" t="s">
        <v>10073</v>
      </c>
      <c r="AK2924" s="4" t="s">
        <v>10074</v>
      </c>
      <c r="AL2924" s="4" t="s">
        <v>10075</v>
      </c>
      <c r="AM2924" s="4" t="s">
        <v>10076</v>
      </c>
    </row>
    <row r="2925" spans="21:39" x14ac:dyDescent="0.2">
      <c r="U2925" s="4"/>
      <c r="V2925" s="4"/>
      <c r="W2925" s="4"/>
      <c r="X2925" s="4"/>
      <c r="AJ2925" s="4" t="s">
        <v>10077</v>
      </c>
      <c r="AK2925" s="4" t="s">
        <v>10074</v>
      </c>
      <c r="AL2925" s="4" t="s">
        <v>10078</v>
      </c>
      <c r="AM2925" s="4" t="s">
        <v>10079</v>
      </c>
    </row>
    <row r="2926" spans="21:39" x14ac:dyDescent="0.2">
      <c r="U2926" s="4"/>
      <c r="V2926" s="4"/>
      <c r="W2926" s="4"/>
      <c r="X2926" s="4"/>
      <c r="AJ2926" s="4" t="s">
        <v>10080</v>
      </c>
      <c r="AK2926" s="4" t="s">
        <v>10081</v>
      </c>
      <c r="AL2926" s="4" t="s">
        <v>10082</v>
      </c>
      <c r="AM2926" s="4" t="s">
        <v>4762</v>
      </c>
    </row>
    <row r="2927" spans="21:39" x14ac:dyDescent="0.2">
      <c r="U2927" s="4"/>
      <c r="V2927" s="4"/>
      <c r="W2927" s="4"/>
      <c r="X2927" s="4"/>
      <c r="AJ2927" s="4" t="s">
        <v>10083</v>
      </c>
      <c r="AK2927" s="4" t="s">
        <v>10084</v>
      </c>
      <c r="AL2927" s="4" t="s">
        <v>10085</v>
      </c>
      <c r="AM2927" s="4" t="s">
        <v>10086</v>
      </c>
    </row>
    <row r="2928" spans="21:39" x14ac:dyDescent="0.2">
      <c r="U2928" s="4"/>
      <c r="V2928" s="4"/>
      <c r="W2928" s="4"/>
      <c r="X2928" s="4"/>
      <c r="AJ2928" s="4" t="s">
        <v>10087</v>
      </c>
      <c r="AK2928" s="4" t="s">
        <v>10088</v>
      </c>
      <c r="AL2928" s="4" t="s">
        <v>10089</v>
      </c>
      <c r="AM2928" s="4" t="s">
        <v>10090</v>
      </c>
    </row>
    <row r="2929" spans="21:39" x14ac:dyDescent="0.2">
      <c r="U2929" s="4"/>
      <c r="V2929" s="4"/>
      <c r="W2929" s="4"/>
      <c r="X2929" s="4"/>
      <c r="AJ2929" s="4" t="s">
        <v>10091</v>
      </c>
      <c r="AK2929" s="4" t="s">
        <v>10088</v>
      </c>
      <c r="AL2929" s="4" t="s">
        <v>10092</v>
      </c>
      <c r="AM2929" s="4" t="s">
        <v>10093</v>
      </c>
    </row>
    <row r="2930" spans="21:39" x14ac:dyDescent="0.2">
      <c r="U2930" s="4"/>
      <c r="V2930" s="4"/>
      <c r="W2930" s="4"/>
      <c r="X2930" s="4"/>
      <c r="AJ2930" s="4" t="s">
        <v>10094</v>
      </c>
      <c r="AK2930" s="4" t="s">
        <v>10095</v>
      </c>
      <c r="AL2930" s="4" t="s">
        <v>4455</v>
      </c>
      <c r="AM2930" s="4" t="s">
        <v>4456</v>
      </c>
    </row>
    <row r="2931" spans="21:39" x14ac:dyDescent="0.2">
      <c r="U2931" s="4"/>
      <c r="V2931" s="4"/>
      <c r="W2931" s="4"/>
      <c r="X2931" s="4"/>
      <c r="AJ2931" s="4" t="s">
        <v>10096</v>
      </c>
      <c r="AK2931" s="4" t="s">
        <v>10097</v>
      </c>
      <c r="AL2931" s="4" t="s">
        <v>10098</v>
      </c>
      <c r="AM2931" s="4" t="s">
        <v>6776</v>
      </c>
    </row>
    <row r="2932" spans="21:39" x14ac:dyDescent="0.2">
      <c r="U2932" s="4"/>
      <c r="V2932" s="4"/>
      <c r="W2932" s="4"/>
      <c r="X2932" s="4"/>
      <c r="AJ2932" s="4" t="s">
        <v>10099</v>
      </c>
      <c r="AK2932" s="4" t="s">
        <v>10100</v>
      </c>
      <c r="AL2932" s="4" t="s">
        <v>10101</v>
      </c>
      <c r="AM2932" s="4" t="s">
        <v>6776</v>
      </c>
    </row>
    <row r="2933" spans="21:39" x14ac:dyDescent="0.2">
      <c r="U2933" s="4"/>
      <c r="V2933" s="4"/>
      <c r="W2933" s="4"/>
      <c r="X2933" s="4"/>
      <c r="AJ2933" s="4" t="s">
        <v>10102</v>
      </c>
      <c r="AK2933" s="4" t="s">
        <v>10103</v>
      </c>
      <c r="AL2933" s="4" t="s">
        <v>10104</v>
      </c>
      <c r="AM2933" s="4" t="s">
        <v>10105</v>
      </c>
    </row>
    <row r="2934" spans="21:39" x14ac:dyDescent="0.2">
      <c r="U2934" s="4"/>
      <c r="V2934" s="4"/>
      <c r="W2934" s="4"/>
      <c r="X2934" s="4"/>
      <c r="AJ2934" s="4" t="s">
        <v>10106</v>
      </c>
      <c r="AK2934" s="4" t="s">
        <v>10107</v>
      </c>
      <c r="AL2934" s="4" t="s">
        <v>10108</v>
      </c>
      <c r="AM2934" s="4" t="s">
        <v>10109</v>
      </c>
    </row>
    <row r="2935" spans="21:39" x14ac:dyDescent="0.2">
      <c r="U2935" s="4"/>
      <c r="V2935" s="4"/>
      <c r="W2935" s="4"/>
      <c r="X2935" s="4"/>
      <c r="AJ2935" s="4" t="s">
        <v>10110</v>
      </c>
      <c r="AK2935" s="4" t="s">
        <v>10111</v>
      </c>
      <c r="AL2935" s="4" t="s">
        <v>10112</v>
      </c>
      <c r="AM2935" s="4" t="s">
        <v>10113</v>
      </c>
    </row>
    <row r="2936" spans="21:39" x14ac:dyDescent="0.2">
      <c r="U2936" s="4"/>
      <c r="V2936" s="4"/>
      <c r="W2936" s="4"/>
      <c r="X2936" s="4"/>
      <c r="AJ2936" s="4" t="s">
        <v>10114</v>
      </c>
      <c r="AK2936" s="4" t="s">
        <v>10115</v>
      </c>
      <c r="AL2936" s="4" t="s">
        <v>10116</v>
      </c>
      <c r="AM2936" s="4" t="s">
        <v>6776</v>
      </c>
    </row>
    <row r="2937" spans="21:39" x14ac:dyDescent="0.2">
      <c r="U2937" s="4"/>
      <c r="V2937" s="4"/>
      <c r="W2937" s="4"/>
      <c r="X2937" s="4"/>
      <c r="AJ2937" s="4" t="s">
        <v>10117</v>
      </c>
      <c r="AK2937" s="4" t="s">
        <v>10118</v>
      </c>
      <c r="AL2937" s="4" t="s">
        <v>452</v>
      </c>
      <c r="AM2937" s="4" t="s">
        <v>452</v>
      </c>
    </row>
    <row r="2938" spans="21:39" x14ac:dyDescent="0.2">
      <c r="U2938" s="4"/>
      <c r="V2938" s="4"/>
      <c r="W2938" s="4"/>
      <c r="X2938" s="4"/>
      <c r="AJ2938" s="4" t="s">
        <v>10119</v>
      </c>
      <c r="AK2938" s="4" t="s">
        <v>10120</v>
      </c>
      <c r="AL2938" s="4" t="s">
        <v>452</v>
      </c>
      <c r="AM2938" s="4" t="s">
        <v>452</v>
      </c>
    </row>
    <row r="2939" spans="21:39" x14ac:dyDescent="0.2">
      <c r="U2939" s="4"/>
      <c r="V2939" s="4"/>
      <c r="W2939" s="4"/>
      <c r="X2939" s="4"/>
      <c r="AJ2939" s="4" t="s">
        <v>10121</v>
      </c>
      <c r="AK2939" s="4" t="s">
        <v>10122</v>
      </c>
      <c r="AL2939" s="4" t="s">
        <v>452</v>
      </c>
      <c r="AM2939" s="4" t="s">
        <v>452</v>
      </c>
    </row>
    <row r="2940" spans="21:39" x14ac:dyDescent="0.2">
      <c r="U2940" s="4"/>
      <c r="V2940" s="4"/>
      <c r="W2940" s="4"/>
      <c r="X2940" s="4"/>
      <c r="AJ2940" s="4" t="s">
        <v>10123</v>
      </c>
      <c r="AK2940" s="4" t="s">
        <v>10124</v>
      </c>
      <c r="AL2940" s="4" t="s">
        <v>452</v>
      </c>
      <c r="AM2940" s="4" t="s">
        <v>452</v>
      </c>
    </row>
    <row r="2941" spans="21:39" x14ac:dyDescent="0.2">
      <c r="U2941" s="4"/>
      <c r="V2941" s="4"/>
      <c r="W2941" s="4"/>
      <c r="X2941" s="4"/>
      <c r="AJ2941" s="4" t="s">
        <v>10125</v>
      </c>
      <c r="AK2941" s="4" t="s">
        <v>10126</v>
      </c>
      <c r="AL2941" s="4" t="s">
        <v>452</v>
      </c>
      <c r="AM2941" s="4" t="s">
        <v>452</v>
      </c>
    </row>
    <row r="2942" spans="21:39" x14ac:dyDescent="0.2">
      <c r="U2942" s="4"/>
      <c r="V2942" s="4"/>
      <c r="W2942" s="4"/>
      <c r="X2942" s="4"/>
      <c r="AJ2942" s="4" t="s">
        <v>10127</v>
      </c>
      <c r="AK2942" s="4" t="s">
        <v>10128</v>
      </c>
      <c r="AL2942" s="4" t="s">
        <v>452</v>
      </c>
      <c r="AM2942" s="4" t="s">
        <v>452</v>
      </c>
    </row>
    <row r="2943" spans="21:39" x14ac:dyDescent="0.2">
      <c r="U2943" s="4"/>
      <c r="V2943" s="4"/>
      <c r="W2943" s="4"/>
      <c r="X2943" s="4"/>
      <c r="AJ2943" s="4" t="s">
        <v>10129</v>
      </c>
      <c r="AK2943" s="4" t="s">
        <v>10130</v>
      </c>
      <c r="AL2943" s="4" t="s">
        <v>10131</v>
      </c>
      <c r="AM2943" s="4" t="s">
        <v>10132</v>
      </c>
    </row>
    <row r="2944" spans="21:39" x14ac:dyDescent="0.2">
      <c r="U2944" s="4"/>
      <c r="V2944" s="4"/>
      <c r="W2944" s="4"/>
      <c r="X2944" s="4"/>
      <c r="AJ2944" s="4" t="s">
        <v>10133</v>
      </c>
      <c r="AK2944" s="4" t="s">
        <v>10134</v>
      </c>
      <c r="AL2944" s="4" t="s">
        <v>452</v>
      </c>
      <c r="AM2944" s="4" t="s">
        <v>452</v>
      </c>
    </row>
    <row r="2945" spans="21:39" x14ac:dyDescent="0.2">
      <c r="U2945" s="4"/>
      <c r="V2945" s="4"/>
      <c r="W2945" s="4"/>
      <c r="X2945" s="4"/>
      <c r="AJ2945" s="4" t="s">
        <v>10135</v>
      </c>
      <c r="AK2945" s="4" t="s">
        <v>10136</v>
      </c>
      <c r="AL2945" s="4" t="s">
        <v>452</v>
      </c>
      <c r="AM2945" s="4" t="s">
        <v>452</v>
      </c>
    </row>
    <row r="2946" spans="21:39" x14ac:dyDescent="0.2">
      <c r="U2946" s="4"/>
      <c r="V2946" s="4"/>
      <c r="W2946" s="4"/>
      <c r="X2946" s="4"/>
      <c r="AJ2946" s="4" t="s">
        <v>10137</v>
      </c>
      <c r="AK2946" s="4" t="s">
        <v>10138</v>
      </c>
      <c r="AL2946" s="4" t="s">
        <v>452</v>
      </c>
      <c r="AM2946" s="4" t="s">
        <v>452</v>
      </c>
    </row>
    <row r="2947" spans="21:39" x14ac:dyDescent="0.2">
      <c r="U2947" s="4"/>
      <c r="V2947" s="4"/>
      <c r="W2947" s="4"/>
      <c r="X2947" s="4"/>
      <c r="AJ2947" s="4" t="s">
        <v>10139</v>
      </c>
      <c r="AK2947" s="4" t="s">
        <v>10140</v>
      </c>
      <c r="AL2947" s="4" t="s">
        <v>452</v>
      </c>
      <c r="AM2947" s="4" t="s">
        <v>452</v>
      </c>
    </row>
    <row r="2948" spans="21:39" x14ac:dyDescent="0.2">
      <c r="U2948" s="4"/>
      <c r="V2948" s="4"/>
      <c r="W2948" s="4"/>
      <c r="X2948" s="4"/>
      <c r="AJ2948" s="4" t="s">
        <v>10141</v>
      </c>
      <c r="AK2948" s="4" t="s">
        <v>10142</v>
      </c>
      <c r="AL2948" s="4" t="s">
        <v>452</v>
      </c>
      <c r="AM2948" s="4" t="s">
        <v>452</v>
      </c>
    </row>
    <row r="2949" spans="21:39" x14ac:dyDescent="0.2">
      <c r="U2949" s="4"/>
      <c r="V2949" s="4"/>
      <c r="W2949" s="4"/>
      <c r="X2949" s="4"/>
      <c r="AJ2949" s="4" t="s">
        <v>10143</v>
      </c>
      <c r="AK2949" s="4" t="s">
        <v>10144</v>
      </c>
      <c r="AL2949" s="4" t="s">
        <v>452</v>
      </c>
      <c r="AM2949" s="4" t="s">
        <v>452</v>
      </c>
    </row>
    <row r="2950" spans="21:39" x14ac:dyDescent="0.2">
      <c r="U2950" s="4"/>
      <c r="V2950" s="4"/>
      <c r="W2950" s="4"/>
      <c r="X2950" s="4"/>
      <c r="AJ2950" s="4" t="s">
        <v>10145</v>
      </c>
      <c r="AK2950" s="4" t="s">
        <v>10146</v>
      </c>
      <c r="AL2950" s="4" t="s">
        <v>10147</v>
      </c>
      <c r="AM2950" s="4" t="s">
        <v>10148</v>
      </c>
    </row>
    <row r="2951" spans="21:39" x14ac:dyDescent="0.2">
      <c r="U2951" s="4"/>
      <c r="V2951" s="4"/>
      <c r="W2951" s="4"/>
      <c r="X2951" s="4"/>
      <c r="AJ2951" s="4" t="s">
        <v>10149</v>
      </c>
      <c r="AK2951" s="4" t="s">
        <v>10150</v>
      </c>
      <c r="AL2951" s="4" t="s">
        <v>10151</v>
      </c>
      <c r="AM2951" s="4" t="s">
        <v>10152</v>
      </c>
    </row>
    <row r="2952" spans="21:39" x14ac:dyDescent="0.2">
      <c r="U2952" s="4"/>
      <c r="V2952" s="4"/>
      <c r="W2952" s="4"/>
      <c r="X2952" s="4"/>
      <c r="AJ2952" s="4" t="s">
        <v>10153</v>
      </c>
      <c r="AK2952" s="4" t="s">
        <v>10154</v>
      </c>
      <c r="AL2952" s="4" t="s">
        <v>10155</v>
      </c>
      <c r="AM2952" s="4" t="s">
        <v>10156</v>
      </c>
    </row>
    <row r="2953" spans="21:39" x14ac:dyDescent="0.2">
      <c r="U2953" s="4"/>
      <c r="V2953" s="4"/>
      <c r="W2953" s="4"/>
      <c r="X2953" s="4"/>
      <c r="AJ2953" s="4" t="s">
        <v>10157</v>
      </c>
      <c r="AK2953" s="4" t="s">
        <v>10158</v>
      </c>
      <c r="AL2953" s="4" t="s">
        <v>10159</v>
      </c>
      <c r="AM2953" s="4" t="s">
        <v>10160</v>
      </c>
    </row>
    <row r="2954" spans="21:39" x14ac:dyDescent="0.2">
      <c r="U2954" s="4"/>
      <c r="V2954" s="4"/>
      <c r="W2954" s="4"/>
      <c r="X2954" s="4"/>
      <c r="AJ2954" s="4" t="s">
        <v>10161</v>
      </c>
      <c r="AK2954" s="4" t="s">
        <v>10162</v>
      </c>
      <c r="AL2954" s="4" t="s">
        <v>10163</v>
      </c>
      <c r="AM2954" s="4" t="s">
        <v>10164</v>
      </c>
    </row>
    <row r="2955" spans="21:39" x14ac:dyDescent="0.2">
      <c r="U2955" s="4"/>
      <c r="V2955" s="4"/>
      <c r="W2955" s="4"/>
      <c r="X2955" s="4"/>
      <c r="AJ2955" s="4" t="s">
        <v>10165</v>
      </c>
      <c r="AK2955" s="4" t="s">
        <v>10166</v>
      </c>
      <c r="AL2955" s="4" t="s">
        <v>10167</v>
      </c>
      <c r="AM2955" s="4" t="s">
        <v>10148</v>
      </c>
    </row>
    <row r="2956" spans="21:39" x14ac:dyDescent="0.2">
      <c r="U2956" s="4"/>
      <c r="V2956" s="4"/>
      <c r="W2956" s="4"/>
      <c r="X2956" s="4"/>
      <c r="AJ2956" s="4" t="s">
        <v>10168</v>
      </c>
      <c r="AK2956" s="4" t="s">
        <v>10169</v>
      </c>
      <c r="AL2956" s="4" t="s">
        <v>10170</v>
      </c>
      <c r="AM2956" s="4" t="s">
        <v>10171</v>
      </c>
    </row>
    <row r="2957" spans="21:39" x14ac:dyDescent="0.2">
      <c r="U2957" s="4"/>
      <c r="V2957" s="4"/>
      <c r="W2957" s="4"/>
      <c r="X2957" s="4"/>
      <c r="AJ2957" s="4" t="s">
        <v>10172</v>
      </c>
      <c r="AK2957" s="4" t="s">
        <v>10173</v>
      </c>
      <c r="AL2957" s="4" t="s">
        <v>10174</v>
      </c>
      <c r="AM2957" s="4" t="s">
        <v>10175</v>
      </c>
    </row>
    <row r="2958" spans="21:39" x14ac:dyDescent="0.2">
      <c r="U2958" s="4"/>
      <c r="V2958" s="4"/>
      <c r="W2958" s="4"/>
      <c r="X2958" s="4"/>
      <c r="AJ2958" s="4" t="s">
        <v>10176</v>
      </c>
      <c r="AK2958" s="4" t="s">
        <v>10177</v>
      </c>
      <c r="AL2958" s="4" t="s">
        <v>10178</v>
      </c>
      <c r="AM2958" s="4" t="s">
        <v>10179</v>
      </c>
    </row>
    <row r="2959" spans="21:39" x14ac:dyDescent="0.2">
      <c r="U2959" s="4"/>
      <c r="V2959" s="4"/>
      <c r="W2959" s="4"/>
      <c r="X2959" s="4"/>
      <c r="AJ2959" s="4" t="s">
        <v>10180</v>
      </c>
      <c r="AK2959" s="4" t="s">
        <v>10181</v>
      </c>
      <c r="AL2959" s="4" t="s">
        <v>10182</v>
      </c>
      <c r="AM2959" s="4" t="s">
        <v>10183</v>
      </c>
    </row>
    <row r="2960" spans="21:39" x14ac:dyDescent="0.2">
      <c r="U2960" s="4"/>
      <c r="V2960" s="4"/>
      <c r="W2960" s="4"/>
      <c r="X2960" s="4"/>
      <c r="AJ2960" s="4" t="s">
        <v>10184</v>
      </c>
      <c r="AK2960" s="4" t="s">
        <v>10185</v>
      </c>
      <c r="AL2960" s="4" t="s">
        <v>10186</v>
      </c>
      <c r="AM2960" s="4" t="s">
        <v>10187</v>
      </c>
    </row>
    <row r="2961" spans="21:39" x14ac:dyDescent="0.2">
      <c r="U2961" s="4"/>
      <c r="V2961" s="4"/>
      <c r="W2961" s="4"/>
      <c r="X2961" s="4"/>
      <c r="AJ2961" s="4" t="s">
        <v>10188</v>
      </c>
      <c r="AK2961" s="4" t="s">
        <v>10189</v>
      </c>
      <c r="AL2961" s="4" t="s">
        <v>10190</v>
      </c>
      <c r="AM2961" s="4" t="s">
        <v>10191</v>
      </c>
    </row>
    <row r="2962" spans="21:39" x14ac:dyDescent="0.2">
      <c r="U2962" s="4"/>
      <c r="V2962" s="4"/>
      <c r="W2962" s="4"/>
      <c r="X2962" s="4"/>
      <c r="AJ2962" s="4" t="s">
        <v>10192</v>
      </c>
      <c r="AK2962" s="4" t="s">
        <v>10193</v>
      </c>
      <c r="AL2962" s="4" t="s">
        <v>10194</v>
      </c>
      <c r="AM2962" s="4" t="s">
        <v>10195</v>
      </c>
    </row>
    <row r="2963" spans="21:39" x14ac:dyDescent="0.2">
      <c r="U2963" s="4"/>
      <c r="V2963" s="4"/>
      <c r="W2963" s="4"/>
      <c r="X2963" s="4"/>
      <c r="AJ2963" s="4" t="s">
        <v>10196</v>
      </c>
      <c r="AK2963" s="4" t="s">
        <v>10197</v>
      </c>
      <c r="AL2963" s="4" t="s">
        <v>10198</v>
      </c>
      <c r="AM2963" s="4" t="s">
        <v>10199</v>
      </c>
    </row>
    <row r="2964" spans="21:39" x14ac:dyDescent="0.2">
      <c r="U2964" s="4"/>
      <c r="V2964" s="4"/>
      <c r="W2964" s="4"/>
      <c r="X2964" s="4"/>
      <c r="AJ2964" s="4" t="s">
        <v>10200</v>
      </c>
      <c r="AK2964" s="4" t="s">
        <v>10201</v>
      </c>
      <c r="AL2964" s="4" t="s">
        <v>10202</v>
      </c>
      <c r="AM2964" s="4" t="s">
        <v>10203</v>
      </c>
    </row>
    <row r="2965" spans="21:39" x14ac:dyDescent="0.2">
      <c r="U2965" s="4"/>
      <c r="V2965" s="4"/>
      <c r="W2965" s="4"/>
      <c r="X2965" s="4"/>
      <c r="AJ2965" s="4" t="s">
        <v>10204</v>
      </c>
      <c r="AK2965" s="4" t="s">
        <v>10205</v>
      </c>
      <c r="AL2965" s="4" t="s">
        <v>10206</v>
      </c>
      <c r="AM2965" s="4" t="s">
        <v>10171</v>
      </c>
    </row>
    <row r="2966" spans="21:39" x14ac:dyDescent="0.2">
      <c r="U2966" s="4"/>
      <c r="V2966" s="4"/>
      <c r="W2966" s="4"/>
      <c r="X2966" s="4"/>
      <c r="AJ2966" s="4" t="s">
        <v>10207</v>
      </c>
      <c r="AK2966" s="4" t="s">
        <v>10208</v>
      </c>
      <c r="AL2966" s="4" t="s">
        <v>10209</v>
      </c>
      <c r="AM2966" s="4" t="s">
        <v>10191</v>
      </c>
    </row>
    <row r="2967" spans="21:39" x14ac:dyDescent="0.2">
      <c r="U2967" s="4"/>
      <c r="V2967" s="4"/>
      <c r="W2967" s="4"/>
      <c r="X2967" s="4"/>
      <c r="AJ2967" s="4" t="s">
        <v>10210</v>
      </c>
      <c r="AK2967" s="4" t="s">
        <v>10211</v>
      </c>
      <c r="AL2967" s="4" t="s">
        <v>10212</v>
      </c>
      <c r="AM2967" s="4" t="s">
        <v>10213</v>
      </c>
    </row>
    <row r="2968" spans="21:39" x14ac:dyDescent="0.2">
      <c r="U2968" s="4"/>
      <c r="V2968" s="4"/>
      <c r="W2968" s="4"/>
      <c r="X2968" s="4"/>
      <c r="AJ2968" s="4" t="s">
        <v>10214</v>
      </c>
      <c r="AK2968" s="4" t="s">
        <v>10215</v>
      </c>
      <c r="AL2968" s="4" t="s">
        <v>10216</v>
      </c>
      <c r="AM2968" s="4" t="s">
        <v>10217</v>
      </c>
    </row>
    <row r="2969" spans="21:39" x14ac:dyDescent="0.2">
      <c r="U2969" s="4"/>
      <c r="V2969" s="4"/>
      <c r="W2969" s="4"/>
      <c r="X2969" s="4"/>
      <c r="AJ2969" s="4" t="s">
        <v>10218</v>
      </c>
      <c r="AK2969" s="4" t="s">
        <v>10219</v>
      </c>
      <c r="AL2969" s="4" t="s">
        <v>10220</v>
      </c>
      <c r="AM2969" s="4" t="s">
        <v>10221</v>
      </c>
    </row>
    <row r="2970" spans="21:39" x14ac:dyDescent="0.2">
      <c r="U2970" s="4"/>
      <c r="V2970" s="4"/>
      <c r="W2970" s="4"/>
      <c r="X2970" s="4"/>
      <c r="AJ2970" s="4" t="s">
        <v>10222</v>
      </c>
      <c r="AK2970" s="4" t="s">
        <v>10223</v>
      </c>
      <c r="AL2970" s="4" t="s">
        <v>10224</v>
      </c>
      <c r="AM2970" s="4" t="s">
        <v>10225</v>
      </c>
    </row>
    <row r="2971" spans="21:39" x14ac:dyDescent="0.2">
      <c r="U2971" s="4"/>
      <c r="V2971" s="4"/>
      <c r="W2971" s="4"/>
      <c r="X2971" s="4"/>
      <c r="AJ2971" s="4" t="s">
        <v>10226</v>
      </c>
      <c r="AK2971" s="4" t="s">
        <v>10227</v>
      </c>
      <c r="AL2971" s="4" t="s">
        <v>10228</v>
      </c>
      <c r="AM2971" s="4" t="s">
        <v>10229</v>
      </c>
    </row>
    <row r="2972" spans="21:39" x14ac:dyDescent="0.2">
      <c r="U2972" s="4"/>
      <c r="V2972" s="4"/>
      <c r="W2972" s="4"/>
      <c r="X2972" s="4"/>
      <c r="AJ2972" s="4" t="s">
        <v>10230</v>
      </c>
      <c r="AK2972" s="4" t="s">
        <v>10231</v>
      </c>
      <c r="AL2972" s="4" t="s">
        <v>4655</v>
      </c>
      <c r="AM2972" s="4" t="s">
        <v>4656</v>
      </c>
    </row>
    <row r="2973" spans="21:39" x14ac:dyDescent="0.2">
      <c r="U2973" s="4"/>
      <c r="V2973" s="4"/>
      <c r="W2973" s="4"/>
      <c r="X2973" s="4"/>
      <c r="AJ2973" s="4" t="s">
        <v>10232</v>
      </c>
      <c r="AK2973" s="4" t="s">
        <v>10233</v>
      </c>
      <c r="AL2973" s="4" t="s">
        <v>452</v>
      </c>
      <c r="AM2973" s="4" t="s">
        <v>452</v>
      </c>
    </row>
    <row r="2974" spans="21:39" x14ac:dyDescent="0.2">
      <c r="U2974" s="4"/>
      <c r="V2974" s="4"/>
      <c r="W2974" s="4"/>
      <c r="X2974" s="4"/>
      <c r="AJ2974" s="4" t="s">
        <v>10234</v>
      </c>
      <c r="AK2974" s="4" t="s">
        <v>10235</v>
      </c>
      <c r="AL2974" s="4" t="s">
        <v>452</v>
      </c>
      <c r="AM2974" s="4" t="s">
        <v>452</v>
      </c>
    </row>
    <row r="2975" spans="21:39" x14ac:dyDescent="0.2">
      <c r="U2975" s="4"/>
      <c r="V2975" s="4"/>
      <c r="W2975" s="4"/>
      <c r="X2975" s="4"/>
      <c r="AJ2975" s="4" t="s">
        <v>10236</v>
      </c>
      <c r="AK2975" s="4" t="s">
        <v>10237</v>
      </c>
      <c r="AL2975" s="4" t="s">
        <v>452</v>
      </c>
      <c r="AM2975" s="4" t="s">
        <v>452</v>
      </c>
    </row>
    <row r="2976" spans="21:39" x14ac:dyDescent="0.2">
      <c r="U2976" s="4"/>
      <c r="V2976" s="4"/>
      <c r="W2976" s="4"/>
      <c r="X2976" s="4"/>
      <c r="AJ2976" s="4" t="s">
        <v>10238</v>
      </c>
      <c r="AK2976" s="4" t="s">
        <v>10239</v>
      </c>
      <c r="AL2976" s="4" t="s">
        <v>452</v>
      </c>
      <c r="AM2976" s="4" t="s">
        <v>452</v>
      </c>
    </row>
    <row r="2977" spans="21:39" x14ac:dyDescent="0.2">
      <c r="U2977" s="4"/>
      <c r="V2977" s="4"/>
      <c r="W2977" s="4"/>
      <c r="X2977" s="4"/>
      <c r="AJ2977" s="4" t="s">
        <v>10240</v>
      </c>
      <c r="AK2977" s="4" t="s">
        <v>10241</v>
      </c>
      <c r="AL2977" s="4" t="s">
        <v>452</v>
      </c>
      <c r="AM2977" s="4" t="s">
        <v>452</v>
      </c>
    </row>
    <row r="2978" spans="21:39" x14ac:dyDescent="0.2">
      <c r="U2978" s="4"/>
      <c r="V2978" s="4"/>
      <c r="W2978" s="4"/>
      <c r="X2978" s="4"/>
      <c r="AJ2978" s="4" t="s">
        <v>10242</v>
      </c>
      <c r="AK2978" s="4" t="s">
        <v>10243</v>
      </c>
      <c r="AL2978" s="4" t="s">
        <v>452</v>
      </c>
      <c r="AM2978" s="4" t="s">
        <v>452</v>
      </c>
    </row>
    <row r="2979" spans="21:39" x14ac:dyDescent="0.2">
      <c r="U2979" s="4"/>
      <c r="V2979" s="4"/>
      <c r="W2979" s="4"/>
      <c r="X2979" s="4"/>
      <c r="AJ2979" s="4" t="s">
        <v>10244</v>
      </c>
      <c r="AK2979" s="4" t="s">
        <v>10245</v>
      </c>
      <c r="AL2979" s="4" t="s">
        <v>452</v>
      </c>
      <c r="AM2979" s="4" t="s">
        <v>452</v>
      </c>
    </row>
    <row r="2980" spans="21:39" x14ac:dyDescent="0.2">
      <c r="U2980" s="4"/>
      <c r="V2980" s="4"/>
      <c r="W2980" s="4"/>
      <c r="X2980" s="4"/>
      <c r="AJ2980" s="4" t="s">
        <v>10246</v>
      </c>
      <c r="AK2980" s="4" t="s">
        <v>10247</v>
      </c>
      <c r="AL2980" s="4" t="s">
        <v>452</v>
      </c>
      <c r="AM2980" s="4" t="s">
        <v>452</v>
      </c>
    </row>
    <row r="2981" spans="21:39" x14ac:dyDescent="0.2">
      <c r="U2981" s="4"/>
      <c r="V2981" s="4"/>
      <c r="W2981" s="4"/>
      <c r="X2981" s="4"/>
      <c r="AJ2981" s="4" t="s">
        <v>10248</v>
      </c>
      <c r="AK2981" s="4" t="s">
        <v>10249</v>
      </c>
      <c r="AL2981" s="4" t="s">
        <v>452</v>
      </c>
      <c r="AM2981" s="4" t="s">
        <v>452</v>
      </c>
    </row>
    <row r="2982" spans="21:39" x14ac:dyDescent="0.2">
      <c r="U2982" s="4"/>
      <c r="V2982" s="4"/>
      <c r="W2982" s="4"/>
      <c r="X2982" s="4"/>
      <c r="AJ2982" s="4" t="s">
        <v>10250</v>
      </c>
      <c r="AK2982" s="4" t="s">
        <v>10251</v>
      </c>
      <c r="AL2982" s="4" t="s">
        <v>452</v>
      </c>
      <c r="AM2982" s="4" t="s">
        <v>452</v>
      </c>
    </row>
    <row r="2983" spans="21:39" x14ac:dyDescent="0.2">
      <c r="U2983" s="4"/>
      <c r="V2983" s="4"/>
      <c r="W2983" s="4"/>
      <c r="X2983" s="4"/>
      <c r="AJ2983" s="4" t="s">
        <v>10252</v>
      </c>
      <c r="AK2983" s="4" t="s">
        <v>10253</v>
      </c>
      <c r="AL2983" s="4" t="s">
        <v>452</v>
      </c>
      <c r="AM2983" s="4" t="s">
        <v>452</v>
      </c>
    </row>
    <row r="2984" spans="21:39" x14ac:dyDescent="0.2">
      <c r="U2984" s="4"/>
      <c r="V2984" s="4"/>
      <c r="W2984" s="4"/>
      <c r="X2984" s="4"/>
      <c r="AJ2984" s="4" t="s">
        <v>10254</v>
      </c>
      <c r="AK2984" s="4" t="s">
        <v>10255</v>
      </c>
      <c r="AL2984" s="4" t="s">
        <v>452</v>
      </c>
      <c r="AM2984" s="4" t="s">
        <v>452</v>
      </c>
    </row>
    <row r="2985" spans="21:39" x14ac:dyDescent="0.2">
      <c r="U2985" s="4"/>
      <c r="V2985" s="4"/>
      <c r="W2985" s="4"/>
      <c r="X2985" s="4"/>
      <c r="AJ2985" s="4" t="s">
        <v>10256</v>
      </c>
      <c r="AK2985" s="4" t="s">
        <v>10257</v>
      </c>
      <c r="AL2985" s="4" t="s">
        <v>452</v>
      </c>
      <c r="AM2985" s="4" t="s">
        <v>452</v>
      </c>
    </row>
    <row r="2986" spans="21:39" x14ac:dyDescent="0.2">
      <c r="U2986" s="4"/>
      <c r="V2986" s="4"/>
      <c r="W2986" s="4"/>
      <c r="X2986" s="4"/>
      <c r="AJ2986" s="4" t="s">
        <v>10258</v>
      </c>
      <c r="AK2986" s="4" t="s">
        <v>10259</v>
      </c>
      <c r="AL2986" s="4" t="s">
        <v>452</v>
      </c>
      <c r="AM2986" s="4" t="s">
        <v>452</v>
      </c>
    </row>
    <row r="2987" spans="21:39" x14ac:dyDescent="0.2">
      <c r="U2987" s="4"/>
      <c r="V2987" s="4"/>
      <c r="W2987" s="4"/>
      <c r="X2987" s="4"/>
      <c r="AJ2987" s="4" t="s">
        <v>10260</v>
      </c>
      <c r="AK2987" s="4" t="s">
        <v>10261</v>
      </c>
      <c r="AL2987" s="4" t="s">
        <v>452</v>
      </c>
      <c r="AM2987" s="4" t="s">
        <v>452</v>
      </c>
    </row>
    <row r="2988" spans="21:39" x14ac:dyDescent="0.2">
      <c r="U2988" s="4"/>
      <c r="V2988" s="4"/>
      <c r="W2988" s="4"/>
      <c r="X2988" s="4"/>
      <c r="AJ2988" s="4" t="s">
        <v>10262</v>
      </c>
      <c r="AK2988" s="4" t="s">
        <v>10263</v>
      </c>
      <c r="AL2988" s="4" t="s">
        <v>452</v>
      </c>
      <c r="AM2988" s="4" t="s">
        <v>452</v>
      </c>
    </row>
    <row r="2989" spans="21:39" x14ac:dyDescent="0.2">
      <c r="U2989" s="4"/>
      <c r="V2989" s="4"/>
      <c r="W2989" s="4"/>
      <c r="X2989" s="4"/>
      <c r="AJ2989" s="4" t="s">
        <v>10264</v>
      </c>
      <c r="AK2989" s="4" t="s">
        <v>10265</v>
      </c>
      <c r="AL2989" s="4" t="s">
        <v>452</v>
      </c>
      <c r="AM2989" s="4" t="s">
        <v>452</v>
      </c>
    </row>
    <row r="2990" spans="21:39" x14ac:dyDescent="0.2">
      <c r="U2990" s="4"/>
      <c r="V2990" s="4"/>
      <c r="W2990" s="4"/>
      <c r="X2990" s="4"/>
      <c r="AJ2990" s="4" t="s">
        <v>10266</v>
      </c>
      <c r="AK2990" s="4" t="s">
        <v>10267</v>
      </c>
      <c r="AL2990" s="4" t="s">
        <v>452</v>
      </c>
      <c r="AM2990" s="4" t="s">
        <v>452</v>
      </c>
    </row>
    <row r="2991" spans="21:39" x14ac:dyDescent="0.2">
      <c r="U2991" s="4"/>
      <c r="V2991" s="4"/>
      <c r="W2991" s="4"/>
      <c r="X2991" s="4"/>
      <c r="AJ2991" s="4" t="s">
        <v>10268</v>
      </c>
      <c r="AK2991" s="4" t="s">
        <v>4202</v>
      </c>
      <c r="AL2991" s="4" t="s">
        <v>4195</v>
      </c>
      <c r="AM2991" s="4" t="s">
        <v>4196</v>
      </c>
    </row>
    <row r="2992" spans="21:39" x14ac:dyDescent="0.2">
      <c r="U2992" s="4"/>
      <c r="V2992" s="4"/>
      <c r="W2992" s="4"/>
      <c r="X2992" s="4"/>
      <c r="AJ2992" s="4" t="s">
        <v>10269</v>
      </c>
      <c r="AK2992" s="4" t="s">
        <v>10270</v>
      </c>
      <c r="AL2992" s="4" t="s">
        <v>452</v>
      </c>
      <c r="AM2992" s="4" t="s">
        <v>452</v>
      </c>
    </row>
    <row r="2993" spans="21:39" x14ac:dyDescent="0.2">
      <c r="U2993" s="4"/>
      <c r="V2993" s="4"/>
      <c r="W2993" s="4"/>
      <c r="X2993" s="4"/>
      <c r="AJ2993" s="4" t="s">
        <v>10271</v>
      </c>
      <c r="AK2993" s="4" t="s">
        <v>10272</v>
      </c>
      <c r="AL2993" s="4" t="s">
        <v>452</v>
      </c>
      <c r="AM2993" s="4" t="s">
        <v>452</v>
      </c>
    </row>
    <row r="2994" spans="21:39" x14ac:dyDescent="0.2">
      <c r="U2994" s="4"/>
      <c r="V2994" s="4"/>
      <c r="W2994" s="4"/>
      <c r="X2994" s="4"/>
      <c r="AJ2994" s="4" t="s">
        <v>10273</v>
      </c>
      <c r="AK2994" s="4" t="s">
        <v>10274</v>
      </c>
      <c r="AL2994" s="4" t="s">
        <v>452</v>
      </c>
      <c r="AM2994" s="4" t="s">
        <v>452</v>
      </c>
    </row>
    <row r="2995" spans="21:39" x14ac:dyDescent="0.2">
      <c r="U2995" s="4"/>
      <c r="V2995" s="4"/>
      <c r="W2995" s="4"/>
      <c r="X2995" s="4"/>
      <c r="AJ2995" s="4" t="s">
        <v>10275</v>
      </c>
      <c r="AK2995" s="4" t="s">
        <v>10276</v>
      </c>
      <c r="AL2995" s="4" t="s">
        <v>452</v>
      </c>
      <c r="AM2995" s="4" t="s">
        <v>452</v>
      </c>
    </row>
    <row r="2996" spans="21:39" x14ac:dyDescent="0.2">
      <c r="U2996" s="4"/>
      <c r="V2996" s="4"/>
      <c r="W2996" s="4"/>
      <c r="X2996" s="4"/>
      <c r="AJ2996" s="4" t="s">
        <v>10277</v>
      </c>
      <c r="AK2996" s="4" t="s">
        <v>10278</v>
      </c>
      <c r="AL2996" s="4" t="s">
        <v>452</v>
      </c>
      <c r="AM2996" s="4" t="s">
        <v>452</v>
      </c>
    </row>
    <row r="2997" spans="21:39" x14ac:dyDescent="0.2">
      <c r="U2997" s="4"/>
      <c r="V2997" s="4"/>
      <c r="W2997" s="4"/>
      <c r="X2997" s="4"/>
      <c r="AJ2997" s="4" t="s">
        <v>10279</v>
      </c>
      <c r="AK2997" s="4" t="s">
        <v>7836</v>
      </c>
      <c r="AL2997" s="4" t="s">
        <v>10280</v>
      </c>
      <c r="AM2997" s="4" t="s">
        <v>10281</v>
      </c>
    </row>
    <row r="2998" spans="21:39" x14ac:dyDescent="0.2">
      <c r="U2998" s="4"/>
      <c r="V2998" s="4"/>
      <c r="W2998" s="4"/>
      <c r="X2998" s="4"/>
      <c r="AJ2998" s="4" t="s">
        <v>10282</v>
      </c>
      <c r="AK2998" s="4" t="s">
        <v>7840</v>
      </c>
      <c r="AL2998" s="4" t="s">
        <v>7841</v>
      </c>
      <c r="AM2998" s="4" t="s">
        <v>10283</v>
      </c>
    </row>
    <row r="2999" spans="21:39" x14ac:dyDescent="0.2">
      <c r="U2999" s="4"/>
      <c r="V2999" s="4"/>
      <c r="W2999" s="4"/>
      <c r="X2999" s="4"/>
      <c r="AJ2999" s="4" t="s">
        <v>10284</v>
      </c>
      <c r="AK2999" s="4" t="s">
        <v>10285</v>
      </c>
      <c r="AL2999" s="4" t="s">
        <v>7845</v>
      </c>
      <c r="AM2999" s="4" t="s">
        <v>7846</v>
      </c>
    </row>
    <row r="3000" spans="21:39" x14ac:dyDescent="0.2">
      <c r="U3000" s="4"/>
      <c r="V3000" s="4"/>
      <c r="W3000" s="4"/>
      <c r="X3000" s="4"/>
      <c r="AJ3000" s="4" t="s">
        <v>10286</v>
      </c>
      <c r="AK3000" s="4" t="s">
        <v>7848</v>
      </c>
      <c r="AL3000" s="4" t="s">
        <v>7849</v>
      </c>
      <c r="AM3000" s="4" t="s">
        <v>10287</v>
      </c>
    </row>
    <row r="3001" spans="21:39" x14ac:dyDescent="0.2">
      <c r="U3001" s="4"/>
      <c r="V3001" s="4"/>
      <c r="W3001" s="4"/>
      <c r="X3001" s="4"/>
      <c r="AJ3001" s="4" t="s">
        <v>10288</v>
      </c>
      <c r="AK3001" s="4" t="s">
        <v>7852</v>
      </c>
      <c r="AL3001" s="4" t="s">
        <v>5218</v>
      </c>
      <c r="AM3001" s="4" t="s">
        <v>10289</v>
      </c>
    </row>
    <row r="3002" spans="21:39" x14ac:dyDescent="0.2">
      <c r="U3002" s="4"/>
      <c r="V3002" s="4"/>
      <c r="W3002" s="4"/>
      <c r="X3002" s="4"/>
      <c r="AJ3002" s="4" t="s">
        <v>10290</v>
      </c>
      <c r="AK3002" s="4" t="s">
        <v>7856</v>
      </c>
      <c r="AL3002" s="4" t="s">
        <v>10291</v>
      </c>
      <c r="AM3002" s="4" t="s">
        <v>10292</v>
      </c>
    </row>
    <row r="3003" spans="21:39" x14ac:dyDescent="0.2">
      <c r="U3003" s="4"/>
      <c r="V3003" s="4"/>
      <c r="W3003" s="4"/>
      <c r="X3003" s="4"/>
      <c r="AJ3003" s="4" t="s">
        <v>10293</v>
      </c>
      <c r="AK3003" s="4" t="s">
        <v>7860</v>
      </c>
      <c r="AL3003" s="4" t="s">
        <v>10294</v>
      </c>
      <c r="AM3003" s="4" t="s">
        <v>10295</v>
      </c>
    </row>
    <row r="3004" spans="21:39" x14ac:dyDescent="0.2">
      <c r="U3004" s="4"/>
      <c r="V3004" s="4"/>
      <c r="W3004" s="4"/>
      <c r="X3004" s="4"/>
      <c r="AJ3004" s="4" t="s">
        <v>10296</v>
      </c>
      <c r="AK3004" s="4" t="s">
        <v>7916</v>
      </c>
      <c r="AL3004" s="4" t="s">
        <v>10297</v>
      </c>
      <c r="AM3004" s="4" t="s">
        <v>10298</v>
      </c>
    </row>
    <row r="3005" spans="21:39" x14ac:dyDescent="0.2">
      <c r="U3005" s="4"/>
      <c r="V3005" s="4"/>
      <c r="W3005" s="4"/>
      <c r="X3005" s="4"/>
      <c r="AJ3005" s="4" t="s">
        <v>10299</v>
      </c>
      <c r="AK3005" s="4" t="s">
        <v>10300</v>
      </c>
      <c r="AL3005" s="4" t="s">
        <v>452</v>
      </c>
      <c r="AM3005" s="4" t="s">
        <v>452</v>
      </c>
    </row>
    <row r="3006" spans="21:39" x14ac:dyDescent="0.2">
      <c r="U3006" s="4"/>
      <c r="V3006" s="4"/>
      <c r="W3006" s="4"/>
      <c r="X3006" s="4"/>
      <c r="AJ3006" s="4" t="s">
        <v>10301</v>
      </c>
      <c r="AK3006" s="4" t="s">
        <v>7920</v>
      </c>
      <c r="AL3006" s="4" t="s">
        <v>10302</v>
      </c>
      <c r="AM3006" s="4" t="s">
        <v>10303</v>
      </c>
    </row>
    <row r="3007" spans="21:39" x14ac:dyDescent="0.2">
      <c r="U3007" s="4"/>
      <c r="V3007" s="4"/>
      <c r="W3007" s="4"/>
      <c r="X3007" s="4"/>
      <c r="AJ3007" s="4" t="s">
        <v>10304</v>
      </c>
      <c r="AK3007" s="4" t="s">
        <v>7924</v>
      </c>
      <c r="AL3007" s="4" t="s">
        <v>10305</v>
      </c>
      <c r="AM3007" s="4" t="s">
        <v>10306</v>
      </c>
    </row>
    <row r="3008" spans="21:39" x14ac:dyDescent="0.2">
      <c r="U3008" s="4"/>
      <c r="V3008" s="4"/>
      <c r="W3008" s="4"/>
      <c r="X3008" s="4"/>
      <c r="AJ3008" s="4" t="s">
        <v>10307</v>
      </c>
      <c r="AK3008" s="4" t="s">
        <v>7928</v>
      </c>
      <c r="AL3008" s="4" t="s">
        <v>10308</v>
      </c>
      <c r="AM3008" s="4" t="s">
        <v>10309</v>
      </c>
    </row>
    <row r="3009" spans="21:39" x14ac:dyDescent="0.2">
      <c r="U3009" s="4"/>
      <c r="V3009" s="4"/>
      <c r="W3009" s="4"/>
      <c r="X3009" s="4"/>
      <c r="AJ3009" s="4" t="s">
        <v>10310</v>
      </c>
      <c r="AK3009" s="4" t="s">
        <v>10311</v>
      </c>
      <c r="AL3009" s="4" t="s">
        <v>10312</v>
      </c>
      <c r="AM3009" s="4" t="s">
        <v>10313</v>
      </c>
    </row>
    <row r="3010" spans="21:39" x14ac:dyDescent="0.2">
      <c r="U3010" s="4"/>
      <c r="V3010" s="4"/>
      <c r="W3010" s="4"/>
      <c r="X3010" s="4"/>
      <c r="AJ3010" s="4" t="s">
        <v>10314</v>
      </c>
      <c r="AK3010" s="4" t="s">
        <v>10315</v>
      </c>
      <c r="AL3010" s="4" t="s">
        <v>10316</v>
      </c>
      <c r="AM3010" s="4" t="s">
        <v>10317</v>
      </c>
    </row>
    <row r="3011" spans="21:39" x14ac:dyDescent="0.2">
      <c r="U3011" s="4"/>
      <c r="V3011" s="4"/>
      <c r="W3011" s="4"/>
      <c r="X3011" s="4"/>
      <c r="AJ3011" s="4" t="s">
        <v>10318</v>
      </c>
      <c r="AK3011" s="4" t="s">
        <v>7940</v>
      </c>
      <c r="AL3011" s="4" t="s">
        <v>10319</v>
      </c>
      <c r="AM3011" s="4" t="s">
        <v>10320</v>
      </c>
    </row>
    <row r="3012" spans="21:39" x14ac:dyDescent="0.2">
      <c r="U3012" s="4"/>
      <c r="V3012" s="4"/>
      <c r="W3012" s="4"/>
      <c r="X3012" s="4"/>
      <c r="AJ3012" s="4" t="s">
        <v>10321</v>
      </c>
      <c r="AK3012" s="4" t="s">
        <v>7944</v>
      </c>
      <c r="AL3012" s="4" t="s">
        <v>10322</v>
      </c>
      <c r="AM3012" s="4" t="s">
        <v>10323</v>
      </c>
    </row>
    <row r="3013" spans="21:39" x14ac:dyDescent="0.2">
      <c r="U3013" s="4"/>
      <c r="V3013" s="4"/>
      <c r="W3013" s="4"/>
      <c r="X3013" s="4"/>
      <c r="AJ3013" s="4" t="s">
        <v>10324</v>
      </c>
      <c r="AK3013" s="4" t="s">
        <v>7948</v>
      </c>
      <c r="AL3013" s="4" t="s">
        <v>10325</v>
      </c>
      <c r="AM3013" s="4" t="s">
        <v>10326</v>
      </c>
    </row>
    <row r="3014" spans="21:39" x14ac:dyDescent="0.2">
      <c r="U3014" s="4"/>
      <c r="V3014" s="4"/>
      <c r="W3014" s="4"/>
      <c r="X3014" s="4"/>
      <c r="AJ3014" s="4" t="s">
        <v>10327</v>
      </c>
      <c r="AK3014" s="4" t="s">
        <v>10328</v>
      </c>
      <c r="AL3014" s="4" t="s">
        <v>10329</v>
      </c>
      <c r="AM3014" s="4" t="s">
        <v>7954</v>
      </c>
    </row>
    <row r="3015" spans="21:39" x14ac:dyDescent="0.2">
      <c r="U3015" s="4"/>
      <c r="V3015" s="4"/>
      <c r="W3015" s="4"/>
      <c r="X3015" s="4"/>
      <c r="AJ3015" s="4" t="s">
        <v>10330</v>
      </c>
      <c r="AK3015" s="4" t="s">
        <v>7956</v>
      </c>
      <c r="AL3015" s="4" t="s">
        <v>10331</v>
      </c>
      <c r="AM3015" s="4" t="s">
        <v>10332</v>
      </c>
    </row>
    <row r="3016" spans="21:39" x14ac:dyDescent="0.2">
      <c r="U3016" s="4"/>
      <c r="V3016" s="4"/>
      <c r="W3016" s="4"/>
      <c r="X3016" s="4"/>
      <c r="AJ3016" s="4" t="s">
        <v>10333</v>
      </c>
      <c r="AK3016" s="4" t="s">
        <v>7960</v>
      </c>
      <c r="AL3016" s="4" t="s">
        <v>10334</v>
      </c>
      <c r="AM3016" s="4" t="s">
        <v>10335</v>
      </c>
    </row>
    <row r="3017" spans="21:39" x14ac:dyDescent="0.2">
      <c r="U3017" s="4"/>
      <c r="V3017" s="4"/>
      <c r="W3017" s="4"/>
      <c r="X3017" s="4"/>
      <c r="AJ3017" s="4" t="s">
        <v>10336</v>
      </c>
      <c r="AK3017" s="4" t="s">
        <v>7964</v>
      </c>
      <c r="AL3017" s="4" t="s">
        <v>10337</v>
      </c>
      <c r="AM3017" s="4" t="s">
        <v>10338</v>
      </c>
    </row>
    <row r="3018" spans="21:39" x14ac:dyDescent="0.2">
      <c r="U3018" s="4"/>
      <c r="V3018" s="4"/>
      <c r="W3018" s="4"/>
      <c r="X3018" s="4"/>
      <c r="AJ3018" s="4" t="s">
        <v>10339</v>
      </c>
      <c r="AK3018" s="4" t="s">
        <v>7968</v>
      </c>
      <c r="AL3018" s="4" t="s">
        <v>10340</v>
      </c>
      <c r="AM3018" s="4" t="s">
        <v>10341</v>
      </c>
    </row>
    <row r="3019" spans="21:39" x14ac:dyDescent="0.2">
      <c r="U3019" s="4"/>
      <c r="V3019" s="4"/>
      <c r="W3019" s="4"/>
      <c r="X3019" s="4"/>
      <c r="AJ3019" s="4" t="s">
        <v>10342</v>
      </c>
      <c r="AK3019" s="4" t="s">
        <v>10343</v>
      </c>
      <c r="AL3019" s="4" t="s">
        <v>10344</v>
      </c>
      <c r="AM3019" s="4" t="s">
        <v>10345</v>
      </c>
    </row>
    <row r="3020" spans="21:39" x14ac:dyDescent="0.2">
      <c r="U3020" s="4"/>
      <c r="V3020" s="4"/>
      <c r="W3020" s="4"/>
      <c r="X3020" s="4"/>
      <c r="AJ3020" s="4" t="s">
        <v>10346</v>
      </c>
      <c r="AK3020" s="4" t="s">
        <v>10347</v>
      </c>
      <c r="AL3020" s="4" t="s">
        <v>452</v>
      </c>
      <c r="AM3020" s="4" t="s">
        <v>452</v>
      </c>
    </row>
    <row r="3021" spans="21:39" x14ac:dyDescent="0.2">
      <c r="U3021" s="4"/>
      <c r="V3021" s="4"/>
      <c r="W3021" s="4"/>
      <c r="X3021" s="4"/>
      <c r="AJ3021" s="4" t="s">
        <v>10348</v>
      </c>
      <c r="AK3021" s="4" t="s">
        <v>10349</v>
      </c>
      <c r="AL3021" s="4" t="s">
        <v>452</v>
      </c>
      <c r="AM3021" s="4" t="s">
        <v>452</v>
      </c>
    </row>
    <row r="3022" spans="21:39" x14ac:dyDescent="0.2">
      <c r="U3022" s="4"/>
      <c r="V3022" s="4"/>
      <c r="W3022" s="4"/>
      <c r="X3022" s="4"/>
      <c r="AJ3022" s="4" t="s">
        <v>10350</v>
      </c>
      <c r="AK3022" s="4" t="s">
        <v>10351</v>
      </c>
      <c r="AL3022" s="4" t="s">
        <v>452</v>
      </c>
      <c r="AM3022" s="4" t="s">
        <v>452</v>
      </c>
    </row>
    <row r="3023" spans="21:39" x14ac:dyDescent="0.2">
      <c r="U3023" s="4"/>
      <c r="V3023" s="4"/>
      <c r="W3023" s="4"/>
      <c r="X3023" s="4"/>
      <c r="AJ3023" s="4" t="s">
        <v>10352</v>
      </c>
      <c r="AK3023" s="4" t="s">
        <v>8046</v>
      </c>
      <c r="AL3023" s="4" t="s">
        <v>10353</v>
      </c>
      <c r="AM3023" s="4" t="s">
        <v>10354</v>
      </c>
    </row>
    <row r="3024" spans="21:39" x14ac:dyDescent="0.2">
      <c r="U3024" s="4"/>
      <c r="V3024" s="4"/>
      <c r="W3024" s="4"/>
      <c r="X3024" s="4"/>
      <c r="AJ3024" s="4" t="s">
        <v>10355</v>
      </c>
      <c r="AK3024" s="4" t="s">
        <v>8050</v>
      </c>
      <c r="AL3024" s="4" t="s">
        <v>10356</v>
      </c>
      <c r="AM3024" s="4" t="s">
        <v>10357</v>
      </c>
    </row>
    <row r="3025" spans="21:39" x14ac:dyDescent="0.2">
      <c r="U3025" s="4"/>
      <c r="V3025" s="4"/>
      <c r="W3025" s="4"/>
      <c r="X3025" s="4"/>
      <c r="AJ3025" s="4" t="s">
        <v>10358</v>
      </c>
      <c r="AK3025" s="4" t="s">
        <v>8054</v>
      </c>
      <c r="AL3025" s="4" t="s">
        <v>10359</v>
      </c>
      <c r="AM3025" s="4" t="s">
        <v>10360</v>
      </c>
    </row>
    <row r="3026" spans="21:39" x14ac:dyDescent="0.2">
      <c r="U3026" s="4"/>
      <c r="V3026" s="4"/>
      <c r="W3026" s="4"/>
      <c r="X3026" s="4"/>
      <c r="AJ3026" s="4" t="s">
        <v>10361</v>
      </c>
      <c r="AK3026" s="4" t="s">
        <v>8058</v>
      </c>
      <c r="AL3026" s="4" t="s">
        <v>10362</v>
      </c>
      <c r="AM3026" s="4" t="s">
        <v>10363</v>
      </c>
    </row>
    <row r="3027" spans="21:39" x14ac:dyDescent="0.2">
      <c r="U3027" s="4"/>
      <c r="V3027" s="4"/>
      <c r="W3027" s="4"/>
      <c r="X3027" s="4"/>
      <c r="AJ3027" s="4" t="s">
        <v>10364</v>
      </c>
      <c r="AK3027" s="4" t="s">
        <v>8062</v>
      </c>
      <c r="AL3027" s="4" t="s">
        <v>8063</v>
      </c>
      <c r="AM3027" s="4" t="s">
        <v>8064</v>
      </c>
    </row>
    <row r="3028" spans="21:39" x14ac:dyDescent="0.2">
      <c r="U3028" s="4"/>
      <c r="V3028" s="4"/>
      <c r="W3028" s="4"/>
      <c r="X3028" s="4"/>
      <c r="AJ3028" s="4" t="s">
        <v>10365</v>
      </c>
      <c r="AK3028" s="4" t="s">
        <v>8066</v>
      </c>
      <c r="AL3028" s="4" t="s">
        <v>10366</v>
      </c>
      <c r="AM3028" s="4" t="s">
        <v>10367</v>
      </c>
    </row>
    <row r="3029" spans="21:39" x14ac:dyDescent="0.2">
      <c r="U3029" s="4"/>
      <c r="V3029" s="4"/>
      <c r="W3029" s="4"/>
      <c r="X3029" s="4"/>
      <c r="AJ3029" s="4" t="s">
        <v>10368</v>
      </c>
      <c r="AK3029" s="4" t="s">
        <v>8070</v>
      </c>
      <c r="AL3029" s="4" t="s">
        <v>10369</v>
      </c>
      <c r="AM3029" s="4" t="s">
        <v>10370</v>
      </c>
    </row>
    <row r="3030" spans="21:39" x14ac:dyDescent="0.2">
      <c r="U3030" s="4"/>
      <c r="V3030" s="4"/>
      <c r="W3030" s="4"/>
      <c r="X3030" s="4"/>
      <c r="AJ3030" s="4" t="s">
        <v>10371</v>
      </c>
      <c r="AK3030" s="4" t="s">
        <v>8074</v>
      </c>
      <c r="AL3030" s="4" t="s">
        <v>8075</v>
      </c>
      <c r="AM3030" s="4" t="s">
        <v>8076</v>
      </c>
    </row>
    <row r="3031" spans="21:39" x14ac:dyDescent="0.2">
      <c r="U3031" s="4"/>
      <c r="V3031" s="4"/>
      <c r="W3031" s="4"/>
      <c r="X3031" s="4"/>
      <c r="AJ3031" s="4" t="s">
        <v>10372</v>
      </c>
      <c r="AK3031" s="4" t="s">
        <v>10373</v>
      </c>
      <c r="AL3031" s="4" t="s">
        <v>10374</v>
      </c>
      <c r="AM3031" s="4" t="s">
        <v>10375</v>
      </c>
    </row>
    <row r="3032" spans="21:39" x14ac:dyDescent="0.2">
      <c r="U3032" s="4"/>
      <c r="V3032" s="4"/>
      <c r="W3032" s="4"/>
      <c r="X3032" s="4"/>
      <c r="AJ3032" s="4" t="s">
        <v>10376</v>
      </c>
      <c r="AK3032" s="4" t="s">
        <v>8082</v>
      </c>
      <c r="AL3032" s="4" t="s">
        <v>10377</v>
      </c>
      <c r="AM3032" s="4" t="s">
        <v>10378</v>
      </c>
    </row>
    <row r="3033" spans="21:39" x14ac:dyDescent="0.2">
      <c r="U3033" s="4"/>
      <c r="V3033" s="4"/>
      <c r="W3033" s="4"/>
      <c r="X3033" s="4"/>
      <c r="AJ3033" s="4" t="s">
        <v>10379</v>
      </c>
      <c r="AK3033" s="4" t="s">
        <v>8086</v>
      </c>
      <c r="AL3033" s="4" t="s">
        <v>10380</v>
      </c>
      <c r="AM3033" s="4" t="s">
        <v>10381</v>
      </c>
    </row>
    <row r="3034" spans="21:39" x14ac:dyDescent="0.2">
      <c r="U3034" s="4"/>
      <c r="V3034" s="4"/>
      <c r="W3034" s="4"/>
      <c r="X3034" s="4"/>
      <c r="AJ3034" s="4" t="s">
        <v>10382</v>
      </c>
      <c r="AK3034" s="4" t="s">
        <v>8090</v>
      </c>
      <c r="AL3034" s="4" t="s">
        <v>10383</v>
      </c>
      <c r="AM3034" s="4" t="s">
        <v>10384</v>
      </c>
    </row>
    <row r="3035" spans="21:39" x14ac:dyDescent="0.2">
      <c r="U3035" s="4"/>
      <c r="V3035" s="4"/>
      <c r="W3035" s="4"/>
      <c r="X3035" s="4"/>
      <c r="AJ3035" s="4" t="s">
        <v>10385</v>
      </c>
      <c r="AK3035" s="4" t="s">
        <v>8094</v>
      </c>
      <c r="AL3035" s="4" t="s">
        <v>4428</v>
      </c>
      <c r="AM3035" s="4" t="s">
        <v>10386</v>
      </c>
    </row>
    <row r="3036" spans="21:39" x14ac:dyDescent="0.2">
      <c r="U3036" s="4"/>
      <c r="V3036" s="4"/>
      <c r="W3036" s="4"/>
      <c r="X3036" s="4"/>
      <c r="AJ3036" s="4" t="s">
        <v>10387</v>
      </c>
      <c r="AK3036" s="4" t="s">
        <v>8098</v>
      </c>
      <c r="AL3036" s="4" t="s">
        <v>10388</v>
      </c>
      <c r="AM3036" s="4" t="s">
        <v>10389</v>
      </c>
    </row>
    <row r="3037" spans="21:39" x14ac:dyDescent="0.2">
      <c r="U3037" s="4"/>
      <c r="V3037" s="4"/>
      <c r="W3037" s="4"/>
      <c r="X3037" s="4"/>
      <c r="AJ3037" s="4" t="s">
        <v>10390</v>
      </c>
      <c r="AK3037" s="4" t="s">
        <v>8102</v>
      </c>
      <c r="AL3037" s="4" t="s">
        <v>8103</v>
      </c>
      <c r="AM3037" s="4" t="s">
        <v>8104</v>
      </c>
    </row>
    <row r="3038" spans="21:39" x14ac:dyDescent="0.2">
      <c r="U3038" s="4"/>
      <c r="V3038" s="4"/>
      <c r="W3038" s="4"/>
      <c r="X3038" s="4"/>
      <c r="AJ3038" s="4" t="s">
        <v>10391</v>
      </c>
      <c r="AK3038" s="4" t="s">
        <v>8106</v>
      </c>
      <c r="AL3038" s="4" t="s">
        <v>10392</v>
      </c>
      <c r="AM3038" s="4" t="s">
        <v>10393</v>
      </c>
    </row>
    <row r="3039" spans="21:39" x14ac:dyDescent="0.2">
      <c r="U3039" s="4"/>
      <c r="V3039" s="4"/>
      <c r="W3039" s="4"/>
      <c r="X3039" s="4"/>
      <c r="AJ3039" s="4" t="s">
        <v>10394</v>
      </c>
      <c r="AK3039" s="4" t="s">
        <v>8110</v>
      </c>
      <c r="AL3039" s="4" t="s">
        <v>10395</v>
      </c>
      <c r="AM3039" s="4" t="s">
        <v>1463</v>
      </c>
    </row>
    <row r="3040" spans="21:39" x14ac:dyDescent="0.2">
      <c r="U3040" s="4"/>
      <c r="V3040" s="4"/>
      <c r="W3040" s="4"/>
      <c r="X3040" s="4"/>
      <c r="AJ3040" s="4" t="s">
        <v>10396</v>
      </c>
      <c r="AK3040" s="4" t="s">
        <v>8114</v>
      </c>
      <c r="AL3040" s="4" t="s">
        <v>10397</v>
      </c>
      <c r="AM3040" s="4" t="s">
        <v>10398</v>
      </c>
    </row>
    <row r="3041" spans="21:39" x14ac:dyDescent="0.2">
      <c r="U3041" s="4"/>
      <c r="V3041" s="4"/>
      <c r="W3041" s="4"/>
      <c r="X3041" s="4"/>
      <c r="AJ3041" s="4" t="s">
        <v>10399</v>
      </c>
      <c r="AK3041" s="4" t="s">
        <v>8118</v>
      </c>
      <c r="AL3041" s="4" t="s">
        <v>10400</v>
      </c>
      <c r="AM3041" s="4" t="s">
        <v>10401</v>
      </c>
    </row>
    <row r="3042" spans="21:39" x14ac:dyDescent="0.2">
      <c r="U3042" s="4"/>
      <c r="V3042" s="4"/>
      <c r="W3042" s="4"/>
      <c r="X3042" s="4"/>
      <c r="AJ3042" s="4" t="s">
        <v>10402</v>
      </c>
      <c r="AK3042" s="4" t="s">
        <v>8122</v>
      </c>
      <c r="AL3042" s="4" t="s">
        <v>10403</v>
      </c>
      <c r="AM3042" s="4" t="s">
        <v>10404</v>
      </c>
    </row>
    <row r="3043" spans="21:39" x14ac:dyDescent="0.2">
      <c r="U3043" s="4"/>
      <c r="V3043" s="4"/>
      <c r="W3043" s="4"/>
      <c r="X3043" s="4"/>
      <c r="AJ3043" s="4" t="s">
        <v>10405</v>
      </c>
      <c r="AK3043" s="4" t="s">
        <v>10406</v>
      </c>
      <c r="AL3043" s="4" t="s">
        <v>10407</v>
      </c>
      <c r="AM3043" s="4" t="s">
        <v>10408</v>
      </c>
    </row>
    <row r="3044" spans="21:39" x14ac:dyDescent="0.2">
      <c r="U3044" s="4"/>
      <c r="V3044" s="4"/>
      <c r="W3044" s="4"/>
      <c r="X3044" s="4"/>
      <c r="AJ3044" s="4" t="s">
        <v>10409</v>
      </c>
      <c r="AK3044" s="4" t="s">
        <v>8344</v>
      </c>
      <c r="AL3044" s="4" t="s">
        <v>10410</v>
      </c>
      <c r="AM3044" s="4" t="s">
        <v>10411</v>
      </c>
    </row>
    <row r="3045" spans="21:39" x14ac:dyDescent="0.2">
      <c r="U3045" s="4"/>
      <c r="V3045" s="4"/>
      <c r="W3045" s="4"/>
      <c r="X3045" s="4"/>
      <c r="AJ3045" s="4" t="s">
        <v>10412</v>
      </c>
      <c r="AK3045" s="4" t="s">
        <v>8348</v>
      </c>
      <c r="AL3045" s="4" t="s">
        <v>10413</v>
      </c>
      <c r="AM3045" s="4" t="s">
        <v>10414</v>
      </c>
    </row>
    <row r="3046" spans="21:39" x14ac:dyDescent="0.2">
      <c r="U3046" s="4"/>
      <c r="V3046" s="4"/>
      <c r="W3046" s="4"/>
      <c r="X3046" s="4"/>
      <c r="AJ3046" s="4" t="s">
        <v>10415</v>
      </c>
      <c r="AK3046" s="4" t="s">
        <v>8351</v>
      </c>
      <c r="AL3046" s="4" t="s">
        <v>10416</v>
      </c>
      <c r="AM3046" s="4" t="s">
        <v>10417</v>
      </c>
    </row>
    <row r="3047" spans="21:39" x14ac:dyDescent="0.2">
      <c r="U3047" s="4"/>
      <c r="V3047" s="4"/>
      <c r="W3047" s="4"/>
      <c r="X3047" s="4"/>
      <c r="AJ3047" s="4" t="s">
        <v>10418</v>
      </c>
      <c r="AK3047" s="4" t="s">
        <v>10419</v>
      </c>
      <c r="AL3047" s="4" t="s">
        <v>10420</v>
      </c>
      <c r="AM3047" s="4" t="s">
        <v>10421</v>
      </c>
    </row>
    <row r="3048" spans="21:39" x14ac:dyDescent="0.2">
      <c r="U3048" s="4"/>
      <c r="V3048" s="4"/>
      <c r="W3048" s="4"/>
      <c r="X3048" s="4"/>
      <c r="AJ3048" s="4" t="s">
        <v>10422</v>
      </c>
      <c r="AK3048" s="4" t="s">
        <v>10423</v>
      </c>
      <c r="AL3048" s="4" t="s">
        <v>10424</v>
      </c>
      <c r="AM3048" s="4" t="s">
        <v>10425</v>
      </c>
    </row>
    <row r="3049" spans="21:39" x14ac:dyDescent="0.2">
      <c r="U3049" s="4"/>
      <c r="V3049" s="4"/>
      <c r="W3049" s="4"/>
      <c r="X3049" s="4"/>
      <c r="AJ3049" s="4" t="s">
        <v>10426</v>
      </c>
      <c r="AK3049" s="4" t="s">
        <v>10427</v>
      </c>
      <c r="AL3049" s="4" t="s">
        <v>10428</v>
      </c>
      <c r="AM3049" s="4" t="s">
        <v>10429</v>
      </c>
    </row>
    <row r="3050" spans="21:39" x14ac:dyDescent="0.2">
      <c r="U3050" s="4"/>
      <c r="V3050" s="4"/>
      <c r="W3050" s="4"/>
      <c r="X3050" s="4"/>
      <c r="AJ3050" s="4" t="s">
        <v>10430</v>
      </c>
      <c r="AK3050" s="4" t="s">
        <v>10431</v>
      </c>
      <c r="AL3050" s="4" t="s">
        <v>9126</v>
      </c>
      <c r="AM3050" s="4" t="s">
        <v>10432</v>
      </c>
    </row>
    <row r="3051" spans="21:39" x14ac:dyDescent="0.2">
      <c r="U3051" s="63"/>
      <c r="V3051" s="63"/>
      <c r="W3051" s="63"/>
      <c r="X3051" s="63"/>
      <c r="AJ3051" s="4" t="s">
        <v>10433</v>
      </c>
      <c r="AK3051" s="63" t="s">
        <v>10434</v>
      </c>
      <c r="AL3051" s="4" t="s">
        <v>10435</v>
      </c>
      <c r="AM3051" s="4" t="s">
        <v>10436</v>
      </c>
    </row>
    <row r="3052" spans="21:39" x14ac:dyDescent="0.2">
      <c r="U3052" s="63"/>
      <c r="V3052" s="63"/>
      <c r="W3052" s="63"/>
      <c r="X3052" s="63"/>
      <c r="AJ3052" s="4" t="s">
        <v>10437</v>
      </c>
      <c r="AK3052" s="63" t="s">
        <v>10438</v>
      </c>
      <c r="AL3052" s="4" t="s">
        <v>10439</v>
      </c>
      <c r="AM3052" s="4" t="s">
        <v>10440</v>
      </c>
    </row>
    <row r="3053" spans="21:39" x14ac:dyDescent="0.2">
      <c r="U3053" s="4"/>
      <c r="V3053" s="4"/>
      <c r="W3053" s="4"/>
      <c r="X3053" s="4"/>
      <c r="AJ3053" s="4" t="s">
        <v>10441</v>
      </c>
      <c r="AK3053" s="4" t="s">
        <v>10442</v>
      </c>
      <c r="AL3053" s="4" t="s">
        <v>10443</v>
      </c>
      <c r="AM3053" s="4" t="s">
        <v>10444</v>
      </c>
    </row>
    <row r="3054" spans="21:39" x14ac:dyDescent="0.2">
      <c r="U3054" s="4"/>
      <c r="V3054" s="4"/>
      <c r="W3054" s="4"/>
      <c r="X3054" s="4"/>
      <c r="AJ3054" s="4" t="s">
        <v>10445</v>
      </c>
      <c r="AK3054" s="4" t="s">
        <v>10446</v>
      </c>
      <c r="AL3054" s="4" t="s">
        <v>10447</v>
      </c>
      <c r="AM3054" s="4" t="s">
        <v>10448</v>
      </c>
    </row>
    <row r="3055" spans="21:39" x14ac:dyDescent="0.2">
      <c r="U3055" s="4"/>
      <c r="V3055" s="4"/>
      <c r="W3055" s="4"/>
      <c r="X3055" s="4"/>
      <c r="AJ3055" s="4" t="s">
        <v>10449</v>
      </c>
      <c r="AK3055" s="4" t="s">
        <v>10450</v>
      </c>
      <c r="AL3055" s="4" t="s">
        <v>10451</v>
      </c>
      <c r="AM3055" s="4" t="s">
        <v>10452</v>
      </c>
    </row>
    <row r="3056" spans="21:39" x14ac:dyDescent="0.2">
      <c r="U3056" s="4"/>
      <c r="V3056" s="4"/>
      <c r="W3056" s="4"/>
      <c r="X3056" s="4"/>
      <c r="AJ3056" s="4" t="s">
        <v>10453</v>
      </c>
      <c r="AK3056" s="4" t="s">
        <v>10454</v>
      </c>
      <c r="AL3056" s="4" t="s">
        <v>10455</v>
      </c>
      <c r="AM3056" s="4" t="s">
        <v>10456</v>
      </c>
    </row>
    <row r="3057" spans="21:39" x14ac:dyDescent="0.2">
      <c r="U3057" s="4"/>
      <c r="V3057" s="4"/>
      <c r="W3057" s="4"/>
      <c r="X3057" s="4"/>
      <c r="AJ3057" s="4" t="s">
        <v>10457</v>
      </c>
      <c r="AK3057" s="4" t="s">
        <v>10458</v>
      </c>
      <c r="AL3057" s="4" t="s">
        <v>10459</v>
      </c>
      <c r="AM3057" s="4" t="s">
        <v>10460</v>
      </c>
    </row>
    <row r="3058" spans="21:39" x14ac:dyDescent="0.2">
      <c r="U3058" s="4"/>
      <c r="V3058" s="4"/>
      <c r="W3058" s="4"/>
      <c r="X3058" s="4"/>
      <c r="AJ3058" s="4" t="s">
        <v>10461</v>
      </c>
      <c r="AK3058" s="4" t="s">
        <v>10462</v>
      </c>
      <c r="AL3058" s="4" t="s">
        <v>10463</v>
      </c>
      <c r="AM3058" s="4" t="s">
        <v>10464</v>
      </c>
    </row>
    <row r="3059" spans="21:39" x14ac:dyDescent="0.2">
      <c r="U3059" s="4"/>
      <c r="V3059" s="4"/>
      <c r="W3059" s="4"/>
      <c r="X3059" s="4"/>
      <c r="AJ3059" s="4" t="s">
        <v>10465</v>
      </c>
      <c r="AK3059" s="4" t="s">
        <v>10466</v>
      </c>
      <c r="AL3059" s="4" t="s">
        <v>10467</v>
      </c>
      <c r="AM3059" s="4" t="s">
        <v>10468</v>
      </c>
    </row>
    <row r="3060" spans="21:39" x14ac:dyDescent="0.2">
      <c r="U3060" s="4"/>
      <c r="V3060" s="4"/>
      <c r="W3060" s="4"/>
      <c r="X3060" s="4"/>
      <c r="AJ3060" s="4" t="s">
        <v>10469</v>
      </c>
      <c r="AK3060" s="4" t="s">
        <v>10470</v>
      </c>
      <c r="AL3060" s="4" t="s">
        <v>10471</v>
      </c>
      <c r="AM3060" s="4" t="s">
        <v>10472</v>
      </c>
    </row>
    <row r="3061" spans="21:39" x14ac:dyDescent="0.2">
      <c r="U3061" s="4"/>
      <c r="V3061" s="4"/>
      <c r="W3061" s="4"/>
      <c r="X3061" s="4"/>
      <c r="AJ3061" s="4" t="s">
        <v>10473</v>
      </c>
      <c r="AK3061" s="4" t="s">
        <v>10474</v>
      </c>
      <c r="AL3061" s="4" t="s">
        <v>10475</v>
      </c>
      <c r="AM3061" s="4" t="s">
        <v>10476</v>
      </c>
    </row>
    <row r="3062" spans="21:39" x14ac:dyDescent="0.2">
      <c r="U3062" s="4"/>
      <c r="V3062" s="4"/>
      <c r="W3062" s="4"/>
      <c r="X3062" s="4"/>
      <c r="AJ3062" s="4" t="s">
        <v>10477</v>
      </c>
      <c r="AK3062" s="4" t="s">
        <v>10478</v>
      </c>
      <c r="AL3062" s="4" t="s">
        <v>10479</v>
      </c>
      <c r="AM3062" s="4" t="s">
        <v>10480</v>
      </c>
    </row>
    <row r="3063" spans="21:39" x14ac:dyDescent="0.2">
      <c r="U3063" s="4"/>
      <c r="V3063" s="4"/>
      <c r="W3063" s="4"/>
      <c r="X3063" s="4"/>
      <c r="AJ3063" s="4" t="s">
        <v>10481</v>
      </c>
      <c r="AK3063" s="4" t="s">
        <v>10482</v>
      </c>
      <c r="AL3063" s="4" t="s">
        <v>10483</v>
      </c>
      <c r="AM3063" s="4" t="s">
        <v>10484</v>
      </c>
    </row>
    <row r="3064" spans="21:39" x14ac:dyDescent="0.2">
      <c r="U3064" s="4"/>
      <c r="V3064" s="4"/>
      <c r="W3064" s="4"/>
      <c r="X3064" s="4"/>
      <c r="AJ3064" s="4" t="s">
        <v>10485</v>
      </c>
      <c r="AK3064" s="4" t="s">
        <v>10486</v>
      </c>
      <c r="AL3064" s="4" t="s">
        <v>10487</v>
      </c>
      <c r="AM3064" s="4" t="s">
        <v>10488</v>
      </c>
    </row>
    <row r="3065" spans="21:39" x14ac:dyDescent="0.2">
      <c r="U3065" s="4"/>
      <c r="V3065" s="4"/>
      <c r="W3065" s="4"/>
      <c r="X3065" s="4"/>
      <c r="AJ3065" s="4" t="s">
        <v>10489</v>
      </c>
      <c r="AK3065" s="4" t="s">
        <v>10486</v>
      </c>
      <c r="AL3065" s="4" t="s">
        <v>10487</v>
      </c>
      <c r="AM3065" s="4" t="s">
        <v>10488</v>
      </c>
    </row>
    <row r="3066" spans="21:39" x14ac:dyDescent="0.2">
      <c r="U3066" s="4"/>
      <c r="V3066" s="4"/>
      <c r="W3066" s="4"/>
      <c r="X3066" s="4"/>
      <c r="AJ3066" s="4" t="s">
        <v>10490</v>
      </c>
      <c r="AK3066" s="4" t="s">
        <v>10491</v>
      </c>
      <c r="AL3066" s="4" t="s">
        <v>10492</v>
      </c>
      <c r="AM3066" s="4" t="s">
        <v>10493</v>
      </c>
    </row>
    <row r="3067" spans="21:39" x14ac:dyDescent="0.2">
      <c r="U3067" s="4"/>
      <c r="V3067" s="4"/>
      <c r="W3067" s="4"/>
      <c r="X3067" s="4"/>
      <c r="AJ3067" s="4" t="s">
        <v>10494</v>
      </c>
      <c r="AK3067" s="4" t="s">
        <v>10495</v>
      </c>
      <c r="AL3067" s="4" t="s">
        <v>10496</v>
      </c>
      <c r="AM3067" s="4" t="s">
        <v>10497</v>
      </c>
    </row>
    <row r="3068" spans="21:39" x14ac:dyDescent="0.2">
      <c r="U3068" s="4"/>
      <c r="V3068" s="4"/>
      <c r="W3068" s="4"/>
      <c r="X3068" s="4"/>
      <c r="AJ3068" s="4" t="s">
        <v>10498</v>
      </c>
      <c r="AK3068" s="4" t="s">
        <v>10499</v>
      </c>
      <c r="AL3068" s="4" t="s">
        <v>10500</v>
      </c>
      <c r="AM3068" s="4" t="s">
        <v>10501</v>
      </c>
    </row>
    <row r="3069" spans="21:39" x14ac:dyDescent="0.2">
      <c r="U3069" s="63"/>
      <c r="V3069" s="63"/>
      <c r="W3069" s="63"/>
      <c r="X3069" s="63"/>
      <c r="AJ3069" s="4" t="s">
        <v>10502</v>
      </c>
      <c r="AK3069" s="63" t="s">
        <v>10503</v>
      </c>
      <c r="AL3069" s="4" t="s">
        <v>10504</v>
      </c>
      <c r="AM3069" s="4" t="s">
        <v>10505</v>
      </c>
    </row>
    <row r="3070" spans="21:39" x14ac:dyDescent="0.2">
      <c r="U3070" s="63"/>
      <c r="V3070" s="63"/>
      <c r="W3070" s="63"/>
      <c r="X3070" s="63"/>
      <c r="AJ3070" s="4" t="s">
        <v>10506</v>
      </c>
      <c r="AK3070" s="63" t="s">
        <v>10507</v>
      </c>
      <c r="AL3070" s="4" t="s">
        <v>10508</v>
      </c>
      <c r="AM3070" s="4" t="s">
        <v>10509</v>
      </c>
    </row>
    <row r="3071" spans="21:39" x14ac:dyDescent="0.2">
      <c r="U3071" s="63"/>
      <c r="V3071" s="63"/>
      <c r="W3071" s="63"/>
      <c r="X3071" s="63"/>
      <c r="AJ3071" s="4" t="s">
        <v>10510</v>
      </c>
      <c r="AK3071" s="63" t="s">
        <v>10511</v>
      </c>
      <c r="AL3071" s="4" t="s">
        <v>10512</v>
      </c>
      <c r="AM3071" s="4" t="s">
        <v>10513</v>
      </c>
    </row>
    <row r="3072" spans="21:39" x14ac:dyDescent="0.2">
      <c r="U3072" s="63"/>
      <c r="V3072" s="63"/>
      <c r="W3072" s="63"/>
      <c r="X3072" s="63"/>
      <c r="AJ3072" s="4" t="s">
        <v>10514</v>
      </c>
      <c r="AK3072" s="63" t="s">
        <v>10515</v>
      </c>
      <c r="AL3072" s="4" t="s">
        <v>10516</v>
      </c>
      <c r="AM3072" s="4" t="s">
        <v>10517</v>
      </c>
    </row>
    <row r="3073" spans="21:39" x14ac:dyDescent="0.2">
      <c r="U3073" s="4"/>
      <c r="V3073" s="4"/>
      <c r="W3073" s="4"/>
      <c r="X3073" s="4"/>
      <c r="AJ3073" s="4" t="s">
        <v>10518</v>
      </c>
      <c r="AK3073" s="4" t="s">
        <v>10519</v>
      </c>
      <c r="AL3073" s="4" t="s">
        <v>10520</v>
      </c>
      <c r="AM3073" s="4" t="s">
        <v>10521</v>
      </c>
    </row>
    <row r="3074" spans="21:39" x14ac:dyDescent="0.2">
      <c r="U3074" s="4"/>
      <c r="V3074" s="4"/>
      <c r="W3074" s="4"/>
      <c r="X3074" s="4"/>
      <c r="AJ3074" s="4" t="s">
        <v>10522</v>
      </c>
      <c r="AK3074" s="4" t="s">
        <v>10523</v>
      </c>
      <c r="AL3074" s="4" t="s">
        <v>10524</v>
      </c>
      <c r="AM3074" s="4" t="s">
        <v>10525</v>
      </c>
    </row>
    <row r="3075" spans="21:39" x14ac:dyDescent="0.2">
      <c r="U3075" s="63"/>
      <c r="V3075" s="63"/>
      <c r="W3075" s="63"/>
      <c r="X3075" s="63"/>
      <c r="AJ3075" s="4" t="s">
        <v>10526</v>
      </c>
      <c r="AK3075" s="63" t="s">
        <v>10527</v>
      </c>
      <c r="AL3075" s="4" t="s">
        <v>452</v>
      </c>
      <c r="AM3075" s="4" t="s">
        <v>452</v>
      </c>
    </row>
    <row r="3076" spans="21:39" x14ac:dyDescent="0.2">
      <c r="U3076" s="4"/>
      <c r="V3076" s="4"/>
      <c r="W3076" s="4"/>
      <c r="X3076" s="4"/>
      <c r="AJ3076" s="4" t="s">
        <v>10528</v>
      </c>
      <c r="AK3076" s="4" t="s">
        <v>10529</v>
      </c>
      <c r="AL3076" s="4" t="s">
        <v>452</v>
      </c>
      <c r="AM3076" s="4" t="s">
        <v>452</v>
      </c>
    </row>
    <row r="3077" spans="21:39" x14ac:dyDescent="0.2">
      <c r="U3077" s="63"/>
      <c r="V3077" s="63"/>
      <c r="W3077" s="63"/>
      <c r="X3077" s="63"/>
      <c r="AJ3077" s="4" t="s">
        <v>10530</v>
      </c>
      <c r="AK3077" s="63" t="s">
        <v>10531</v>
      </c>
      <c r="AL3077" s="4" t="s">
        <v>452</v>
      </c>
      <c r="AM3077" s="4" t="s">
        <v>452</v>
      </c>
    </row>
    <row r="3078" spans="21:39" x14ac:dyDescent="0.2">
      <c r="U3078" s="4"/>
      <c r="V3078" s="4"/>
      <c r="W3078" s="4"/>
      <c r="X3078" s="4"/>
      <c r="AJ3078" s="4" t="s">
        <v>10532</v>
      </c>
      <c r="AK3078" s="4" t="s">
        <v>10533</v>
      </c>
      <c r="AL3078" s="4" t="s">
        <v>452</v>
      </c>
      <c r="AM3078" s="4" t="s">
        <v>452</v>
      </c>
    </row>
    <row r="3079" spans="21:39" x14ac:dyDescent="0.2">
      <c r="U3079" s="4"/>
      <c r="V3079" s="4"/>
      <c r="W3079" s="4"/>
      <c r="X3079" s="4"/>
      <c r="AJ3079" s="4" t="s">
        <v>10534</v>
      </c>
      <c r="AK3079" s="4" t="s">
        <v>10535</v>
      </c>
      <c r="AL3079" s="4" t="s">
        <v>452</v>
      </c>
      <c r="AM3079" s="4" t="s">
        <v>452</v>
      </c>
    </row>
    <row r="3080" spans="21:39" x14ac:dyDescent="0.2">
      <c r="U3080" s="4"/>
      <c r="V3080" s="4"/>
      <c r="W3080" s="4"/>
      <c r="X3080" s="4"/>
      <c r="AJ3080" s="4" t="s">
        <v>10536</v>
      </c>
      <c r="AK3080" s="4" t="s">
        <v>10537</v>
      </c>
      <c r="AL3080" s="4" t="s">
        <v>452</v>
      </c>
      <c r="AM3080" s="4" t="s">
        <v>452</v>
      </c>
    </row>
    <row r="3081" spans="21:39" x14ac:dyDescent="0.2">
      <c r="U3081" s="63"/>
      <c r="V3081" s="63"/>
      <c r="W3081" s="63"/>
      <c r="X3081" s="63"/>
      <c r="AJ3081" s="4" t="s">
        <v>10538</v>
      </c>
      <c r="AK3081" s="63" t="s">
        <v>10539</v>
      </c>
      <c r="AL3081" s="4" t="s">
        <v>452</v>
      </c>
      <c r="AM3081" s="4" t="s">
        <v>452</v>
      </c>
    </row>
    <row r="3082" spans="21:39" x14ac:dyDescent="0.2">
      <c r="U3082" s="4"/>
      <c r="V3082" s="4"/>
      <c r="W3082" s="4"/>
      <c r="X3082" s="4"/>
      <c r="AJ3082" s="4" t="s">
        <v>10540</v>
      </c>
      <c r="AK3082" s="4" t="s">
        <v>10541</v>
      </c>
      <c r="AL3082" s="4" t="s">
        <v>452</v>
      </c>
      <c r="AM3082" s="4" t="s">
        <v>452</v>
      </c>
    </row>
    <row r="3083" spans="21:39" x14ac:dyDescent="0.2">
      <c r="U3083" s="4"/>
      <c r="V3083" s="4"/>
      <c r="W3083" s="4"/>
      <c r="X3083" s="4"/>
      <c r="AJ3083" s="4" t="s">
        <v>10542</v>
      </c>
      <c r="AK3083" s="4" t="s">
        <v>10543</v>
      </c>
      <c r="AL3083" s="4" t="s">
        <v>452</v>
      </c>
      <c r="AM3083" s="4" t="s">
        <v>452</v>
      </c>
    </row>
    <row r="3084" spans="21:39" x14ac:dyDescent="0.2">
      <c r="U3084" s="63"/>
      <c r="V3084" s="63"/>
      <c r="W3084" s="63"/>
      <c r="X3084" s="63"/>
      <c r="AJ3084" s="4" t="s">
        <v>10544</v>
      </c>
      <c r="AK3084" s="63" t="s">
        <v>10545</v>
      </c>
      <c r="AL3084" s="4" t="s">
        <v>452</v>
      </c>
      <c r="AM3084" s="4" t="s">
        <v>452</v>
      </c>
    </row>
    <row r="3085" spans="21:39" x14ac:dyDescent="0.2">
      <c r="U3085" s="63"/>
      <c r="V3085" s="63"/>
      <c r="W3085" s="63"/>
      <c r="X3085" s="63"/>
      <c r="AJ3085" s="4" t="s">
        <v>10546</v>
      </c>
      <c r="AK3085" s="63" t="s">
        <v>10547</v>
      </c>
      <c r="AL3085" s="4" t="s">
        <v>452</v>
      </c>
      <c r="AM3085" s="4" t="s">
        <v>452</v>
      </c>
    </row>
    <row r="3086" spans="21:39" x14ac:dyDescent="0.2">
      <c r="U3086" s="63"/>
      <c r="V3086" s="63"/>
      <c r="W3086" s="63"/>
      <c r="X3086" s="63"/>
      <c r="AJ3086" s="4" t="s">
        <v>10548</v>
      </c>
      <c r="AK3086" s="63" t="s">
        <v>10549</v>
      </c>
      <c r="AL3086" s="4" t="s">
        <v>452</v>
      </c>
      <c r="AM3086" s="4" t="s">
        <v>452</v>
      </c>
    </row>
    <row r="3087" spans="21:39" x14ac:dyDescent="0.2">
      <c r="U3087" s="63"/>
      <c r="V3087" s="63"/>
      <c r="W3087" s="63"/>
      <c r="X3087" s="63"/>
      <c r="AJ3087" s="4" t="s">
        <v>10550</v>
      </c>
      <c r="AK3087" s="63" t="s">
        <v>10551</v>
      </c>
      <c r="AL3087" s="4" t="s">
        <v>452</v>
      </c>
      <c r="AM3087" s="4" t="s">
        <v>452</v>
      </c>
    </row>
    <row r="3088" spans="21:39" x14ac:dyDescent="0.2">
      <c r="U3088" s="63"/>
      <c r="V3088" s="63"/>
      <c r="W3088" s="63"/>
      <c r="X3088" s="63"/>
      <c r="AJ3088" s="4" t="s">
        <v>10552</v>
      </c>
      <c r="AK3088" s="63" t="s">
        <v>10553</v>
      </c>
      <c r="AL3088" s="4" t="s">
        <v>10554</v>
      </c>
      <c r="AM3088" s="4" t="s">
        <v>10555</v>
      </c>
    </row>
    <row r="3089" spans="21:39" x14ac:dyDescent="0.2">
      <c r="U3089" s="63"/>
      <c r="V3089" s="63"/>
      <c r="W3089" s="63"/>
      <c r="X3089" s="63"/>
      <c r="AJ3089" s="4" t="s">
        <v>10556</v>
      </c>
      <c r="AK3089" s="63" t="s">
        <v>10557</v>
      </c>
      <c r="AL3089" s="4" t="s">
        <v>10558</v>
      </c>
      <c r="AM3089" s="4" t="s">
        <v>10559</v>
      </c>
    </row>
    <row r="3090" spans="21:39" x14ac:dyDescent="0.2">
      <c r="U3090" s="63"/>
      <c r="V3090" s="63"/>
      <c r="W3090" s="63"/>
      <c r="X3090" s="63"/>
      <c r="AJ3090" s="4" t="s">
        <v>10560</v>
      </c>
      <c r="AK3090" s="63" t="s">
        <v>10561</v>
      </c>
      <c r="AL3090" s="4" t="s">
        <v>452</v>
      </c>
      <c r="AM3090" s="4" t="s">
        <v>452</v>
      </c>
    </row>
    <row r="3091" spans="21:39" x14ac:dyDescent="0.2">
      <c r="U3091" s="4"/>
      <c r="V3091" s="4"/>
      <c r="W3091" s="4"/>
      <c r="X3091" s="4"/>
      <c r="AJ3091" s="4" t="s">
        <v>10562</v>
      </c>
      <c r="AK3091" s="4" t="s">
        <v>10563</v>
      </c>
      <c r="AL3091" s="4" t="s">
        <v>452</v>
      </c>
      <c r="AM3091" s="4" t="s">
        <v>452</v>
      </c>
    </row>
    <row r="3092" spans="21:39" x14ac:dyDescent="0.2">
      <c r="U3092" s="4"/>
      <c r="V3092" s="4"/>
      <c r="W3092" s="4"/>
      <c r="X3092" s="4"/>
      <c r="AJ3092" s="4" t="s">
        <v>10564</v>
      </c>
      <c r="AK3092" s="4" t="s">
        <v>10565</v>
      </c>
      <c r="AL3092" s="4" t="s">
        <v>452</v>
      </c>
      <c r="AM3092" s="4" t="s">
        <v>452</v>
      </c>
    </row>
    <row r="3093" spans="21:39" x14ac:dyDescent="0.2">
      <c r="U3093" s="4"/>
      <c r="V3093" s="4"/>
      <c r="W3093" s="4"/>
      <c r="X3093" s="4"/>
      <c r="AJ3093" s="4" t="s">
        <v>10566</v>
      </c>
      <c r="AK3093" s="4" t="s">
        <v>10567</v>
      </c>
      <c r="AL3093" s="4" t="s">
        <v>452</v>
      </c>
      <c r="AM3093" s="4" t="s">
        <v>452</v>
      </c>
    </row>
    <row r="3094" spans="21:39" x14ac:dyDescent="0.2">
      <c r="U3094" s="4"/>
      <c r="V3094" s="4"/>
      <c r="W3094" s="4"/>
      <c r="X3094" s="4"/>
      <c r="AJ3094" s="4" t="s">
        <v>10568</v>
      </c>
      <c r="AK3094" s="4" t="s">
        <v>10569</v>
      </c>
      <c r="AL3094" s="4" t="s">
        <v>452</v>
      </c>
      <c r="AM3094" s="4" t="s">
        <v>452</v>
      </c>
    </row>
    <row r="3095" spans="21:39" x14ac:dyDescent="0.2">
      <c r="U3095" s="63"/>
      <c r="V3095" s="63"/>
      <c r="W3095" s="63"/>
      <c r="X3095" s="63"/>
      <c r="AJ3095" s="4" t="s">
        <v>10570</v>
      </c>
      <c r="AK3095" s="63" t="s">
        <v>10571</v>
      </c>
      <c r="AL3095" s="4" t="s">
        <v>452</v>
      </c>
      <c r="AM3095" s="4" t="s">
        <v>452</v>
      </c>
    </row>
    <row r="3096" spans="21:39" x14ac:dyDescent="0.2">
      <c r="U3096" s="63"/>
      <c r="V3096" s="63"/>
      <c r="W3096" s="63"/>
      <c r="X3096" s="63"/>
      <c r="AJ3096" s="4" t="s">
        <v>10572</v>
      </c>
      <c r="AK3096" s="63" t="s">
        <v>10573</v>
      </c>
      <c r="AL3096" s="4" t="s">
        <v>452</v>
      </c>
      <c r="AM3096" s="4" t="s">
        <v>452</v>
      </c>
    </row>
    <row r="3097" spans="21:39" x14ac:dyDescent="0.2">
      <c r="U3097" s="63"/>
      <c r="V3097" s="63"/>
      <c r="W3097" s="63"/>
      <c r="X3097" s="63"/>
      <c r="AJ3097" s="4" t="s">
        <v>10574</v>
      </c>
      <c r="AK3097" s="63" t="s">
        <v>10575</v>
      </c>
      <c r="AL3097" s="4" t="s">
        <v>452</v>
      </c>
      <c r="AM3097" s="4" t="s">
        <v>452</v>
      </c>
    </row>
    <row r="3098" spans="21:39" x14ac:dyDescent="0.2">
      <c r="U3098" s="4"/>
      <c r="V3098" s="4"/>
      <c r="W3098" s="4"/>
      <c r="X3098" s="4"/>
      <c r="AJ3098" s="4" t="s">
        <v>10576</v>
      </c>
      <c r="AK3098" s="4" t="s">
        <v>10577</v>
      </c>
      <c r="AL3098" s="4" t="s">
        <v>452</v>
      </c>
      <c r="AM3098" s="4" t="s">
        <v>452</v>
      </c>
    </row>
    <row r="3099" spans="21:39" x14ac:dyDescent="0.2">
      <c r="U3099" s="4"/>
      <c r="V3099" s="4"/>
      <c r="W3099" s="4"/>
      <c r="X3099" s="4"/>
      <c r="AJ3099" s="4" t="s">
        <v>10578</v>
      </c>
      <c r="AK3099" s="4" t="s">
        <v>10579</v>
      </c>
      <c r="AL3099" s="4" t="s">
        <v>452</v>
      </c>
      <c r="AM3099" s="4" t="s">
        <v>452</v>
      </c>
    </row>
    <row r="3100" spans="21:39" x14ac:dyDescent="0.2">
      <c r="U3100" s="4"/>
      <c r="V3100" s="4"/>
      <c r="W3100" s="4"/>
      <c r="X3100" s="4"/>
      <c r="AJ3100" s="4" t="s">
        <v>10580</v>
      </c>
      <c r="AK3100" s="4" t="s">
        <v>10577</v>
      </c>
      <c r="AL3100" s="4" t="s">
        <v>452</v>
      </c>
      <c r="AM3100" s="4" t="s">
        <v>452</v>
      </c>
    </row>
    <row r="3101" spans="21:39" x14ac:dyDescent="0.2">
      <c r="U3101" s="4"/>
      <c r="V3101" s="4"/>
      <c r="W3101" s="4"/>
      <c r="X3101" s="4"/>
      <c r="AJ3101" s="4" t="s">
        <v>10581</v>
      </c>
      <c r="AK3101" s="4" t="s">
        <v>10582</v>
      </c>
      <c r="AL3101" s="4" t="s">
        <v>452</v>
      </c>
      <c r="AM3101" s="4" t="s">
        <v>452</v>
      </c>
    </row>
    <row r="3102" spans="21:39" x14ac:dyDescent="0.2">
      <c r="U3102" s="4"/>
      <c r="V3102" s="4"/>
      <c r="W3102" s="4"/>
      <c r="X3102" s="4"/>
      <c r="AJ3102" s="4" t="s">
        <v>10583</v>
      </c>
      <c r="AK3102" s="4" t="s">
        <v>10577</v>
      </c>
      <c r="AL3102" s="4" t="s">
        <v>452</v>
      </c>
      <c r="AM3102" s="4" t="s">
        <v>452</v>
      </c>
    </row>
    <row r="3103" spans="21:39" x14ac:dyDescent="0.2">
      <c r="U3103" s="4"/>
      <c r="V3103" s="4"/>
      <c r="W3103" s="4"/>
      <c r="X3103" s="4"/>
      <c r="AJ3103" s="4" t="s">
        <v>10584</v>
      </c>
      <c r="AK3103" s="4" t="s">
        <v>10585</v>
      </c>
      <c r="AL3103" s="4" t="s">
        <v>452</v>
      </c>
      <c r="AM3103" s="4" t="s">
        <v>452</v>
      </c>
    </row>
    <row r="3104" spans="21:39" x14ac:dyDescent="0.2">
      <c r="U3104" s="4"/>
      <c r="V3104" s="4"/>
      <c r="W3104" s="4"/>
      <c r="X3104" s="4"/>
      <c r="AJ3104" s="4" t="s">
        <v>10586</v>
      </c>
      <c r="AK3104" s="4" t="s">
        <v>10587</v>
      </c>
      <c r="AL3104" s="4" t="s">
        <v>452</v>
      </c>
      <c r="AM3104" s="4" t="s">
        <v>452</v>
      </c>
    </row>
    <row r="3105" spans="21:39" x14ac:dyDescent="0.2">
      <c r="U3105" s="4"/>
      <c r="V3105" s="4"/>
      <c r="W3105" s="4"/>
      <c r="X3105" s="4"/>
      <c r="AJ3105" s="4" t="s">
        <v>10588</v>
      </c>
      <c r="AK3105" s="4" t="s">
        <v>10589</v>
      </c>
      <c r="AL3105" s="4" t="s">
        <v>452</v>
      </c>
      <c r="AM3105" s="4" t="s">
        <v>452</v>
      </c>
    </row>
    <row r="3106" spans="21:39" x14ac:dyDescent="0.2">
      <c r="U3106" s="4"/>
      <c r="V3106" s="4"/>
      <c r="W3106" s="4"/>
      <c r="X3106" s="4"/>
      <c r="AJ3106" s="4" t="s">
        <v>10590</v>
      </c>
      <c r="AK3106" s="4" t="s">
        <v>10591</v>
      </c>
      <c r="AL3106" s="4" t="s">
        <v>452</v>
      </c>
      <c r="AM3106" s="4" t="s">
        <v>452</v>
      </c>
    </row>
    <row r="3107" spans="21:39" x14ac:dyDescent="0.2">
      <c r="U3107" s="63"/>
      <c r="V3107" s="63"/>
      <c r="W3107" s="63"/>
      <c r="X3107" s="63"/>
      <c r="AJ3107" s="4" t="s">
        <v>10592</v>
      </c>
      <c r="AK3107" s="63" t="s">
        <v>10593</v>
      </c>
      <c r="AL3107" s="4" t="s">
        <v>452</v>
      </c>
      <c r="AM3107" s="4" t="s">
        <v>452</v>
      </c>
    </row>
    <row r="3108" spans="21:39" x14ac:dyDescent="0.2">
      <c r="U3108" s="4"/>
      <c r="V3108" s="4"/>
      <c r="W3108" s="4"/>
      <c r="X3108" s="4"/>
      <c r="AJ3108" s="4" t="s">
        <v>10594</v>
      </c>
      <c r="AK3108" s="4" t="s">
        <v>10595</v>
      </c>
      <c r="AL3108" s="4" t="s">
        <v>452</v>
      </c>
      <c r="AM3108" s="4" t="s">
        <v>452</v>
      </c>
    </row>
    <row r="3109" spans="21:39" x14ac:dyDescent="0.2">
      <c r="U3109" s="4"/>
      <c r="V3109" s="4"/>
      <c r="W3109" s="4"/>
      <c r="X3109" s="4"/>
      <c r="AJ3109" s="4" t="s">
        <v>10596</v>
      </c>
      <c r="AK3109" s="4" t="s">
        <v>10582</v>
      </c>
      <c r="AL3109" s="4" t="s">
        <v>452</v>
      </c>
      <c r="AM3109" s="4" t="s">
        <v>452</v>
      </c>
    </row>
    <row r="3110" spans="21:39" x14ac:dyDescent="0.2">
      <c r="U3110" s="4"/>
      <c r="V3110" s="4"/>
      <c r="W3110" s="4"/>
      <c r="X3110" s="4"/>
      <c r="AJ3110" s="4" t="s">
        <v>10597</v>
      </c>
      <c r="AK3110" s="4" t="s">
        <v>10598</v>
      </c>
      <c r="AL3110" s="4" t="s">
        <v>452</v>
      </c>
      <c r="AM3110" s="4" t="s">
        <v>452</v>
      </c>
    </row>
    <row r="3111" spans="21:39" x14ac:dyDescent="0.2">
      <c r="U3111" s="4"/>
      <c r="V3111" s="4"/>
      <c r="W3111" s="4"/>
      <c r="X3111" s="4"/>
      <c r="AJ3111" s="4" t="s">
        <v>10599</v>
      </c>
      <c r="AK3111" s="4" t="s">
        <v>10600</v>
      </c>
      <c r="AL3111" s="4" t="s">
        <v>452</v>
      </c>
      <c r="AM3111" s="4" t="s">
        <v>452</v>
      </c>
    </row>
    <row r="3112" spans="21:39" x14ac:dyDescent="0.2">
      <c r="U3112" s="4"/>
      <c r="V3112" s="4"/>
      <c r="W3112" s="4"/>
      <c r="X3112" s="4"/>
      <c r="AJ3112" s="4" t="s">
        <v>10601</v>
      </c>
      <c r="AK3112" s="4" t="s">
        <v>10602</v>
      </c>
      <c r="AL3112" s="4" t="s">
        <v>452</v>
      </c>
      <c r="AM3112" s="4" t="s">
        <v>452</v>
      </c>
    </row>
    <row r="3113" spans="21:39" x14ac:dyDescent="0.2">
      <c r="U3113" s="4"/>
      <c r="V3113" s="4"/>
      <c r="W3113" s="4"/>
      <c r="X3113" s="4"/>
      <c r="AJ3113" s="4" t="s">
        <v>10603</v>
      </c>
      <c r="AK3113" s="4" t="s">
        <v>10604</v>
      </c>
      <c r="AL3113" s="4" t="s">
        <v>452</v>
      </c>
      <c r="AM3113" s="4" t="s">
        <v>452</v>
      </c>
    </row>
    <row r="3114" spans="21:39" x14ac:dyDescent="0.2">
      <c r="U3114" s="4"/>
      <c r="V3114" s="4"/>
      <c r="W3114" s="4"/>
      <c r="X3114" s="4"/>
      <c r="AJ3114" s="4" t="s">
        <v>10605</v>
      </c>
      <c r="AK3114" s="4" t="s">
        <v>10606</v>
      </c>
      <c r="AL3114" s="4" t="s">
        <v>452</v>
      </c>
      <c r="AM3114" s="4" t="s">
        <v>452</v>
      </c>
    </row>
    <row r="3115" spans="21:39" x14ac:dyDescent="0.2">
      <c r="U3115" s="4"/>
      <c r="V3115" s="4"/>
      <c r="W3115" s="4"/>
      <c r="X3115" s="4"/>
      <c r="AJ3115" s="4" t="s">
        <v>10607</v>
      </c>
      <c r="AK3115" s="4" t="s">
        <v>10608</v>
      </c>
      <c r="AL3115" s="4" t="s">
        <v>452</v>
      </c>
      <c r="AM3115" s="4" t="s">
        <v>452</v>
      </c>
    </row>
    <row r="3116" spans="21:39" x14ac:dyDescent="0.2">
      <c r="U3116" s="4"/>
      <c r="V3116" s="4"/>
      <c r="W3116" s="4"/>
      <c r="X3116" s="4"/>
      <c r="AJ3116" s="4" t="s">
        <v>10609</v>
      </c>
      <c r="AK3116" s="4" t="s">
        <v>10610</v>
      </c>
      <c r="AL3116" s="4" t="s">
        <v>452</v>
      </c>
      <c r="AM3116" s="4" t="s">
        <v>452</v>
      </c>
    </row>
    <row r="3117" spans="21:39" x14ac:dyDescent="0.2">
      <c r="U3117" s="4"/>
      <c r="V3117" s="4"/>
      <c r="W3117" s="4"/>
      <c r="X3117" s="4"/>
      <c r="AJ3117" s="4" t="s">
        <v>10611</v>
      </c>
      <c r="AK3117" s="4" t="s">
        <v>10612</v>
      </c>
      <c r="AL3117" s="4" t="s">
        <v>452</v>
      </c>
      <c r="AM3117" s="4" t="s">
        <v>452</v>
      </c>
    </row>
    <row r="3118" spans="21:39" x14ac:dyDescent="0.2">
      <c r="U3118" s="4"/>
      <c r="V3118" s="4"/>
      <c r="W3118" s="4"/>
      <c r="X3118" s="4"/>
      <c r="AJ3118" s="4" t="s">
        <v>10613</v>
      </c>
      <c r="AK3118" s="4" t="s">
        <v>10614</v>
      </c>
      <c r="AL3118" s="4" t="s">
        <v>452</v>
      </c>
      <c r="AM3118" s="4" t="s">
        <v>452</v>
      </c>
    </row>
    <row r="3119" spans="21:39" x14ac:dyDescent="0.2">
      <c r="U3119" s="4"/>
      <c r="V3119" s="4"/>
      <c r="W3119" s="4"/>
      <c r="X3119" s="4"/>
      <c r="AJ3119" s="4" t="s">
        <v>10615</v>
      </c>
      <c r="AK3119" s="4" t="s">
        <v>10616</v>
      </c>
      <c r="AL3119" s="4" t="s">
        <v>452</v>
      </c>
      <c r="AM3119" s="4" t="s">
        <v>452</v>
      </c>
    </row>
    <row r="3120" spans="21:39" x14ac:dyDescent="0.2">
      <c r="U3120" s="4"/>
      <c r="V3120" s="4"/>
      <c r="W3120" s="4"/>
      <c r="X3120" s="4"/>
      <c r="AJ3120" s="4" t="s">
        <v>10617</v>
      </c>
      <c r="AK3120" s="4" t="s">
        <v>10618</v>
      </c>
      <c r="AL3120" s="4" t="s">
        <v>452</v>
      </c>
      <c r="AM3120" s="4" t="s">
        <v>452</v>
      </c>
    </row>
    <row r="3121" spans="21:39" x14ac:dyDescent="0.2">
      <c r="U3121" s="63"/>
      <c r="V3121" s="63"/>
      <c r="W3121" s="63"/>
      <c r="X3121" s="63"/>
      <c r="AJ3121" s="4" t="s">
        <v>10619</v>
      </c>
      <c r="AK3121" s="63" t="s">
        <v>10620</v>
      </c>
      <c r="AL3121" s="4" t="s">
        <v>452</v>
      </c>
      <c r="AM3121" s="4" t="s">
        <v>452</v>
      </c>
    </row>
    <row r="3122" spans="21:39" x14ac:dyDescent="0.2">
      <c r="U3122" s="4"/>
      <c r="V3122" s="4"/>
      <c r="W3122" s="4"/>
      <c r="X3122" s="4"/>
      <c r="AJ3122" s="4" t="s">
        <v>10621</v>
      </c>
      <c r="AK3122" s="4" t="s">
        <v>10622</v>
      </c>
      <c r="AL3122" s="4" t="s">
        <v>452</v>
      </c>
      <c r="AM3122" s="4" t="s">
        <v>452</v>
      </c>
    </row>
    <row r="3123" spans="21:39" x14ac:dyDescent="0.2">
      <c r="U3123" s="63"/>
      <c r="V3123" s="63"/>
      <c r="W3123" s="63"/>
      <c r="X3123" s="63"/>
      <c r="AJ3123" s="4" t="s">
        <v>10623</v>
      </c>
      <c r="AK3123" s="63" t="s">
        <v>10624</v>
      </c>
      <c r="AL3123" s="4" t="s">
        <v>452</v>
      </c>
      <c r="AM3123" s="4" t="s">
        <v>452</v>
      </c>
    </row>
    <row r="3124" spans="21:39" x14ac:dyDescent="0.2">
      <c r="U3124" s="63"/>
      <c r="V3124" s="63"/>
      <c r="W3124" s="63"/>
      <c r="X3124" s="63"/>
      <c r="AJ3124" s="4" t="s">
        <v>10625</v>
      </c>
      <c r="AK3124" s="63" t="s">
        <v>10565</v>
      </c>
      <c r="AL3124" s="4" t="s">
        <v>452</v>
      </c>
      <c r="AM3124" s="4" t="s">
        <v>452</v>
      </c>
    </row>
    <row r="3125" spans="21:39" x14ac:dyDescent="0.2">
      <c r="U3125" s="4"/>
      <c r="V3125" s="4"/>
      <c r="W3125" s="4"/>
      <c r="X3125" s="4"/>
      <c r="AJ3125" s="4" t="s">
        <v>10626</v>
      </c>
      <c r="AK3125" s="4" t="s">
        <v>10589</v>
      </c>
      <c r="AL3125" s="4" t="s">
        <v>452</v>
      </c>
      <c r="AM3125" s="4" t="s">
        <v>452</v>
      </c>
    </row>
    <row r="3126" spans="21:39" x14ac:dyDescent="0.2">
      <c r="U3126" s="4"/>
      <c r="V3126" s="4"/>
      <c r="W3126" s="4"/>
      <c r="X3126" s="4"/>
      <c r="AJ3126" s="4" t="s">
        <v>10627</v>
      </c>
      <c r="AK3126" s="4" t="s">
        <v>10589</v>
      </c>
      <c r="AL3126" s="4" t="s">
        <v>452</v>
      </c>
      <c r="AM3126" s="4" t="s">
        <v>452</v>
      </c>
    </row>
    <row r="3127" spans="21:39" x14ac:dyDescent="0.2">
      <c r="U3127" s="4"/>
      <c r="V3127" s="4"/>
      <c r="W3127" s="4"/>
      <c r="X3127" s="4"/>
      <c r="AJ3127" s="4" t="s">
        <v>10628</v>
      </c>
      <c r="AK3127" s="4" t="s">
        <v>10629</v>
      </c>
      <c r="AL3127" s="4" t="s">
        <v>452</v>
      </c>
      <c r="AM3127" s="4" t="s">
        <v>452</v>
      </c>
    </row>
    <row r="3128" spans="21:39" x14ac:dyDescent="0.2">
      <c r="U3128" s="63"/>
      <c r="V3128" s="63"/>
      <c r="W3128" s="63"/>
      <c r="X3128" s="63"/>
      <c r="AJ3128" s="4" t="s">
        <v>10630</v>
      </c>
      <c r="AK3128" s="63" t="s">
        <v>10631</v>
      </c>
      <c r="AL3128" s="4" t="s">
        <v>452</v>
      </c>
      <c r="AM3128" s="4" t="s">
        <v>452</v>
      </c>
    </row>
    <row r="3129" spans="21:39" x14ac:dyDescent="0.2">
      <c r="U3129" s="63"/>
      <c r="V3129" s="63"/>
      <c r="W3129" s="63"/>
      <c r="X3129" s="63"/>
      <c r="AJ3129" s="4" t="s">
        <v>10632</v>
      </c>
      <c r="AK3129" s="63" t="s">
        <v>10633</v>
      </c>
      <c r="AL3129" s="4" t="s">
        <v>452</v>
      </c>
      <c r="AM3129" s="4" t="s">
        <v>452</v>
      </c>
    </row>
    <row r="3130" spans="21:39" x14ac:dyDescent="0.2">
      <c r="U3130" s="4"/>
      <c r="V3130" s="4"/>
      <c r="W3130" s="4"/>
      <c r="X3130" s="4"/>
      <c r="AJ3130" s="4" t="s">
        <v>10634</v>
      </c>
      <c r="AK3130" s="4" t="s">
        <v>10635</v>
      </c>
      <c r="AL3130" s="4" t="s">
        <v>452</v>
      </c>
      <c r="AM3130" s="4" t="s">
        <v>452</v>
      </c>
    </row>
    <row r="3131" spans="21:39" x14ac:dyDescent="0.2">
      <c r="U3131" s="4"/>
      <c r="V3131" s="4"/>
      <c r="W3131" s="4"/>
      <c r="X3131" s="4"/>
      <c r="AJ3131" s="4" t="s">
        <v>10636</v>
      </c>
      <c r="AK3131" s="4" t="s">
        <v>10633</v>
      </c>
      <c r="AL3131" s="4" t="s">
        <v>452</v>
      </c>
      <c r="AM3131" s="4" t="s">
        <v>452</v>
      </c>
    </row>
    <row r="3132" spans="21:39" x14ac:dyDescent="0.2">
      <c r="U3132" s="4"/>
      <c r="V3132" s="4"/>
      <c r="W3132" s="4"/>
      <c r="X3132" s="4"/>
      <c r="AJ3132" s="4" t="s">
        <v>10637</v>
      </c>
      <c r="AK3132" s="4" t="s">
        <v>10589</v>
      </c>
      <c r="AL3132" s="4" t="s">
        <v>452</v>
      </c>
      <c r="AM3132" s="4" t="s">
        <v>452</v>
      </c>
    </row>
    <row r="3133" spans="21:39" x14ac:dyDescent="0.2">
      <c r="U3133" s="4"/>
      <c r="V3133" s="4"/>
      <c r="W3133" s="4"/>
      <c r="X3133" s="4"/>
      <c r="AJ3133" s="4" t="s">
        <v>10638</v>
      </c>
      <c r="AK3133" s="4" t="s">
        <v>10575</v>
      </c>
      <c r="AL3133" s="4" t="s">
        <v>452</v>
      </c>
      <c r="AM3133" s="4" t="s">
        <v>452</v>
      </c>
    </row>
    <row r="3134" spans="21:39" x14ac:dyDescent="0.2">
      <c r="U3134" s="4"/>
      <c r="V3134" s="4"/>
      <c r="W3134" s="4"/>
      <c r="X3134" s="4"/>
      <c r="AJ3134" s="4" t="s">
        <v>10639</v>
      </c>
      <c r="AK3134" s="4" t="s">
        <v>10640</v>
      </c>
      <c r="AL3134" s="4" t="s">
        <v>452</v>
      </c>
      <c r="AM3134" s="4" t="s">
        <v>452</v>
      </c>
    </row>
    <row r="3135" spans="21:39" x14ac:dyDescent="0.2">
      <c r="U3135" s="4"/>
      <c r="V3135" s="4"/>
      <c r="W3135" s="4"/>
      <c r="X3135" s="4"/>
      <c r="AJ3135" s="4" t="s">
        <v>10641</v>
      </c>
      <c r="AK3135" s="4" t="s">
        <v>10642</v>
      </c>
      <c r="AL3135" s="4" t="s">
        <v>452</v>
      </c>
      <c r="AM3135" s="4" t="s">
        <v>452</v>
      </c>
    </row>
    <row r="3136" spans="21:39" x14ac:dyDescent="0.2">
      <c r="U3136" s="4"/>
      <c r="V3136" s="4"/>
      <c r="W3136" s="4"/>
      <c r="X3136" s="4"/>
      <c r="AJ3136" s="4" t="s">
        <v>10643</v>
      </c>
      <c r="AK3136" s="4" t="s">
        <v>10644</v>
      </c>
      <c r="AL3136" s="4" t="s">
        <v>452</v>
      </c>
      <c r="AM3136" s="4" t="s">
        <v>452</v>
      </c>
    </row>
    <row r="3137" spans="21:39" x14ac:dyDescent="0.2">
      <c r="U3137" s="4"/>
      <c r="V3137" s="4"/>
      <c r="W3137" s="4"/>
      <c r="X3137" s="4"/>
      <c r="AJ3137" s="4" t="s">
        <v>10645</v>
      </c>
      <c r="AK3137" s="4" t="s">
        <v>10646</v>
      </c>
      <c r="AL3137" s="4" t="s">
        <v>452</v>
      </c>
      <c r="AM3137" s="4" t="s">
        <v>452</v>
      </c>
    </row>
    <row r="3138" spans="21:39" x14ac:dyDescent="0.2">
      <c r="U3138" s="4"/>
      <c r="V3138" s="4"/>
      <c r="W3138" s="4"/>
      <c r="X3138" s="4"/>
      <c r="AJ3138" s="4" t="s">
        <v>10647</v>
      </c>
      <c r="AK3138" s="4" t="s">
        <v>10648</v>
      </c>
      <c r="AL3138" s="4" t="s">
        <v>452</v>
      </c>
      <c r="AM3138" s="4" t="s">
        <v>452</v>
      </c>
    </row>
    <row r="3139" spans="21:39" x14ac:dyDescent="0.2">
      <c r="U3139" s="4"/>
      <c r="V3139" s="4"/>
      <c r="W3139" s="4"/>
      <c r="X3139" s="4"/>
      <c r="AJ3139" s="4" t="s">
        <v>10649</v>
      </c>
      <c r="AK3139" s="4" t="s">
        <v>10650</v>
      </c>
      <c r="AL3139" s="4" t="s">
        <v>452</v>
      </c>
      <c r="AM3139" s="4" t="s">
        <v>452</v>
      </c>
    </row>
    <row r="3140" spans="21:39" x14ac:dyDescent="0.2">
      <c r="U3140" s="4"/>
      <c r="V3140" s="4"/>
      <c r="W3140" s="4"/>
      <c r="X3140" s="4"/>
      <c r="AJ3140" s="4" t="s">
        <v>10651</v>
      </c>
      <c r="AK3140" s="4" t="s">
        <v>10652</v>
      </c>
      <c r="AL3140" s="4" t="s">
        <v>452</v>
      </c>
      <c r="AM3140" s="4" t="s">
        <v>452</v>
      </c>
    </row>
    <row r="3141" spans="21:39" x14ac:dyDescent="0.2">
      <c r="U3141" s="4"/>
      <c r="V3141" s="4"/>
      <c r="W3141" s="4"/>
      <c r="X3141" s="4"/>
      <c r="AJ3141" s="4" t="s">
        <v>10653</v>
      </c>
      <c r="AK3141" s="4" t="s">
        <v>10654</v>
      </c>
      <c r="AL3141" s="4" t="s">
        <v>452</v>
      </c>
      <c r="AM3141" s="4" t="s">
        <v>452</v>
      </c>
    </row>
    <row r="3142" spans="21:39" x14ac:dyDescent="0.2">
      <c r="U3142" s="4"/>
      <c r="V3142" s="4"/>
      <c r="W3142" s="4"/>
      <c r="X3142" s="4"/>
      <c r="AJ3142" s="4" t="s">
        <v>10655</v>
      </c>
      <c r="AK3142" s="4" t="s">
        <v>10656</v>
      </c>
      <c r="AL3142" s="4" t="s">
        <v>452</v>
      </c>
      <c r="AM3142" s="4" t="s">
        <v>452</v>
      </c>
    </row>
    <row r="3143" spans="21:39" x14ac:dyDescent="0.2">
      <c r="U3143" s="4"/>
      <c r="V3143" s="4"/>
      <c r="W3143" s="4"/>
      <c r="X3143" s="4"/>
      <c r="AJ3143" s="4" t="s">
        <v>10657</v>
      </c>
      <c r="AK3143" s="4" t="s">
        <v>10658</v>
      </c>
      <c r="AL3143" s="4" t="s">
        <v>452</v>
      </c>
      <c r="AM3143" s="4" t="s">
        <v>452</v>
      </c>
    </row>
    <row r="3144" spans="21:39" x14ac:dyDescent="0.2">
      <c r="U3144" s="4"/>
      <c r="V3144" s="4"/>
      <c r="W3144" s="4"/>
      <c r="X3144" s="4"/>
      <c r="AJ3144" s="4" t="s">
        <v>10659</v>
      </c>
      <c r="AK3144" s="4" t="s">
        <v>10660</v>
      </c>
      <c r="AL3144" s="4" t="s">
        <v>452</v>
      </c>
      <c r="AM3144" s="4" t="s">
        <v>452</v>
      </c>
    </row>
    <row r="3145" spans="21:39" x14ac:dyDescent="0.2">
      <c r="U3145" s="4"/>
      <c r="V3145" s="4"/>
      <c r="W3145" s="4"/>
      <c r="X3145" s="4"/>
      <c r="AJ3145" s="4" t="s">
        <v>10661</v>
      </c>
      <c r="AK3145" s="4" t="s">
        <v>10662</v>
      </c>
      <c r="AL3145" s="4" t="s">
        <v>452</v>
      </c>
      <c r="AM3145" s="4" t="s">
        <v>452</v>
      </c>
    </row>
    <row r="3146" spans="21:39" x14ac:dyDescent="0.2">
      <c r="U3146" s="4"/>
      <c r="V3146" s="4"/>
      <c r="W3146" s="4"/>
      <c r="X3146" s="4"/>
      <c r="AJ3146" s="4" t="s">
        <v>10663</v>
      </c>
      <c r="AK3146" s="4" t="s">
        <v>10664</v>
      </c>
      <c r="AL3146" s="4" t="s">
        <v>452</v>
      </c>
      <c r="AM3146" s="4" t="s">
        <v>452</v>
      </c>
    </row>
    <row r="3147" spans="21:39" x14ac:dyDescent="0.2">
      <c r="U3147" s="4"/>
      <c r="V3147" s="4"/>
      <c r="W3147" s="4"/>
      <c r="X3147" s="4"/>
      <c r="AJ3147" s="4" t="s">
        <v>10665</v>
      </c>
      <c r="AK3147" s="4" t="s">
        <v>10666</v>
      </c>
      <c r="AL3147" s="4" t="s">
        <v>452</v>
      </c>
      <c r="AM3147" s="4" t="s">
        <v>452</v>
      </c>
    </row>
    <row r="3148" spans="21:39" x14ac:dyDescent="0.2">
      <c r="U3148" s="4"/>
      <c r="V3148" s="4"/>
      <c r="W3148" s="4"/>
      <c r="X3148" s="4"/>
      <c r="AJ3148" s="4" t="s">
        <v>10667</v>
      </c>
      <c r="AK3148" s="4" t="s">
        <v>10668</v>
      </c>
      <c r="AL3148" s="4" t="s">
        <v>452</v>
      </c>
      <c r="AM3148" s="4" t="s">
        <v>452</v>
      </c>
    </row>
    <row r="3149" spans="21:39" x14ac:dyDescent="0.2">
      <c r="U3149" s="4"/>
      <c r="V3149" s="4"/>
      <c r="W3149" s="4"/>
      <c r="X3149" s="4"/>
      <c r="AJ3149" s="4" t="s">
        <v>10669</v>
      </c>
      <c r="AK3149" s="4" t="s">
        <v>10670</v>
      </c>
      <c r="AL3149" s="4" t="s">
        <v>452</v>
      </c>
      <c r="AM3149" s="4" t="s">
        <v>452</v>
      </c>
    </row>
    <row r="3150" spans="21:39" x14ac:dyDescent="0.2">
      <c r="U3150" s="4"/>
      <c r="V3150" s="4"/>
      <c r="W3150" s="4"/>
      <c r="X3150" s="4"/>
      <c r="AJ3150" s="4" t="s">
        <v>10671</v>
      </c>
      <c r="AK3150" s="4" t="s">
        <v>10672</v>
      </c>
      <c r="AL3150" s="4" t="s">
        <v>452</v>
      </c>
      <c r="AM3150" s="4" t="s">
        <v>452</v>
      </c>
    </row>
    <row r="3151" spans="21:39" x14ac:dyDescent="0.2">
      <c r="U3151" s="4"/>
      <c r="V3151" s="4"/>
      <c r="W3151" s="4"/>
      <c r="X3151" s="4"/>
      <c r="AJ3151" s="4" t="s">
        <v>10673</v>
      </c>
      <c r="AK3151" s="4" t="s">
        <v>10674</v>
      </c>
      <c r="AL3151" s="4" t="s">
        <v>452</v>
      </c>
      <c r="AM3151" s="4" t="s">
        <v>452</v>
      </c>
    </row>
    <row r="3152" spans="21:39" x14ac:dyDescent="0.2">
      <c r="U3152" s="4"/>
      <c r="V3152" s="4"/>
      <c r="W3152" s="4"/>
      <c r="X3152" s="4"/>
      <c r="AJ3152" s="4" t="s">
        <v>10675</v>
      </c>
      <c r="AK3152" s="4" t="s">
        <v>10676</v>
      </c>
      <c r="AL3152" s="4" t="s">
        <v>452</v>
      </c>
      <c r="AM3152" s="4" t="s">
        <v>452</v>
      </c>
    </row>
    <row r="3153" spans="21:39" x14ac:dyDescent="0.2">
      <c r="U3153" s="4"/>
      <c r="V3153" s="4"/>
      <c r="W3153" s="4"/>
      <c r="X3153" s="4"/>
      <c r="AJ3153" s="4" t="s">
        <v>10677</v>
      </c>
      <c r="AK3153" s="4" t="s">
        <v>10678</v>
      </c>
      <c r="AL3153" s="4" t="s">
        <v>452</v>
      </c>
      <c r="AM3153" s="4" t="s">
        <v>452</v>
      </c>
    </row>
    <row r="3154" spans="21:39" x14ac:dyDescent="0.2">
      <c r="U3154" s="4"/>
      <c r="V3154" s="4"/>
      <c r="W3154" s="4"/>
      <c r="X3154" s="4"/>
      <c r="AJ3154" s="4" t="s">
        <v>10679</v>
      </c>
      <c r="AK3154" s="4" t="s">
        <v>10680</v>
      </c>
      <c r="AL3154" s="4" t="s">
        <v>452</v>
      </c>
      <c r="AM3154" s="4" t="s">
        <v>452</v>
      </c>
    </row>
    <row r="3155" spans="21:39" x14ac:dyDescent="0.2">
      <c r="U3155" s="4"/>
      <c r="V3155" s="4"/>
      <c r="W3155" s="4"/>
      <c r="X3155" s="4"/>
      <c r="AJ3155" s="4" t="s">
        <v>10681</v>
      </c>
      <c r="AK3155" s="4" t="s">
        <v>10682</v>
      </c>
      <c r="AL3155" s="4" t="s">
        <v>452</v>
      </c>
      <c r="AM3155" s="4" t="s">
        <v>452</v>
      </c>
    </row>
    <row r="3156" spans="21:39" x14ac:dyDescent="0.2">
      <c r="U3156" s="4"/>
      <c r="V3156" s="4"/>
      <c r="W3156" s="4"/>
      <c r="X3156" s="4"/>
      <c r="AJ3156" s="4" t="s">
        <v>10683</v>
      </c>
      <c r="AK3156" s="4" t="s">
        <v>10684</v>
      </c>
      <c r="AL3156" s="4" t="s">
        <v>452</v>
      </c>
      <c r="AM3156" s="4" t="s">
        <v>452</v>
      </c>
    </row>
    <row r="3157" spans="21:39" x14ac:dyDescent="0.2">
      <c r="U3157" s="4"/>
      <c r="V3157" s="4"/>
      <c r="W3157" s="4"/>
      <c r="X3157" s="4"/>
      <c r="AJ3157" s="4" t="s">
        <v>10685</v>
      </c>
      <c r="AK3157" s="4" t="s">
        <v>10686</v>
      </c>
      <c r="AL3157" s="4" t="s">
        <v>452</v>
      </c>
      <c r="AM3157" s="4" t="s">
        <v>452</v>
      </c>
    </row>
    <row r="3158" spans="21:39" x14ac:dyDescent="0.2">
      <c r="U3158" s="4"/>
      <c r="V3158" s="4"/>
      <c r="W3158" s="4"/>
      <c r="X3158" s="4"/>
      <c r="AJ3158" s="4" t="s">
        <v>10687</v>
      </c>
      <c r="AK3158" s="4" t="s">
        <v>10688</v>
      </c>
      <c r="AL3158" s="4" t="s">
        <v>452</v>
      </c>
      <c r="AM3158" s="4" t="s">
        <v>452</v>
      </c>
    </row>
    <row r="3159" spans="21:39" x14ac:dyDescent="0.2">
      <c r="U3159" s="4"/>
      <c r="V3159" s="4"/>
      <c r="W3159" s="4"/>
      <c r="X3159" s="4"/>
      <c r="AJ3159" s="4" t="s">
        <v>10689</v>
      </c>
      <c r="AK3159" s="4" t="s">
        <v>10690</v>
      </c>
      <c r="AL3159" s="4" t="s">
        <v>452</v>
      </c>
      <c r="AM3159" s="4" t="s">
        <v>452</v>
      </c>
    </row>
    <row r="3160" spans="21:39" x14ac:dyDescent="0.2">
      <c r="U3160" s="4"/>
      <c r="V3160" s="4"/>
      <c r="W3160" s="4"/>
      <c r="X3160" s="4"/>
      <c r="AJ3160" s="4" t="s">
        <v>10691</v>
      </c>
      <c r="AK3160" s="4" t="s">
        <v>10692</v>
      </c>
      <c r="AL3160" s="4" t="s">
        <v>452</v>
      </c>
      <c r="AM3160" s="4" t="s">
        <v>452</v>
      </c>
    </row>
    <row r="3161" spans="21:39" x14ac:dyDescent="0.2">
      <c r="U3161" s="4"/>
      <c r="V3161" s="4"/>
      <c r="W3161" s="4"/>
      <c r="X3161" s="4"/>
      <c r="AJ3161" s="4" t="s">
        <v>10693</v>
      </c>
      <c r="AK3161" s="4" t="s">
        <v>10694</v>
      </c>
      <c r="AL3161" s="4" t="s">
        <v>452</v>
      </c>
      <c r="AM3161" s="4" t="s">
        <v>452</v>
      </c>
    </row>
    <row r="3162" spans="21:39" x14ac:dyDescent="0.2">
      <c r="U3162" s="4"/>
      <c r="V3162" s="4"/>
      <c r="W3162" s="4"/>
      <c r="X3162" s="4"/>
      <c r="AJ3162" s="4" t="s">
        <v>10695</v>
      </c>
      <c r="AK3162" s="4" t="s">
        <v>10696</v>
      </c>
      <c r="AL3162" s="4" t="s">
        <v>452</v>
      </c>
      <c r="AM3162" s="4" t="s">
        <v>452</v>
      </c>
    </row>
    <row r="3163" spans="21:39" x14ac:dyDescent="0.2">
      <c r="U3163" s="4"/>
      <c r="V3163" s="4"/>
      <c r="W3163" s="4"/>
      <c r="X3163" s="4"/>
      <c r="AJ3163" s="4" t="s">
        <v>10697</v>
      </c>
      <c r="AK3163" s="4" t="s">
        <v>10698</v>
      </c>
      <c r="AL3163" s="4" t="s">
        <v>452</v>
      </c>
      <c r="AM3163" s="4" t="s">
        <v>452</v>
      </c>
    </row>
    <row r="3164" spans="21:39" x14ac:dyDescent="0.2">
      <c r="U3164" s="4"/>
      <c r="V3164" s="4"/>
      <c r="W3164" s="4"/>
      <c r="X3164" s="4"/>
      <c r="AJ3164" s="4" t="s">
        <v>10699</v>
      </c>
      <c r="AK3164" s="4" t="s">
        <v>10700</v>
      </c>
      <c r="AL3164" s="4" t="s">
        <v>452</v>
      </c>
      <c r="AM3164" s="4" t="s">
        <v>452</v>
      </c>
    </row>
    <row r="3165" spans="21:39" x14ac:dyDescent="0.2">
      <c r="U3165" s="4"/>
      <c r="V3165" s="4"/>
      <c r="W3165" s="4"/>
      <c r="X3165" s="4"/>
      <c r="AJ3165" s="4" t="s">
        <v>10701</v>
      </c>
      <c r="AK3165" s="4" t="s">
        <v>10702</v>
      </c>
      <c r="AL3165" s="4" t="s">
        <v>452</v>
      </c>
      <c r="AM3165" s="4" t="s">
        <v>452</v>
      </c>
    </row>
    <row r="3166" spans="21:39" x14ac:dyDescent="0.2">
      <c r="U3166" s="4"/>
      <c r="V3166" s="4"/>
      <c r="W3166" s="4"/>
      <c r="X3166" s="4"/>
      <c r="AJ3166" s="4" t="s">
        <v>10703</v>
      </c>
      <c r="AK3166" s="4" t="s">
        <v>10704</v>
      </c>
      <c r="AL3166" s="4" t="s">
        <v>452</v>
      </c>
      <c r="AM3166" s="4" t="s">
        <v>452</v>
      </c>
    </row>
    <row r="3167" spans="21:39" x14ac:dyDescent="0.2">
      <c r="U3167" s="4"/>
      <c r="V3167" s="4"/>
      <c r="W3167" s="4"/>
      <c r="X3167" s="4"/>
      <c r="AJ3167" s="4" t="s">
        <v>10705</v>
      </c>
      <c r="AK3167" s="4" t="s">
        <v>10706</v>
      </c>
      <c r="AL3167" s="4" t="s">
        <v>452</v>
      </c>
      <c r="AM3167" s="4" t="s">
        <v>452</v>
      </c>
    </row>
    <row r="3168" spans="21:39" x14ac:dyDescent="0.2">
      <c r="U3168" s="4"/>
      <c r="V3168" s="4"/>
      <c r="W3168" s="4"/>
      <c r="X3168" s="4"/>
      <c r="AJ3168" s="4" t="s">
        <v>10707</v>
      </c>
      <c r="AK3168" s="4" t="s">
        <v>10708</v>
      </c>
      <c r="AL3168" s="4" t="s">
        <v>452</v>
      </c>
      <c r="AM3168" s="4" t="s">
        <v>452</v>
      </c>
    </row>
    <row r="3169" spans="21:39" x14ac:dyDescent="0.2">
      <c r="U3169" s="4"/>
      <c r="V3169" s="4"/>
      <c r="W3169" s="4"/>
      <c r="X3169" s="4"/>
      <c r="AJ3169" s="4" t="s">
        <v>10709</v>
      </c>
      <c r="AK3169" s="4" t="s">
        <v>10710</v>
      </c>
      <c r="AL3169" s="4" t="s">
        <v>452</v>
      </c>
      <c r="AM3169" s="4" t="s">
        <v>452</v>
      </c>
    </row>
    <row r="3170" spans="21:39" x14ac:dyDescent="0.2">
      <c r="U3170" s="4"/>
      <c r="V3170" s="4"/>
      <c r="W3170" s="4"/>
      <c r="X3170" s="4"/>
      <c r="AJ3170" s="4" t="s">
        <v>10711</v>
      </c>
      <c r="AK3170" s="4" t="s">
        <v>10712</v>
      </c>
      <c r="AL3170" s="4" t="s">
        <v>452</v>
      </c>
      <c r="AM3170" s="4" t="s">
        <v>452</v>
      </c>
    </row>
    <row r="3171" spans="21:39" x14ac:dyDescent="0.2">
      <c r="U3171" s="4"/>
      <c r="V3171" s="4"/>
      <c r="W3171" s="4"/>
      <c r="X3171" s="4"/>
      <c r="AJ3171" s="4" t="s">
        <v>10713</v>
      </c>
      <c r="AK3171" s="4" t="s">
        <v>10714</v>
      </c>
      <c r="AL3171" s="4" t="s">
        <v>10715</v>
      </c>
      <c r="AM3171" s="4" t="s">
        <v>10716</v>
      </c>
    </row>
    <row r="3172" spans="21:39" x14ac:dyDescent="0.2">
      <c r="U3172" s="4"/>
      <c r="V3172" s="4"/>
      <c r="W3172" s="4"/>
      <c r="X3172" s="4"/>
      <c r="AJ3172" s="4" t="s">
        <v>10717</v>
      </c>
      <c r="AK3172" s="4" t="s">
        <v>10718</v>
      </c>
      <c r="AL3172" s="4" t="s">
        <v>452</v>
      </c>
      <c r="AM3172" s="4" t="s">
        <v>452</v>
      </c>
    </row>
    <row r="3173" spans="21:39" x14ac:dyDescent="0.2">
      <c r="U3173" s="4"/>
      <c r="V3173" s="4"/>
      <c r="W3173" s="4"/>
      <c r="X3173" s="4"/>
      <c r="AJ3173" s="4" t="s">
        <v>10719</v>
      </c>
      <c r="AK3173" s="4" t="s">
        <v>10720</v>
      </c>
      <c r="AL3173" s="4" t="s">
        <v>452</v>
      </c>
      <c r="AM3173" s="4" t="s">
        <v>452</v>
      </c>
    </row>
    <row r="3174" spans="21:39" x14ac:dyDescent="0.2">
      <c r="U3174" s="4"/>
      <c r="V3174" s="4"/>
      <c r="W3174" s="4"/>
      <c r="X3174" s="4"/>
      <c r="AJ3174" s="4" t="s">
        <v>10721</v>
      </c>
      <c r="AK3174" s="4" t="s">
        <v>10722</v>
      </c>
      <c r="AL3174" s="4" t="s">
        <v>452</v>
      </c>
      <c r="AM3174" s="4" t="s">
        <v>452</v>
      </c>
    </row>
    <row r="3175" spans="21:39" x14ac:dyDescent="0.2">
      <c r="U3175" s="4"/>
      <c r="V3175" s="4"/>
      <c r="W3175" s="4"/>
      <c r="X3175" s="4"/>
      <c r="AJ3175" s="4" t="s">
        <v>10723</v>
      </c>
      <c r="AK3175" s="4" t="s">
        <v>10724</v>
      </c>
      <c r="AL3175" s="4" t="s">
        <v>452</v>
      </c>
      <c r="AM3175" s="4" t="s">
        <v>452</v>
      </c>
    </row>
    <row r="3176" spans="21:39" x14ac:dyDescent="0.2">
      <c r="U3176" s="4"/>
      <c r="V3176" s="4"/>
      <c r="W3176" s="4"/>
      <c r="X3176" s="4"/>
      <c r="AJ3176" s="4" t="s">
        <v>10725</v>
      </c>
      <c r="AK3176" s="4" t="s">
        <v>10726</v>
      </c>
      <c r="AL3176" s="4" t="s">
        <v>452</v>
      </c>
      <c r="AM3176" s="4" t="s">
        <v>452</v>
      </c>
    </row>
    <row r="3177" spans="21:39" x14ac:dyDescent="0.2">
      <c r="U3177" s="4"/>
      <c r="V3177" s="4"/>
      <c r="W3177" s="4"/>
      <c r="X3177" s="4"/>
      <c r="AJ3177" s="4" t="s">
        <v>10727</v>
      </c>
      <c r="AK3177" s="4" t="s">
        <v>10728</v>
      </c>
      <c r="AL3177" s="4" t="s">
        <v>452</v>
      </c>
      <c r="AM3177" s="4" t="s">
        <v>452</v>
      </c>
    </row>
    <row r="3178" spans="21:39" x14ac:dyDescent="0.2">
      <c r="U3178" s="4"/>
      <c r="V3178" s="4"/>
      <c r="W3178" s="4"/>
      <c r="X3178" s="4"/>
      <c r="AJ3178" s="4" t="s">
        <v>10729</v>
      </c>
      <c r="AK3178" s="4" t="s">
        <v>10730</v>
      </c>
      <c r="AL3178" s="4" t="s">
        <v>452</v>
      </c>
      <c r="AM3178" s="4" t="s">
        <v>452</v>
      </c>
    </row>
    <row r="3179" spans="21:39" x14ac:dyDescent="0.2">
      <c r="U3179" s="4"/>
      <c r="V3179" s="4"/>
      <c r="W3179" s="4"/>
      <c r="X3179" s="4"/>
      <c r="AJ3179" s="4" t="s">
        <v>10731</v>
      </c>
      <c r="AK3179" s="4" t="s">
        <v>10732</v>
      </c>
      <c r="AL3179" s="4" t="s">
        <v>452</v>
      </c>
      <c r="AM3179" s="4" t="s">
        <v>452</v>
      </c>
    </row>
    <row r="3180" spans="21:39" x14ac:dyDescent="0.2">
      <c r="U3180" s="4"/>
      <c r="V3180" s="4"/>
      <c r="W3180" s="4"/>
      <c r="X3180" s="4"/>
      <c r="AJ3180" s="4" t="s">
        <v>10733</v>
      </c>
      <c r="AK3180" s="4" t="s">
        <v>10734</v>
      </c>
      <c r="AL3180" s="4" t="s">
        <v>452</v>
      </c>
      <c r="AM3180" s="4" t="s">
        <v>452</v>
      </c>
    </row>
    <row r="3181" spans="21:39" x14ac:dyDescent="0.2">
      <c r="U3181" s="4"/>
      <c r="V3181" s="4"/>
      <c r="W3181" s="4"/>
      <c r="X3181" s="4"/>
      <c r="AJ3181" s="4" t="s">
        <v>10735</v>
      </c>
      <c r="AK3181" s="4" t="s">
        <v>10736</v>
      </c>
      <c r="AL3181" s="4" t="s">
        <v>452</v>
      </c>
      <c r="AM3181" s="4" t="s">
        <v>452</v>
      </c>
    </row>
    <row r="3182" spans="21:39" x14ac:dyDescent="0.2">
      <c r="U3182" s="4"/>
      <c r="V3182" s="4"/>
      <c r="W3182" s="4"/>
      <c r="X3182" s="4"/>
      <c r="AJ3182" s="4" t="s">
        <v>10737</v>
      </c>
      <c r="AK3182" s="4" t="s">
        <v>10738</v>
      </c>
      <c r="AL3182" s="4" t="s">
        <v>452</v>
      </c>
      <c r="AM3182" s="4" t="s">
        <v>452</v>
      </c>
    </row>
    <row r="3183" spans="21:39" x14ac:dyDescent="0.2">
      <c r="U3183" s="4"/>
      <c r="V3183" s="4"/>
      <c r="W3183" s="4"/>
      <c r="X3183" s="4"/>
      <c r="AJ3183" s="4" t="s">
        <v>10739</v>
      </c>
      <c r="AK3183" s="4" t="s">
        <v>10614</v>
      </c>
      <c r="AL3183" s="4" t="s">
        <v>452</v>
      </c>
      <c r="AM3183" s="4" t="s">
        <v>452</v>
      </c>
    </row>
    <row r="3184" spans="21:39" x14ac:dyDescent="0.2">
      <c r="U3184" s="4"/>
      <c r="V3184" s="4"/>
      <c r="W3184" s="4"/>
      <c r="X3184" s="4"/>
      <c r="AJ3184" s="4" t="s">
        <v>10740</v>
      </c>
      <c r="AK3184" s="4" t="s">
        <v>10741</v>
      </c>
      <c r="AL3184" s="4" t="s">
        <v>452</v>
      </c>
      <c r="AM3184" s="4" t="s">
        <v>452</v>
      </c>
    </row>
    <row r="3185" spans="21:39" x14ac:dyDescent="0.2">
      <c r="U3185" s="4"/>
      <c r="V3185" s="4"/>
      <c r="W3185" s="4"/>
      <c r="X3185" s="4"/>
      <c r="AJ3185" s="4" t="s">
        <v>10742</v>
      </c>
      <c r="AK3185" s="4" t="s">
        <v>10577</v>
      </c>
      <c r="AL3185" s="4" t="s">
        <v>452</v>
      </c>
      <c r="AM3185" s="4" t="s">
        <v>452</v>
      </c>
    </row>
    <row r="3186" spans="21:39" x14ac:dyDescent="0.2">
      <c r="U3186" s="4"/>
      <c r="V3186" s="4"/>
      <c r="W3186" s="4"/>
      <c r="X3186" s="4"/>
      <c r="AJ3186" s="4" t="s">
        <v>10743</v>
      </c>
      <c r="AK3186" s="4" t="s">
        <v>10744</v>
      </c>
      <c r="AL3186" s="4" t="s">
        <v>452</v>
      </c>
      <c r="AM3186" s="4" t="s">
        <v>452</v>
      </c>
    </row>
    <row r="3187" spans="21:39" x14ac:dyDescent="0.2">
      <c r="U3187" s="63"/>
      <c r="V3187" s="63"/>
      <c r="W3187" s="63"/>
      <c r="X3187" s="63"/>
      <c r="AJ3187" s="4" t="s">
        <v>10745</v>
      </c>
      <c r="AK3187" s="63" t="s">
        <v>10746</v>
      </c>
      <c r="AL3187" s="4" t="s">
        <v>452</v>
      </c>
      <c r="AM3187" s="4" t="s">
        <v>452</v>
      </c>
    </row>
    <row r="3188" spans="21:39" x14ac:dyDescent="0.2">
      <c r="U3188" s="4"/>
      <c r="V3188" s="4"/>
      <c r="W3188" s="4"/>
      <c r="X3188" s="4"/>
      <c r="AJ3188" s="4" t="s">
        <v>10747</v>
      </c>
      <c r="AK3188" s="4" t="s">
        <v>10748</v>
      </c>
      <c r="AL3188" s="4" t="s">
        <v>452</v>
      </c>
      <c r="AM3188" s="4" t="s">
        <v>452</v>
      </c>
    </row>
    <row r="3189" spans="21:39" x14ac:dyDescent="0.2">
      <c r="U3189" s="4"/>
      <c r="V3189" s="4"/>
      <c r="W3189" s="4"/>
      <c r="X3189" s="4"/>
      <c r="AJ3189" s="4" t="s">
        <v>10749</v>
      </c>
      <c r="AK3189" s="4" t="s">
        <v>10614</v>
      </c>
      <c r="AL3189" s="4" t="s">
        <v>452</v>
      </c>
      <c r="AM3189" s="4" t="s">
        <v>452</v>
      </c>
    </row>
    <row r="3190" spans="21:39" x14ac:dyDescent="0.2">
      <c r="U3190" s="4"/>
      <c r="V3190" s="4"/>
      <c r="W3190" s="4"/>
      <c r="X3190" s="4"/>
      <c r="AJ3190" s="4" t="s">
        <v>10750</v>
      </c>
      <c r="AK3190" s="4" t="s">
        <v>10751</v>
      </c>
      <c r="AL3190" s="4" t="s">
        <v>452</v>
      </c>
      <c r="AM3190" s="4" t="s">
        <v>452</v>
      </c>
    </row>
    <row r="3191" spans="21:39" x14ac:dyDescent="0.2">
      <c r="U3191" s="4"/>
      <c r="V3191" s="4"/>
      <c r="W3191" s="4"/>
      <c r="X3191" s="4"/>
      <c r="AJ3191" s="4" t="s">
        <v>10752</v>
      </c>
      <c r="AK3191" s="4" t="s">
        <v>10753</v>
      </c>
      <c r="AL3191" s="4" t="s">
        <v>452</v>
      </c>
      <c r="AM3191" s="4" t="s">
        <v>452</v>
      </c>
    </row>
    <row r="3192" spans="21:39" x14ac:dyDescent="0.2">
      <c r="U3192" s="4"/>
      <c r="V3192" s="4"/>
      <c r="W3192" s="4"/>
      <c r="X3192" s="4"/>
      <c r="AJ3192" s="4" t="s">
        <v>10754</v>
      </c>
      <c r="AK3192" s="4" t="s">
        <v>10575</v>
      </c>
      <c r="AL3192" s="4" t="s">
        <v>452</v>
      </c>
      <c r="AM3192" s="4" t="s">
        <v>452</v>
      </c>
    </row>
    <row r="3193" spans="21:39" x14ac:dyDescent="0.2">
      <c r="U3193" s="4"/>
      <c r="V3193" s="4"/>
      <c r="W3193" s="4"/>
      <c r="X3193" s="4"/>
      <c r="AJ3193" s="4" t="s">
        <v>10755</v>
      </c>
      <c r="AK3193" s="4" t="s">
        <v>10577</v>
      </c>
      <c r="AL3193" s="4" t="s">
        <v>452</v>
      </c>
      <c r="AM3193" s="4" t="s">
        <v>452</v>
      </c>
    </row>
    <row r="3194" spans="21:39" x14ac:dyDescent="0.2">
      <c r="U3194" s="4"/>
      <c r="V3194" s="4"/>
      <c r="W3194" s="4"/>
      <c r="X3194" s="4"/>
      <c r="AJ3194" s="4" t="s">
        <v>10756</v>
      </c>
      <c r="AK3194" s="4" t="s">
        <v>10575</v>
      </c>
      <c r="AL3194" s="4" t="s">
        <v>452</v>
      </c>
      <c r="AM3194" s="4" t="s">
        <v>452</v>
      </c>
    </row>
    <row r="3195" spans="21:39" x14ac:dyDescent="0.2">
      <c r="U3195" s="4"/>
      <c r="V3195" s="4"/>
      <c r="W3195" s="4"/>
      <c r="X3195" s="4"/>
      <c r="AJ3195" s="4" t="s">
        <v>10757</v>
      </c>
      <c r="AK3195" s="4" t="s">
        <v>10577</v>
      </c>
      <c r="AL3195" s="4" t="s">
        <v>452</v>
      </c>
      <c r="AM3195" s="4" t="s">
        <v>452</v>
      </c>
    </row>
    <row r="3196" spans="21:39" x14ac:dyDescent="0.2">
      <c r="U3196" s="4"/>
      <c r="V3196" s="4"/>
      <c r="W3196" s="4"/>
      <c r="X3196" s="4"/>
      <c r="AJ3196" s="4" t="s">
        <v>10758</v>
      </c>
      <c r="AK3196" s="4" t="s">
        <v>10759</v>
      </c>
      <c r="AL3196" s="4" t="s">
        <v>452</v>
      </c>
      <c r="AM3196" s="4" t="s">
        <v>452</v>
      </c>
    </row>
    <row r="3197" spans="21:39" x14ac:dyDescent="0.2">
      <c r="U3197" s="4"/>
      <c r="V3197" s="4"/>
      <c r="W3197" s="4"/>
      <c r="X3197" s="4"/>
      <c r="AJ3197" s="4" t="s">
        <v>10760</v>
      </c>
      <c r="AK3197" s="4" t="s">
        <v>10640</v>
      </c>
      <c r="AL3197" s="4" t="s">
        <v>452</v>
      </c>
      <c r="AM3197" s="4" t="s">
        <v>452</v>
      </c>
    </row>
    <row r="3198" spans="21:39" x14ac:dyDescent="0.2">
      <c r="U3198" s="4"/>
      <c r="V3198" s="4"/>
      <c r="W3198" s="4"/>
      <c r="X3198" s="4"/>
      <c r="AJ3198" s="4" t="s">
        <v>10761</v>
      </c>
      <c r="AK3198" s="4" t="s">
        <v>10762</v>
      </c>
      <c r="AL3198" s="4" t="s">
        <v>452</v>
      </c>
      <c r="AM3198" s="4" t="s">
        <v>452</v>
      </c>
    </row>
    <row r="3199" spans="21:39" x14ac:dyDescent="0.2">
      <c r="U3199" s="4"/>
      <c r="V3199" s="4"/>
      <c r="W3199" s="4"/>
      <c r="X3199" s="4"/>
      <c r="AJ3199" s="4" t="s">
        <v>10763</v>
      </c>
      <c r="AK3199" s="4" t="s">
        <v>10640</v>
      </c>
      <c r="AL3199" s="4" t="s">
        <v>452</v>
      </c>
      <c r="AM3199" s="4" t="s">
        <v>452</v>
      </c>
    </row>
    <row r="3200" spans="21:39" x14ac:dyDescent="0.2">
      <c r="U3200" s="4"/>
      <c r="V3200" s="4"/>
      <c r="W3200" s="4"/>
      <c r="X3200" s="4"/>
      <c r="AJ3200" s="4" t="s">
        <v>10764</v>
      </c>
      <c r="AK3200" s="4" t="s">
        <v>10640</v>
      </c>
      <c r="AL3200" s="4" t="s">
        <v>452</v>
      </c>
      <c r="AM3200" s="4" t="s">
        <v>452</v>
      </c>
    </row>
    <row r="3201" spans="21:39" x14ac:dyDescent="0.2">
      <c r="U3201" s="4"/>
      <c r="V3201" s="4"/>
      <c r="W3201" s="4"/>
      <c r="X3201" s="4"/>
      <c r="AJ3201" s="4" t="s">
        <v>10765</v>
      </c>
      <c r="AK3201" s="4" t="s">
        <v>10640</v>
      </c>
      <c r="AL3201" s="4" t="s">
        <v>452</v>
      </c>
      <c r="AM3201" s="4" t="s">
        <v>452</v>
      </c>
    </row>
    <row r="3202" spans="21:39" x14ac:dyDescent="0.2">
      <c r="U3202" s="4"/>
      <c r="V3202" s="4"/>
      <c r="W3202" s="4"/>
      <c r="X3202" s="4"/>
      <c r="AJ3202" s="4" t="s">
        <v>10766</v>
      </c>
      <c r="AK3202" s="4" t="s">
        <v>10640</v>
      </c>
      <c r="AL3202" s="4" t="s">
        <v>452</v>
      </c>
      <c r="AM3202" s="4" t="s">
        <v>452</v>
      </c>
    </row>
    <row r="3203" spans="21:39" x14ac:dyDescent="0.2">
      <c r="U3203" s="4"/>
      <c r="V3203" s="4"/>
      <c r="W3203" s="4"/>
      <c r="X3203" s="4"/>
      <c r="AJ3203" s="4" t="s">
        <v>10767</v>
      </c>
      <c r="AK3203" s="4" t="s">
        <v>10640</v>
      </c>
      <c r="AL3203" s="4" t="s">
        <v>452</v>
      </c>
      <c r="AM3203" s="4" t="s">
        <v>452</v>
      </c>
    </row>
    <row r="3204" spans="21:39" x14ac:dyDescent="0.2">
      <c r="U3204" s="4"/>
      <c r="V3204" s="4"/>
      <c r="W3204" s="4"/>
      <c r="X3204" s="4"/>
      <c r="AJ3204" s="4" t="s">
        <v>10768</v>
      </c>
      <c r="AK3204" s="4" t="s">
        <v>10640</v>
      </c>
      <c r="AL3204" s="4" t="s">
        <v>452</v>
      </c>
      <c r="AM3204" s="4" t="s">
        <v>452</v>
      </c>
    </row>
    <row r="3205" spans="21:39" x14ac:dyDescent="0.2">
      <c r="U3205" s="4"/>
      <c r="V3205" s="4"/>
      <c r="W3205" s="4"/>
      <c r="X3205" s="4"/>
      <c r="AJ3205" s="4" t="s">
        <v>10769</v>
      </c>
      <c r="AK3205" s="4" t="s">
        <v>10640</v>
      </c>
      <c r="AL3205" s="4" t="s">
        <v>452</v>
      </c>
      <c r="AM3205" s="4" t="s">
        <v>452</v>
      </c>
    </row>
    <row r="3206" spans="21:39" x14ac:dyDescent="0.2">
      <c r="U3206" s="4"/>
      <c r="V3206" s="4"/>
      <c r="W3206" s="4"/>
      <c r="X3206" s="4"/>
      <c r="AJ3206" s="4" t="s">
        <v>10770</v>
      </c>
      <c r="AK3206" s="4" t="s">
        <v>10640</v>
      </c>
      <c r="AL3206" s="4" t="s">
        <v>452</v>
      </c>
      <c r="AM3206" s="4" t="s">
        <v>452</v>
      </c>
    </row>
    <row r="3207" spans="21:39" x14ac:dyDescent="0.2">
      <c r="U3207" s="4"/>
      <c r="V3207" s="4"/>
      <c r="W3207" s="4"/>
      <c r="X3207" s="4"/>
      <c r="AJ3207" s="4" t="s">
        <v>10771</v>
      </c>
      <c r="AK3207" s="4" t="s">
        <v>10640</v>
      </c>
      <c r="AL3207" s="4" t="s">
        <v>452</v>
      </c>
      <c r="AM3207" s="4" t="s">
        <v>452</v>
      </c>
    </row>
    <row r="3208" spans="21:39" x14ac:dyDescent="0.2">
      <c r="U3208" s="4"/>
      <c r="V3208" s="4"/>
      <c r="W3208" s="4"/>
      <c r="X3208" s="4"/>
      <c r="AJ3208" s="4" t="s">
        <v>10772</v>
      </c>
      <c r="AK3208" s="4" t="s">
        <v>10640</v>
      </c>
      <c r="AL3208" s="4" t="s">
        <v>452</v>
      </c>
      <c r="AM3208" s="4" t="s">
        <v>452</v>
      </c>
    </row>
    <row r="3209" spans="21:39" x14ac:dyDescent="0.2">
      <c r="U3209" s="4"/>
      <c r="V3209" s="4"/>
      <c r="W3209" s="4"/>
      <c r="X3209" s="4"/>
      <c r="AJ3209" s="4" t="s">
        <v>10773</v>
      </c>
      <c r="AK3209" s="4" t="s">
        <v>10774</v>
      </c>
      <c r="AL3209" s="4" t="s">
        <v>452</v>
      </c>
      <c r="AM3209" s="4" t="s">
        <v>452</v>
      </c>
    </row>
    <row r="3210" spans="21:39" x14ac:dyDescent="0.2">
      <c r="U3210" s="4"/>
      <c r="V3210" s="4"/>
      <c r="W3210" s="4"/>
      <c r="X3210" s="4"/>
      <c r="AJ3210" s="4" t="s">
        <v>10775</v>
      </c>
      <c r="AK3210" s="4" t="s">
        <v>10640</v>
      </c>
      <c r="AL3210" s="4" t="s">
        <v>452</v>
      </c>
      <c r="AM3210" s="4" t="s">
        <v>452</v>
      </c>
    </row>
    <row r="3211" spans="21:39" x14ac:dyDescent="0.2">
      <c r="U3211" s="4"/>
      <c r="V3211" s="4"/>
      <c r="W3211" s="4"/>
      <c r="X3211" s="4"/>
      <c r="AJ3211" s="4" t="s">
        <v>10776</v>
      </c>
      <c r="AK3211" s="4" t="s">
        <v>10640</v>
      </c>
      <c r="AL3211" s="4" t="s">
        <v>452</v>
      </c>
      <c r="AM3211" s="4" t="s">
        <v>452</v>
      </c>
    </row>
    <row r="3212" spans="21:39" x14ac:dyDescent="0.2">
      <c r="U3212" s="4"/>
      <c r="V3212" s="4"/>
      <c r="W3212" s="4"/>
      <c r="X3212" s="4"/>
      <c r="AJ3212" s="4" t="s">
        <v>10777</v>
      </c>
      <c r="AK3212" s="4" t="s">
        <v>10640</v>
      </c>
      <c r="AL3212" s="4" t="s">
        <v>452</v>
      </c>
      <c r="AM3212" s="4" t="s">
        <v>452</v>
      </c>
    </row>
    <row r="3213" spans="21:39" x14ac:dyDescent="0.2">
      <c r="U3213" s="4"/>
      <c r="V3213" s="4"/>
      <c r="W3213" s="4"/>
      <c r="X3213" s="4"/>
      <c r="AJ3213" s="4" t="s">
        <v>10778</v>
      </c>
      <c r="AK3213" s="4" t="s">
        <v>10640</v>
      </c>
      <c r="AL3213" s="4" t="s">
        <v>452</v>
      </c>
      <c r="AM3213" s="4" t="s">
        <v>452</v>
      </c>
    </row>
    <row r="3214" spans="21:39" x14ac:dyDescent="0.2">
      <c r="U3214" s="4"/>
      <c r="V3214" s="4"/>
      <c r="W3214" s="4"/>
      <c r="X3214" s="4"/>
      <c r="AJ3214" s="4" t="s">
        <v>10779</v>
      </c>
      <c r="AK3214" s="4" t="s">
        <v>10780</v>
      </c>
      <c r="AL3214" s="4" t="s">
        <v>452</v>
      </c>
      <c r="AM3214" s="4" t="s">
        <v>452</v>
      </c>
    </row>
    <row r="3215" spans="21:39" x14ac:dyDescent="0.2">
      <c r="U3215" s="4"/>
      <c r="V3215" s="4"/>
      <c r="W3215" s="4"/>
      <c r="X3215" s="4"/>
      <c r="AJ3215" s="4" t="s">
        <v>10781</v>
      </c>
      <c r="AK3215" s="4" t="s">
        <v>10782</v>
      </c>
      <c r="AL3215" s="4" t="s">
        <v>452</v>
      </c>
      <c r="AM3215" s="4" t="s">
        <v>452</v>
      </c>
    </row>
    <row r="3216" spans="21:39" x14ac:dyDescent="0.2">
      <c r="U3216" s="4"/>
      <c r="V3216" s="4"/>
      <c r="W3216" s="4"/>
      <c r="X3216" s="4"/>
      <c r="AJ3216" s="4" t="s">
        <v>10783</v>
      </c>
      <c r="AK3216" s="4" t="s">
        <v>10784</v>
      </c>
      <c r="AL3216" s="4" t="s">
        <v>10785</v>
      </c>
      <c r="AM3216" s="4" t="s">
        <v>10786</v>
      </c>
    </row>
    <row r="3217" spans="21:39" x14ac:dyDescent="0.2">
      <c r="U3217" s="63"/>
      <c r="V3217" s="63"/>
      <c r="W3217" s="63"/>
      <c r="X3217" s="63"/>
      <c r="AJ3217" s="4" t="s">
        <v>10787</v>
      </c>
      <c r="AK3217" s="63" t="s">
        <v>10788</v>
      </c>
      <c r="AL3217" s="4" t="s">
        <v>10789</v>
      </c>
      <c r="AM3217" s="4" t="s">
        <v>10790</v>
      </c>
    </row>
    <row r="3218" spans="21:39" x14ac:dyDescent="0.2">
      <c r="U3218" s="4"/>
      <c r="V3218" s="4"/>
      <c r="W3218" s="4"/>
      <c r="X3218" s="4"/>
      <c r="AJ3218" s="4" t="s">
        <v>10791</v>
      </c>
      <c r="AK3218" s="4" t="s">
        <v>10792</v>
      </c>
      <c r="AL3218" s="4" t="s">
        <v>452</v>
      </c>
      <c r="AM3218" s="4" t="s">
        <v>452</v>
      </c>
    </row>
    <row r="3219" spans="21:39" x14ac:dyDescent="0.2">
      <c r="U3219" s="4"/>
      <c r="V3219" s="4"/>
      <c r="W3219" s="4"/>
      <c r="X3219" s="4"/>
      <c r="AJ3219" s="4" t="s">
        <v>10793</v>
      </c>
      <c r="AK3219" s="4" t="s">
        <v>10582</v>
      </c>
      <c r="AL3219" s="4" t="s">
        <v>452</v>
      </c>
      <c r="AM3219" s="4" t="s">
        <v>452</v>
      </c>
    </row>
    <row r="3220" spans="21:39" x14ac:dyDescent="0.2">
      <c r="U3220" s="4"/>
      <c r="V3220" s="4"/>
      <c r="W3220" s="4"/>
      <c r="X3220" s="4"/>
      <c r="AJ3220" s="4" t="s">
        <v>10794</v>
      </c>
      <c r="AK3220" s="4" t="s">
        <v>10577</v>
      </c>
      <c r="AL3220" s="4" t="s">
        <v>452</v>
      </c>
      <c r="AM3220" s="4" t="s">
        <v>452</v>
      </c>
    </row>
    <row r="3221" spans="21:39" x14ac:dyDescent="0.2">
      <c r="U3221" s="63"/>
      <c r="V3221" s="63"/>
      <c r="W3221" s="63"/>
      <c r="X3221" s="63"/>
      <c r="AJ3221" s="4" t="s">
        <v>10795</v>
      </c>
      <c r="AK3221" s="63" t="s">
        <v>10575</v>
      </c>
      <c r="AL3221" s="4" t="s">
        <v>452</v>
      </c>
      <c r="AM3221" s="4" t="s">
        <v>452</v>
      </c>
    </row>
    <row r="3222" spans="21:39" x14ac:dyDescent="0.2">
      <c r="U3222" s="4"/>
      <c r="V3222" s="4"/>
      <c r="W3222" s="4"/>
      <c r="X3222" s="4"/>
      <c r="AJ3222" s="4" t="s">
        <v>10796</v>
      </c>
      <c r="AK3222" s="4" t="s">
        <v>10577</v>
      </c>
      <c r="AL3222" s="4" t="s">
        <v>452</v>
      </c>
      <c r="AM3222" s="4" t="s">
        <v>452</v>
      </c>
    </row>
    <row r="3223" spans="21:39" x14ac:dyDescent="0.2">
      <c r="U3223" s="63"/>
      <c r="V3223" s="63"/>
      <c r="W3223" s="63"/>
      <c r="X3223" s="63"/>
      <c r="AJ3223" s="4" t="s">
        <v>10797</v>
      </c>
      <c r="AK3223" s="63" t="s">
        <v>10798</v>
      </c>
      <c r="AL3223" s="4" t="s">
        <v>452</v>
      </c>
      <c r="AM3223" s="4" t="s">
        <v>452</v>
      </c>
    </row>
    <row r="3224" spans="21:39" x14ac:dyDescent="0.2">
      <c r="U3224" s="63"/>
      <c r="V3224" s="63"/>
      <c r="W3224" s="63"/>
      <c r="X3224" s="63"/>
      <c r="AJ3224" s="4" t="s">
        <v>10799</v>
      </c>
      <c r="AK3224" s="63" t="s">
        <v>10800</v>
      </c>
      <c r="AL3224" s="4" t="s">
        <v>452</v>
      </c>
      <c r="AM3224" s="4" t="s">
        <v>452</v>
      </c>
    </row>
    <row r="3225" spans="21:39" x14ac:dyDescent="0.2">
      <c r="U3225" s="4"/>
      <c r="V3225" s="4"/>
      <c r="W3225" s="4"/>
      <c r="X3225" s="4"/>
      <c r="AJ3225" s="4" t="s">
        <v>10801</v>
      </c>
      <c r="AK3225" s="4" t="s">
        <v>10802</v>
      </c>
      <c r="AL3225" s="4" t="s">
        <v>452</v>
      </c>
      <c r="AM3225" s="4" t="s">
        <v>452</v>
      </c>
    </row>
    <row r="3226" spans="21:39" x14ac:dyDescent="0.2">
      <c r="U3226" s="4"/>
      <c r="V3226" s="4"/>
      <c r="W3226" s="4"/>
      <c r="X3226" s="4"/>
      <c r="AJ3226" s="4" t="s">
        <v>10803</v>
      </c>
      <c r="AK3226" s="4" t="s">
        <v>10804</v>
      </c>
      <c r="AL3226" s="4" t="s">
        <v>452</v>
      </c>
      <c r="AM3226" s="4" t="s">
        <v>452</v>
      </c>
    </row>
    <row r="3227" spans="21:39" x14ac:dyDescent="0.2">
      <c r="U3227" s="4"/>
      <c r="V3227" s="4"/>
      <c r="W3227" s="4"/>
      <c r="X3227" s="4"/>
      <c r="AJ3227" s="4" t="s">
        <v>10805</v>
      </c>
      <c r="AK3227" s="4" t="s">
        <v>10806</v>
      </c>
      <c r="AL3227" s="4" t="s">
        <v>452</v>
      </c>
      <c r="AM3227" s="4" t="s">
        <v>452</v>
      </c>
    </row>
    <row r="3228" spans="21:39" x14ac:dyDescent="0.2">
      <c r="U3228" s="4"/>
      <c r="V3228" s="4"/>
      <c r="W3228" s="4"/>
      <c r="X3228" s="4"/>
      <c r="AJ3228" s="4" t="s">
        <v>10807</v>
      </c>
      <c r="AK3228" s="4" t="s">
        <v>10808</v>
      </c>
      <c r="AL3228" s="4" t="s">
        <v>452</v>
      </c>
      <c r="AM3228" s="4" t="s">
        <v>452</v>
      </c>
    </row>
    <row r="3229" spans="21:39" x14ac:dyDescent="0.2">
      <c r="U3229" s="64"/>
      <c r="V3229" s="64"/>
      <c r="W3229" s="64"/>
      <c r="X3229" s="64"/>
      <c r="AJ3229" s="4" t="s">
        <v>10809</v>
      </c>
      <c r="AK3229" s="4" t="s">
        <v>10810</v>
      </c>
      <c r="AL3229" s="4" t="s">
        <v>452</v>
      </c>
      <c r="AM3229" s="4" t="s">
        <v>452</v>
      </c>
    </row>
    <row r="3230" spans="21:39" x14ac:dyDescent="0.2">
      <c r="U3230" s="4"/>
      <c r="V3230" s="4"/>
      <c r="W3230" s="4"/>
      <c r="X3230" s="4"/>
      <c r="AJ3230" s="4" t="s">
        <v>10811</v>
      </c>
      <c r="AK3230" s="4" t="s">
        <v>10812</v>
      </c>
      <c r="AL3230" s="4" t="s">
        <v>452</v>
      </c>
      <c r="AM3230" s="4" t="s">
        <v>452</v>
      </c>
    </row>
    <row r="3231" spans="21:39" x14ac:dyDescent="0.2">
      <c r="U3231" s="4"/>
      <c r="V3231" s="4"/>
      <c r="W3231" s="4"/>
      <c r="X3231" s="4"/>
      <c r="AJ3231" s="4" t="s">
        <v>10813</v>
      </c>
      <c r="AK3231" s="4" t="s">
        <v>10814</v>
      </c>
      <c r="AL3231" s="4" t="s">
        <v>452</v>
      </c>
      <c r="AM3231" s="4" t="s">
        <v>452</v>
      </c>
    </row>
    <row r="3232" spans="21:39" x14ac:dyDescent="0.2">
      <c r="U3232" s="4"/>
      <c r="V3232" s="4"/>
      <c r="W3232" s="4"/>
      <c r="X3232" s="4"/>
      <c r="AJ3232" s="4" t="s">
        <v>10815</v>
      </c>
      <c r="AK3232" s="4" t="s">
        <v>10816</v>
      </c>
      <c r="AL3232" s="4" t="s">
        <v>452</v>
      </c>
      <c r="AM3232" s="4" t="s">
        <v>452</v>
      </c>
    </row>
    <row r="3233" spans="21:39" x14ac:dyDescent="0.2">
      <c r="U3233" s="4"/>
      <c r="V3233" s="4"/>
      <c r="W3233" s="4"/>
      <c r="X3233" s="4"/>
      <c r="AJ3233" s="4" t="s">
        <v>10817</v>
      </c>
      <c r="AK3233" s="4" t="s">
        <v>10818</v>
      </c>
      <c r="AL3233" s="4" t="s">
        <v>452</v>
      </c>
      <c r="AM3233" s="4" t="s">
        <v>452</v>
      </c>
    </row>
    <row r="3234" spans="21:39" x14ac:dyDescent="0.2">
      <c r="U3234" s="4"/>
      <c r="V3234" s="4"/>
      <c r="W3234" s="4"/>
      <c r="X3234" s="4"/>
      <c r="AJ3234" s="4" t="s">
        <v>10819</v>
      </c>
      <c r="AK3234" s="4" t="s">
        <v>10820</v>
      </c>
      <c r="AL3234" s="4" t="s">
        <v>452</v>
      </c>
      <c r="AM3234" s="4" t="s">
        <v>452</v>
      </c>
    </row>
    <row r="3235" spans="21:39" x14ac:dyDescent="0.2">
      <c r="U3235" s="4"/>
      <c r="V3235" s="4"/>
      <c r="W3235" s="4"/>
      <c r="X3235" s="4"/>
      <c r="AJ3235" s="4" t="s">
        <v>10821</v>
      </c>
      <c r="AK3235" s="4" t="s">
        <v>10822</v>
      </c>
      <c r="AL3235" s="4" t="s">
        <v>452</v>
      </c>
      <c r="AM3235" s="4" t="s">
        <v>452</v>
      </c>
    </row>
    <row r="3236" spans="21:39" x14ac:dyDescent="0.2">
      <c r="U3236" s="4"/>
      <c r="V3236" s="4"/>
      <c r="W3236" s="4"/>
      <c r="X3236" s="4"/>
      <c r="AJ3236" s="4" t="s">
        <v>10823</v>
      </c>
      <c r="AK3236" s="4" t="s">
        <v>10824</v>
      </c>
      <c r="AL3236" s="4" t="s">
        <v>452</v>
      </c>
      <c r="AM3236" s="4" t="s">
        <v>452</v>
      </c>
    </row>
    <row r="3237" spans="21:39" x14ac:dyDescent="0.2">
      <c r="U3237" s="4"/>
      <c r="V3237" s="4"/>
      <c r="W3237" s="4"/>
      <c r="X3237" s="4"/>
      <c r="AJ3237" s="4" t="s">
        <v>10825</v>
      </c>
      <c r="AK3237" s="4" t="s">
        <v>10826</v>
      </c>
      <c r="AL3237" s="4" t="s">
        <v>10827</v>
      </c>
      <c r="AM3237" s="4" t="s">
        <v>10828</v>
      </c>
    </row>
    <row r="3238" spans="21:39" x14ac:dyDescent="0.2">
      <c r="U3238" s="4"/>
      <c r="V3238" s="4"/>
      <c r="W3238" s="4"/>
      <c r="X3238" s="4"/>
      <c r="AJ3238" s="4" t="s">
        <v>10829</v>
      </c>
      <c r="AK3238" s="4" t="s">
        <v>10830</v>
      </c>
      <c r="AL3238" s="4" t="s">
        <v>10831</v>
      </c>
      <c r="AM3238" s="4" t="s">
        <v>10832</v>
      </c>
    </row>
    <row r="3239" spans="21:39" x14ac:dyDescent="0.2">
      <c r="U3239" s="4"/>
      <c r="V3239" s="4"/>
      <c r="W3239" s="4"/>
      <c r="X3239" s="4"/>
      <c r="AJ3239" s="4" t="s">
        <v>10833</v>
      </c>
      <c r="AK3239" s="4" t="s">
        <v>10834</v>
      </c>
      <c r="AL3239" s="4" t="s">
        <v>10835</v>
      </c>
      <c r="AM3239" s="4" t="s">
        <v>10836</v>
      </c>
    </row>
    <row r="3240" spans="21:39" x14ac:dyDescent="0.2">
      <c r="U3240" s="4"/>
      <c r="V3240" s="4"/>
      <c r="W3240" s="4"/>
      <c r="X3240" s="4"/>
      <c r="AJ3240" s="4" t="s">
        <v>10837</v>
      </c>
      <c r="AK3240" s="4" t="s">
        <v>10838</v>
      </c>
      <c r="AL3240" s="4" t="s">
        <v>10839</v>
      </c>
      <c r="AM3240" s="4" t="s">
        <v>10840</v>
      </c>
    </row>
    <row r="3241" spans="21:39" x14ac:dyDescent="0.2">
      <c r="U3241" s="4"/>
      <c r="V3241" s="4"/>
      <c r="W3241" s="4"/>
      <c r="X3241" s="4"/>
      <c r="AJ3241" s="4" t="s">
        <v>10841</v>
      </c>
      <c r="AK3241" s="4" t="s">
        <v>10842</v>
      </c>
      <c r="AL3241" s="4" t="s">
        <v>10843</v>
      </c>
      <c r="AM3241" s="4" t="s">
        <v>10844</v>
      </c>
    </row>
    <row r="3242" spans="21:39" x14ac:dyDescent="0.2">
      <c r="U3242" s="4"/>
      <c r="V3242" s="4"/>
      <c r="W3242" s="4"/>
      <c r="X3242" s="4"/>
      <c r="AJ3242" s="4" t="s">
        <v>10845</v>
      </c>
      <c r="AK3242" s="4" t="s">
        <v>10846</v>
      </c>
      <c r="AL3242" s="4" t="s">
        <v>10847</v>
      </c>
      <c r="AM3242" s="4" t="s">
        <v>10848</v>
      </c>
    </row>
    <row r="3243" spans="21:39" x14ac:dyDescent="0.2">
      <c r="U3243" s="4"/>
      <c r="V3243" s="4"/>
      <c r="W3243" s="4"/>
      <c r="X3243" s="4"/>
      <c r="AJ3243" s="4" t="s">
        <v>10849</v>
      </c>
      <c r="AK3243" s="4" t="s">
        <v>10850</v>
      </c>
      <c r="AL3243" s="4" t="s">
        <v>452</v>
      </c>
      <c r="AM3243" s="4" t="s">
        <v>452</v>
      </c>
    </row>
    <row r="3244" spans="21:39" x14ac:dyDescent="0.2">
      <c r="U3244" s="4"/>
      <c r="V3244" s="4"/>
      <c r="W3244" s="4"/>
      <c r="X3244" s="4"/>
      <c r="AJ3244" s="4" t="s">
        <v>10851</v>
      </c>
      <c r="AK3244" s="4" t="s">
        <v>10852</v>
      </c>
      <c r="AL3244" s="4" t="s">
        <v>452</v>
      </c>
      <c r="AM3244" s="4" t="s">
        <v>452</v>
      </c>
    </row>
    <row r="3245" spans="21:39" x14ac:dyDescent="0.2">
      <c r="U3245" s="4"/>
      <c r="V3245" s="4"/>
      <c r="W3245" s="4"/>
      <c r="X3245" s="4"/>
      <c r="AJ3245" s="4" t="s">
        <v>10853</v>
      </c>
      <c r="AK3245" s="4" t="s">
        <v>10854</v>
      </c>
      <c r="AL3245" s="4" t="s">
        <v>10855</v>
      </c>
      <c r="AM3245" s="4" t="s">
        <v>10856</v>
      </c>
    </row>
    <row r="3246" spans="21:39" x14ac:dyDescent="0.2">
      <c r="U3246" s="4"/>
      <c r="V3246" s="4"/>
      <c r="W3246" s="4"/>
      <c r="X3246" s="4"/>
      <c r="AJ3246" s="4" t="s">
        <v>10857</v>
      </c>
      <c r="AK3246" s="4" t="s">
        <v>10858</v>
      </c>
      <c r="AL3246" s="4" t="s">
        <v>10859</v>
      </c>
      <c r="AM3246" s="4" t="s">
        <v>10860</v>
      </c>
    </row>
    <row r="3247" spans="21:39" x14ac:dyDescent="0.2">
      <c r="U3247" s="4"/>
      <c r="V3247" s="4"/>
      <c r="W3247" s="4"/>
      <c r="X3247" s="4"/>
      <c r="AJ3247" s="4" t="s">
        <v>10861</v>
      </c>
      <c r="AK3247" s="4" t="s">
        <v>10862</v>
      </c>
      <c r="AL3247" s="4" t="s">
        <v>9392</v>
      </c>
      <c r="AM3247" s="4" t="s">
        <v>10863</v>
      </c>
    </row>
    <row r="3248" spans="21:39" x14ac:dyDescent="0.2">
      <c r="U3248" s="4"/>
      <c r="V3248" s="4"/>
      <c r="W3248" s="4"/>
      <c r="X3248" s="4"/>
      <c r="AJ3248" s="4" t="s">
        <v>10864</v>
      </c>
      <c r="AK3248" s="4" t="s">
        <v>10865</v>
      </c>
      <c r="AL3248" s="4" t="s">
        <v>10866</v>
      </c>
      <c r="AM3248" s="4" t="s">
        <v>10867</v>
      </c>
    </row>
    <row r="3249" spans="21:39" x14ac:dyDescent="0.2">
      <c r="U3249" s="4"/>
      <c r="V3249" s="4"/>
      <c r="W3249" s="4"/>
      <c r="X3249" s="4"/>
      <c r="AJ3249" s="4" t="s">
        <v>10868</v>
      </c>
      <c r="AK3249" s="4" t="s">
        <v>10869</v>
      </c>
      <c r="AL3249" s="4" t="s">
        <v>10870</v>
      </c>
      <c r="AM3249" s="4" t="s">
        <v>10871</v>
      </c>
    </row>
    <row r="3250" spans="21:39" x14ac:dyDescent="0.2">
      <c r="U3250" s="4"/>
      <c r="V3250" s="4"/>
      <c r="W3250" s="4"/>
      <c r="X3250" s="4"/>
      <c r="AJ3250" s="4" t="s">
        <v>10872</v>
      </c>
      <c r="AK3250" s="4" t="s">
        <v>10873</v>
      </c>
      <c r="AL3250" s="4" t="s">
        <v>10874</v>
      </c>
      <c r="AM3250" s="4" t="s">
        <v>10875</v>
      </c>
    </row>
    <row r="3251" spans="21:39" x14ac:dyDescent="0.2">
      <c r="U3251" s="4"/>
      <c r="V3251" s="4"/>
      <c r="W3251" s="4"/>
      <c r="X3251" s="4"/>
      <c r="AJ3251" s="4" t="s">
        <v>10876</v>
      </c>
      <c r="AK3251" s="4" t="s">
        <v>10877</v>
      </c>
      <c r="AL3251" s="4" t="s">
        <v>10878</v>
      </c>
      <c r="AM3251" s="4" t="s">
        <v>10879</v>
      </c>
    </row>
    <row r="3252" spans="21:39" x14ac:dyDescent="0.2">
      <c r="U3252" s="4"/>
      <c r="V3252" s="4"/>
      <c r="W3252" s="4"/>
      <c r="X3252" s="4"/>
      <c r="AJ3252" s="4" t="s">
        <v>10880</v>
      </c>
      <c r="AK3252" s="4" t="s">
        <v>10881</v>
      </c>
      <c r="AL3252" s="4" t="s">
        <v>10882</v>
      </c>
      <c r="AM3252" s="4" t="s">
        <v>10883</v>
      </c>
    </row>
    <row r="3253" spans="21:39" x14ac:dyDescent="0.2">
      <c r="U3253" s="4"/>
      <c r="V3253" s="4"/>
      <c r="W3253" s="4"/>
      <c r="X3253" s="4"/>
      <c r="AJ3253" s="4" t="s">
        <v>10884</v>
      </c>
      <c r="AK3253" s="4" t="s">
        <v>10885</v>
      </c>
      <c r="AL3253" s="4" t="s">
        <v>10886</v>
      </c>
      <c r="AM3253" s="4" t="s">
        <v>10887</v>
      </c>
    </row>
    <row r="3254" spans="21:39" x14ac:dyDescent="0.2">
      <c r="U3254" s="4"/>
      <c r="V3254" s="4"/>
      <c r="W3254" s="4"/>
      <c r="X3254" s="4"/>
      <c r="AJ3254" s="4" t="s">
        <v>10888</v>
      </c>
      <c r="AK3254" s="4" t="s">
        <v>10889</v>
      </c>
      <c r="AL3254" s="4" t="s">
        <v>10890</v>
      </c>
      <c r="AM3254" s="4" t="s">
        <v>10891</v>
      </c>
    </row>
    <row r="3255" spans="21:39" x14ac:dyDescent="0.2">
      <c r="U3255" s="4"/>
      <c r="V3255" s="4"/>
      <c r="W3255" s="4"/>
      <c r="X3255" s="4"/>
      <c r="AJ3255" s="4" t="s">
        <v>10892</v>
      </c>
      <c r="AK3255" s="4" t="s">
        <v>10893</v>
      </c>
      <c r="AL3255" s="4" t="s">
        <v>10894</v>
      </c>
      <c r="AM3255" s="4" t="s">
        <v>10895</v>
      </c>
    </row>
    <row r="3256" spans="21:39" x14ac:dyDescent="0.2">
      <c r="U3256" s="4"/>
      <c r="V3256" s="4"/>
      <c r="W3256" s="4"/>
      <c r="X3256" s="4"/>
      <c r="AJ3256" s="4" t="s">
        <v>10896</v>
      </c>
      <c r="AK3256" s="4" t="s">
        <v>10897</v>
      </c>
      <c r="AL3256" s="4" t="s">
        <v>10898</v>
      </c>
      <c r="AM3256" s="4" t="s">
        <v>6003</v>
      </c>
    </row>
    <row r="3257" spans="21:39" x14ac:dyDescent="0.2">
      <c r="U3257" s="4"/>
      <c r="V3257" s="4"/>
      <c r="W3257" s="4"/>
      <c r="X3257" s="4"/>
      <c r="AJ3257" s="4" t="s">
        <v>10899</v>
      </c>
      <c r="AK3257" s="4" t="s">
        <v>10900</v>
      </c>
      <c r="AL3257" s="4" t="s">
        <v>10901</v>
      </c>
      <c r="AM3257" s="4" t="s">
        <v>10902</v>
      </c>
    </row>
    <row r="3258" spans="21:39" x14ac:dyDescent="0.2">
      <c r="U3258" s="4"/>
      <c r="V3258" s="4"/>
      <c r="W3258" s="4"/>
      <c r="X3258" s="4"/>
      <c r="AJ3258" s="4" t="s">
        <v>10903</v>
      </c>
      <c r="AK3258" s="4" t="s">
        <v>10904</v>
      </c>
      <c r="AL3258" s="4" t="s">
        <v>10905</v>
      </c>
      <c r="AM3258" s="4" t="s">
        <v>10906</v>
      </c>
    </row>
    <row r="3259" spans="21:39" x14ac:dyDescent="0.2">
      <c r="U3259" s="4"/>
      <c r="V3259" s="4"/>
      <c r="W3259" s="4"/>
      <c r="X3259" s="4"/>
      <c r="AJ3259" s="4" t="s">
        <v>10907</v>
      </c>
      <c r="AK3259" s="4" t="s">
        <v>10908</v>
      </c>
      <c r="AL3259" s="4" t="s">
        <v>10909</v>
      </c>
      <c r="AM3259" s="4" t="s">
        <v>10910</v>
      </c>
    </row>
    <row r="3260" spans="21:39" x14ac:dyDescent="0.2">
      <c r="U3260" s="4"/>
      <c r="V3260" s="4"/>
      <c r="W3260" s="4"/>
      <c r="X3260" s="4"/>
      <c r="AJ3260" s="4" t="s">
        <v>10911</v>
      </c>
      <c r="AK3260" s="4" t="s">
        <v>10912</v>
      </c>
      <c r="AL3260" s="4" t="s">
        <v>10913</v>
      </c>
      <c r="AM3260" s="4" t="s">
        <v>10914</v>
      </c>
    </row>
    <row r="3261" spans="21:39" x14ac:dyDescent="0.2">
      <c r="U3261" s="4"/>
      <c r="V3261" s="4"/>
      <c r="W3261" s="4"/>
      <c r="X3261" s="4"/>
      <c r="AJ3261" s="4" t="s">
        <v>10915</v>
      </c>
      <c r="AK3261" s="4" t="s">
        <v>10916</v>
      </c>
      <c r="AL3261" s="4" t="s">
        <v>10917</v>
      </c>
      <c r="AM3261" s="4" t="s">
        <v>10918</v>
      </c>
    </row>
    <row r="3262" spans="21:39" x14ac:dyDescent="0.2">
      <c r="U3262" s="4"/>
      <c r="V3262" s="4"/>
      <c r="W3262" s="4"/>
      <c r="X3262" s="4"/>
      <c r="AJ3262" s="4" t="s">
        <v>10919</v>
      </c>
      <c r="AK3262" s="4" t="s">
        <v>10920</v>
      </c>
      <c r="AL3262" s="4" t="s">
        <v>10921</v>
      </c>
      <c r="AM3262" s="4" t="s">
        <v>10922</v>
      </c>
    </row>
    <row r="3263" spans="21:39" x14ac:dyDescent="0.2">
      <c r="U3263" s="4"/>
      <c r="V3263" s="4"/>
      <c r="W3263" s="4"/>
      <c r="X3263" s="4"/>
      <c r="AJ3263" s="4" t="s">
        <v>10923</v>
      </c>
      <c r="AK3263" s="4" t="s">
        <v>10924</v>
      </c>
      <c r="AL3263" s="4" t="s">
        <v>10925</v>
      </c>
      <c r="AM3263" s="4" t="s">
        <v>10926</v>
      </c>
    </row>
    <row r="3264" spans="21:39" x14ac:dyDescent="0.2">
      <c r="U3264" s="4"/>
      <c r="V3264" s="4"/>
      <c r="W3264" s="4"/>
      <c r="X3264" s="4"/>
      <c r="AJ3264" s="4" t="s">
        <v>10927</v>
      </c>
      <c r="AK3264" s="4" t="s">
        <v>10928</v>
      </c>
      <c r="AL3264" s="4" t="s">
        <v>10929</v>
      </c>
      <c r="AM3264" s="4" t="s">
        <v>10930</v>
      </c>
    </row>
    <row r="3265" spans="21:39" x14ac:dyDescent="0.2">
      <c r="U3265" s="4"/>
      <c r="V3265" s="4"/>
      <c r="W3265" s="4"/>
      <c r="X3265" s="4"/>
      <c r="AJ3265" s="4" t="s">
        <v>10931</v>
      </c>
      <c r="AK3265" s="4" t="s">
        <v>10932</v>
      </c>
      <c r="AL3265" s="4" t="s">
        <v>10933</v>
      </c>
      <c r="AM3265" s="4" t="s">
        <v>10934</v>
      </c>
    </row>
    <row r="3266" spans="21:39" x14ac:dyDescent="0.2">
      <c r="U3266" s="4"/>
      <c r="V3266" s="4"/>
      <c r="W3266" s="4"/>
      <c r="X3266" s="4"/>
      <c r="AJ3266" s="4" t="s">
        <v>10935</v>
      </c>
      <c r="AK3266" s="4" t="s">
        <v>10936</v>
      </c>
      <c r="AL3266" s="4" t="s">
        <v>10937</v>
      </c>
      <c r="AM3266" s="4" t="s">
        <v>10938</v>
      </c>
    </row>
    <row r="3267" spans="21:39" x14ac:dyDescent="0.2">
      <c r="U3267" s="4"/>
      <c r="V3267" s="4"/>
      <c r="W3267" s="4"/>
      <c r="X3267" s="4"/>
      <c r="AJ3267" s="4" t="s">
        <v>10939</v>
      </c>
      <c r="AK3267" s="4" t="s">
        <v>10940</v>
      </c>
      <c r="AL3267" s="4" t="s">
        <v>10941</v>
      </c>
      <c r="AM3267" s="4" t="s">
        <v>10942</v>
      </c>
    </row>
    <row r="3268" spans="21:39" x14ac:dyDescent="0.2">
      <c r="U3268" s="4"/>
      <c r="V3268" s="4"/>
      <c r="W3268" s="4"/>
      <c r="X3268" s="4"/>
      <c r="AJ3268" s="4" t="s">
        <v>10943</v>
      </c>
      <c r="AK3268" s="4" t="s">
        <v>10944</v>
      </c>
      <c r="AL3268" s="4" t="s">
        <v>10945</v>
      </c>
      <c r="AM3268" s="4" t="s">
        <v>10946</v>
      </c>
    </row>
    <row r="3269" spans="21:39" x14ac:dyDescent="0.2">
      <c r="U3269" s="4"/>
      <c r="V3269" s="4"/>
      <c r="W3269" s="4"/>
      <c r="X3269" s="4"/>
      <c r="AJ3269" s="4" t="s">
        <v>10947</v>
      </c>
      <c r="AK3269" s="4" t="s">
        <v>10948</v>
      </c>
      <c r="AL3269" s="4" t="s">
        <v>10949</v>
      </c>
      <c r="AM3269" s="4" t="s">
        <v>10950</v>
      </c>
    </row>
    <row r="3270" spans="21:39" x14ac:dyDescent="0.2">
      <c r="U3270" s="4"/>
      <c r="V3270" s="4"/>
      <c r="W3270" s="4"/>
      <c r="X3270" s="4"/>
      <c r="AJ3270" s="4" t="s">
        <v>10951</v>
      </c>
      <c r="AK3270" s="4" t="s">
        <v>10952</v>
      </c>
      <c r="AL3270" s="4" t="s">
        <v>10953</v>
      </c>
      <c r="AM3270" s="4" t="s">
        <v>3237</v>
      </c>
    </row>
    <row r="3271" spans="21:39" x14ac:dyDescent="0.2">
      <c r="U3271" s="63"/>
      <c r="V3271" s="63"/>
      <c r="W3271" s="63"/>
      <c r="X3271" s="63"/>
      <c r="AJ3271" s="4" t="s">
        <v>10954</v>
      </c>
      <c r="AK3271" s="63" t="s">
        <v>10955</v>
      </c>
      <c r="AL3271" s="4" t="s">
        <v>10956</v>
      </c>
      <c r="AM3271" s="4" t="s">
        <v>10957</v>
      </c>
    </row>
    <row r="3272" spans="21:39" x14ac:dyDescent="0.2">
      <c r="U3272" s="63"/>
      <c r="V3272" s="63"/>
      <c r="W3272" s="63"/>
      <c r="X3272" s="63"/>
      <c r="AJ3272" s="4" t="s">
        <v>10958</v>
      </c>
      <c r="AK3272" s="63" t="s">
        <v>9472</v>
      </c>
      <c r="AL3272" s="4" t="s">
        <v>10959</v>
      </c>
      <c r="AM3272" s="4" t="s">
        <v>10960</v>
      </c>
    </row>
    <row r="3273" spans="21:39" x14ac:dyDescent="0.2">
      <c r="U3273" s="4"/>
      <c r="V3273" s="4"/>
      <c r="W3273" s="4"/>
      <c r="X3273" s="4"/>
      <c r="AJ3273" s="4" t="s">
        <v>10961</v>
      </c>
      <c r="AK3273" s="4" t="s">
        <v>10962</v>
      </c>
      <c r="AL3273" s="4" t="s">
        <v>10963</v>
      </c>
      <c r="AM3273" s="4" t="s">
        <v>10964</v>
      </c>
    </row>
    <row r="3274" spans="21:39" x14ac:dyDescent="0.2">
      <c r="U3274" s="4"/>
      <c r="V3274" s="4"/>
      <c r="W3274" s="4"/>
      <c r="X3274" s="4"/>
      <c r="AJ3274" s="4" t="s">
        <v>10965</v>
      </c>
      <c r="AK3274" s="4" t="s">
        <v>10966</v>
      </c>
      <c r="AL3274" s="4" t="s">
        <v>8954</v>
      </c>
      <c r="AM3274" s="4" t="s">
        <v>4772</v>
      </c>
    </row>
    <row r="3275" spans="21:39" x14ac:dyDescent="0.2">
      <c r="U3275" s="4"/>
      <c r="V3275" s="4"/>
      <c r="W3275" s="4"/>
      <c r="X3275" s="4"/>
      <c r="AJ3275" s="4" t="s">
        <v>10967</v>
      </c>
      <c r="AK3275" s="4" t="s">
        <v>10968</v>
      </c>
      <c r="AL3275" s="4" t="s">
        <v>10969</v>
      </c>
      <c r="AM3275" s="4" t="s">
        <v>10970</v>
      </c>
    </row>
    <row r="3276" spans="21:39" x14ac:dyDescent="0.2">
      <c r="U3276" s="4"/>
      <c r="V3276" s="4"/>
      <c r="W3276" s="4"/>
      <c r="X3276" s="4"/>
      <c r="AJ3276" s="4" t="s">
        <v>10971</v>
      </c>
      <c r="AK3276" s="4" t="s">
        <v>10972</v>
      </c>
      <c r="AL3276" s="4" t="s">
        <v>10973</v>
      </c>
      <c r="AM3276" s="4" t="s">
        <v>10974</v>
      </c>
    </row>
    <row r="3277" spans="21:39" x14ac:dyDescent="0.2">
      <c r="U3277" s="63"/>
      <c r="V3277" s="63"/>
      <c r="W3277" s="63"/>
      <c r="X3277" s="63"/>
      <c r="AJ3277" s="4" t="s">
        <v>10975</v>
      </c>
      <c r="AK3277" s="63" t="s">
        <v>10976</v>
      </c>
      <c r="AL3277" s="4" t="s">
        <v>10977</v>
      </c>
      <c r="AM3277" s="4" t="s">
        <v>10978</v>
      </c>
    </row>
    <row r="3278" spans="21:39" x14ac:dyDescent="0.2">
      <c r="U3278" s="4"/>
      <c r="V3278" s="4"/>
      <c r="W3278" s="4"/>
      <c r="X3278" s="4"/>
      <c r="AJ3278" s="4" t="s">
        <v>10979</v>
      </c>
      <c r="AK3278" s="4" t="s">
        <v>10980</v>
      </c>
      <c r="AL3278" s="4" t="s">
        <v>10981</v>
      </c>
      <c r="AM3278" s="4" t="s">
        <v>10982</v>
      </c>
    </row>
    <row r="3279" spans="21:39" x14ac:dyDescent="0.2">
      <c r="U3279" s="4"/>
      <c r="V3279" s="4"/>
      <c r="W3279" s="4"/>
      <c r="X3279" s="4"/>
      <c r="AJ3279" s="4" t="s">
        <v>10983</v>
      </c>
      <c r="AK3279" s="4" t="s">
        <v>10984</v>
      </c>
      <c r="AL3279" s="4" t="s">
        <v>10985</v>
      </c>
      <c r="AM3279" s="4" t="s">
        <v>10986</v>
      </c>
    </row>
    <row r="3280" spans="21:39" x14ac:dyDescent="0.2">
      <c r="U3280" s="4"/>
      <c r="V3280" s="4"/>
      <c r="W3280" s="4"/>
      <c r="X3280" s="4"/>
      <c r="AJ3280" s="4" t="s">
        <v>10987</v>
      </c>
      <c r="AK3280" s="4" t="s">
        <v>10988</v>
      </c>
      <c r="AL3280" s="4" t="s">
        <v>10989</v>
      </c>
      <c r="AM3280" s="4" t="s">
        <v>10990</v>
      </c>
    </row>
    <row r="3281" spans="21:39" x14ac:dyDescent="0.2">
      <c r="U3281" s="4"/>
      <c r="V3281" s="4"/>
      <c r="W3281" s="4"/>
      <c r="X3281" s="4"/>
      <c r="AJ3281" s="4" t="s">
        <v>10991</v>
      </c>
      <c r="AK3281" s="4" t="s">
        <v>10992</v>
      </c>
      <c r="AL3281" s="4" t="s">
        <v>10993</v>
      </c>
      <c r="AM3281" s="4" t="s">
        <v>10994</v>
      </c>
    </row>
    <row r="3282" spans="21:39" x14ac:dyDescent="0.2">
      <c r="U3282" s="4"/>
      <c r="V3282" s="4"/>
      <c r="W3282" s="4"/>
      <c r="X3282" s="4"/>
      <c r="AJ3282" s="4" t="s">
        <v>10995</v>
      </c>
      <c r="AK3282" s="4" t="s">
        <v>10996</v>
      </c>
      <c r="AL3282" s="4" t="s">
        <v>10997</v>
      </c>
      <c r="AM3282" s="4" t="s">
        <v>10998</v>
      </c>
    </row>
    <row r="3283" spans="21:39" x14ac:dyDescent="0.2">
      <c r="U3283" s="4"/>
      <c r="V3283" s="4"/>
      <c r="W3283" s="4"/>
      <c r="X3283" s="4"/>
      <c r="AJ3283" s="4" t="s">
        <v>10999</v>
      </c>
      <c r="AK3283" s="4" t="s">
        <v>11000</v>
      </c>
      <c r="AL3283" s="4" t="s">
        <v>11001</v>
      </c>
      <c r="AM3283" s="4" t="s">
        <v>11002</v>
      </c>
    </row>
    <row r="3284" spans="21:39" x14ac:dyDescent="0.2">
      <c r="U3284" s="63"/>
      <c r="V3284" s="63"/>
      <c r="W3284" s="63"/>
      <c r="X3284" s="63"/>
      <c r="AJ3284" s="4" t="s">
        <v>11003</v>
      </c>
      <c r="AK3284" s="63" t="s">
        <v>11004</v>
      </c>
      <c r="AL3284" s="4" t="s">
        <v>11005</v>
      </c>
      <c r="AM3284" s="4" t="s">
        <v>11006</v>
      </c>
    </row>
    <row r="3285" spans="21:39" x14ac:dyDescent="0.2">
      <c r="U3285" s="4"/>
      <c r="V3285" s="4"/>
      <c r="W3285" s="4"/>
      <c r="X3285" s="4"/>
      <c r="AJ3285" s="4" t="s">
        <v>11007</v>
      </c>
      <c r="AK3285" s="4" t="s">
        <v>11008</v>
      </c>
      <c r="AL3285" s="4" t="s">
        <v>11009</v>
      </c>
      <c r="AM3285" s="4" t="s">
        <v>11010</v>
      </c>
    </row>
    <row r="3286" spans="21:39" x14ac:dyDescent="0.2">
      <c r="U3286" s="4"/>
      <c r="V3286" s="4"/>
      <c r="W3286" s="4"/>
      <c r="X3286" s="4"/>
      <c r="AJ3286" s="4" t="s">
        <v>11011</v>
      </c>
      <c r="AK3286" s="4" t="s">
        <v>11012</v>
      </c>
      <c r="AL3286" s="4" t="s">
        <v>11013</v>
      </c>
      <c r="AM3286" s="4" t="s">
        <v>11014</v>
      </c>
    </row>
    <row r="3287" spans="21:39" x14ac:dyDescent="0.2">
      <c r="U3287" s="4"/>
      <c r="V3287" s="4"/>
      <c r="W3287" s="4"/>
      <c r="X3287" s="4"/>
      <c r="AJ3287" s="4" t="s">
        <v>11015</v>
      </c>
      <c r="AK3287" s="4" t="s">
        <v>11016</v>
      </c>
      <c r="AL3287" s="4" t="s">
        <v>11017</v>
      </c>
      <c r="AM3287" s="4" t="s">
        <v>11018</v>
      </c>
    </row>
    <row r="3288" spans="21:39" x14ac:dyDescent="0.2">
      <c r="U3288" s="63"/>
      <c r="V3288" s="63"/>
      <c r="W3288" s="63"/>
      <c r="X3288" s="63"/>
      <c r="AJ3288" s="4" t="s">
        <v>11019</v>
      </c>
      <c r="AK3288" s="63" t="s">
        <v>11020</v>
      </c>
      <c r="AL3288" s="4" t="s">
        <v>11021</v>
      </c>
      <c r="AM3288" s="4" t="s">
        <v>5533</v>
      </c>
    </row>
    <row r="3289" spans="21:39" x14ac:dyDescent="0.2">
      <c r="U3289" s="4"/>
      <c r="V3289" s="4"/>
      <c r="W3289" s="4"/>
      <c r="X3289" s="4"/>
      <c r="AJ3289" s="4" t="s">
        <v>11022</v>
      </c>
      <c r="AK3289" s="4" t="s">
        <v>11023</v>
      </c>
      <c r="AL3289" s="4" t="s">
        <v>11024</v>
      </c>
      <c r="AM3289" s="4" t="s">
        <v>11025</v>
      </c>
    </row>
    <row r="3290" spans="21:39" x14ac:dyDescent="0.2">
      <c r="U3290" s="63"/>
      <c r="V3290" s="63"/>
      <c r="W3290" s="63"/>
      <c r="X3290" s="63"/>
      <c r="AJ3290" s="4" t="s">
        <v>11026</v>
      </c>
      <c r="AK3290" s="63" t="s">
        <v>11027</v>
      </c>
      <c r="AL3290" s="4" t="s">
        <v>11028</v>
      </c>
      <c r="AM3290" s="4" t="s">
        <v>11029</v>
      </c>
    </row>
    <row r="3291" spans="21:39" x14ac:dyDescent="0.2">
      <c r="U3291" s="4"/>
      <c r="V3291" s="4"/>
      <c r="W3291" s="4"/>
      <c r="X3291" s="4"/>
      <c r="AJ3291" s="4" t="s">
        <v>11030</v>
      </c>
      <c r="AK3291" s="4" t="s">
        <v>11031</v>
      </c>
      <c r="AL3291" s="4" t="s">
        <v>11032</v>
      </c>
      <c r="AM3291" s="4" t="s">
        <v>11033</v>
      </c>
    </row>
    <row r="3292" spans="21:39" x14ac:dyDescent="0.2">
      <c r="U3292" s="4"/>
      <c r="V3292" s="4"/>
      <c r="W3292" s="4"/>
      <c r="X3292" s="4"/>
      <c r="AJ3292" s="4" t="s">
        <v>11034</v>
      </c>
      <c r="AK3292" s="4" t="s">
        <v>11035</v>
      </c>
      <c r="AL3292" s="4" t="s">
        <v>11036</v>
      </c>
      <c r="AM3292" s="4" t="s">
        <v>11037</v>
      </c>
    </row>
    <row r="3293" spans="21:39" x14ac:dyDescent="0.2">
      <c r="U3293" s="4"/>
      <c r="V3293" s="4"/>
      <c r="W3293" s="4"/>
      <c r="X3293" s="4"/>
      <c r="AJ3293" s="4" t="s">
        <v>11038</v>
      </c>
      <c r="AK3293" s="4" t="s">
        <v>11039</v>
      </c>
      <c r="AL3293" s="4" t="s">
        <v>11040</v>
      </c>
      <c r="AM3293" s="4" t="s">
        <v>11041</v>
      </c>
    </row>
    <row r="3294" spans="21:39" x14ac:dyDescent="0.2">
      <c r="U3294" s="4"/>
      <c r="V3294" s="4"/>
      <c r="W3294" s="4"/>
      <c r="X3294" s="4"/>
      <c r="AJ3294" s="4" t="s">
        <v>11042</v>
      </c>
      <c r="AK3294" s="4" t="s">
        <v>11043</v>
      </c>
      <c r="AL3294" s="4" t="s">
        <v>11044</v>
      </c>
      <c r="AM3294" s="4" t="s">
        <v>11045</v>
      </c>
    </row>
    <row r="3295" spans="21:39" x14ac:dyDescent="0.2">
      <c r="U3295" s="4"/>
      <c r="V3295" s="4"/>
      <c r="W3295" s="4"/>
      <c r="X3295" s="4"/>
      <c r="AJ3295" s="4" t="s">
        <v>11046</v>
      </c>
      <c r="AK3295" s="4" t="s">
        <v>11047</v>
      </c>
      <c r="AL3295" s="4" t="s">
        <v>11048</v>
      </c>
      <c r="AM3295" s="4" t="s">
        <v>11049</v>
      </c>
    </row>
    <row r="3296" spans="21:39" x14ac:dyDescent="0.2">
      <c r="U3296" s="4"/>
      <c r="V3296" s="4"/>
      <c r="W3296" s="4"/>
      <c r="X3296" s="4"/>
      <c r="AJ3296" s="4" t="s">
        <v>11050</v>
      </c>
      <c r="AK3296" s="4" t="s">
        <v>11051</v>
      </c>
      <c r="AL3296" s="4" t="s">
        <v>11052</v>
      </c>
      <c r="AM3296" s="4" t="s">
        <v>11053</v>
      </c>
    </row>
    <row r="3297" spans="21:39" x14ac:dyDescent="0.2">
      <c r="U3297" s="4"/>
      <c r="V3297" s="4"/>
      <c r="W3297" s="4"/>
      <c r="X3297" s="4"/>
      <c r="AJ3297" s="4" t="s">
        <v>11054</v>
      </c>
      <c r="AK3297" s="4" t="s">
        <v>11055</v>
      </c>
      <c r="AL3297" s="4" t="s">
        <v>11056</v>
      </c>
      <c r="AM3297" s="4" t="s">
        <v>11057</v>
      </c>
    </row>
    <row r="3298" spans="21:39" x14ac:dyDescent="0.2">
      <c r="U3298" s="4"/>
      <c r="V3298" s="4"/>
      <c r="W3298" s="4"/>
      <c r="X3298" s="4"/>
      <c r="AJ3298" s="4" t="s">
        <v>11058</v>
      </c>
      <c r="AK3298" s="4" t="s">
        <v>11059</v>
      </c>
      <c r="AL3298" s="4" t="s">
        <v>11060</v>
      </c>
      <c r="AM3298" s="4" t="s">
        <v>11061</v>
      </c>
    </row>
    <row r="3299" spans="21:39" x14ac:dyDescent="0.2">
      <c r="U3299" s="63"/>
      <c r="V3299" s="63"/>
      <c r="W3299" s="63"/>
      <c r="X3299" s="63"/>
      <c r="AJ3299" s="4" t="s">
        <v>11062</v>
      </c>
      <c r="AK3299" s="63" t="s">
        <v>11063</v>
      </c>
      <c r="AL3299" s="4" t="s">
        <v>11064</v>
      </c>
      <c r="AM3299" s="4" t="s">
        <v>11065</v>
      </c>
    </row>
    <row r="3300" spans="21:39" x14ac:dyDescent="0.2">
      <c r="U3300" s="63"/>
      <c r="V3300" s="63"/>
      <c r="W3300" s="63"/>
      <c r="X3300" s="63"/>
      <c r="AJ3300" s="4" t="s">
        <v>11066</v>
      </c>
      <c r="AK3300" s="63" t="s">
        <v>11067</v>
      </c>
      <c r="AL3300" s="4" t="s">
        <v>11068</v>
      </c>
      <c r="AM3300" s="4" t="s">
        <v>11069</v>
      </c>
    </row>
    <row r="3301" spans="21:39" x14ac:dyDescent="0.2">
      <c r="U3301" s="63"/>
      <c r="V3301" s="63"/>
      <c r="W3301" s="63"/>
      <c r="X3301" s="63"/>
      <c r="AJ3301" s="4" t="s">
        <v>11070</v>
      </c>
      <c r="AK3301" s="63" t="s">
        <v>11071</v>
      </c>
      <c r="AL3301" s="4" t="s">
        <v>11072</v>
      </c>
      <c r="AM3301" s="4" t="s">
        <v>11073</v>
      </c>
    </row>
    <row r="3302" spans="21:39" x14ac:dyDescent="0.2">
      <c r="U3302" s="63"/>
      <c r="V3302" s="63"/>
      <c r="W3302" s="63"/>
      <c r="X3302" s="63"/>
      <c r="AJ3302" s="4" t="s">
        <v>11074</v>
      </c>
      <c r="AK3302" s="63" t="s">
        <v>11075</v>
      </c>
      <c r="AL3302" s="4" t="s">
        <v>11076</v>
      </c>
      <c r="AM3302" s="4" t="s">
        <v>11077</v>
      </c>
    </row>
    <row r="3303" spans="21:39" x14ac:dyDescent="0.2">
      <c r="U3303" s="4"/>
      <c r="V3303" s="4"/>
      <c r="W3303" s="4"/>
      <c r="X3303" s="4"/>
      <c r="AJ3303" s="4" t="s">
        <v>11078</v>
      </c>
      <c r="AK3303" s="4" t="s">
        <v>11079</v>
      </c>
      <c r="AL3303" s="4" t="s">
        <v>11080</v>
      </c>
      <c r="AM3303" s="4" t="s">
        <v>11081</v>
      </c>
    </row>
    <row r="3304" spans="21:39" x14ac:dyDescent="0.2">
      <c r="U3304" s="4"/>
      <c r="V3304" s="4"/>
      <c r="W3304" s="4"/>
      <c r="X3304" s="4"/>
      <c r="AJ3304" s="4" t="s">
        <v>11082</v>
      </c>
      <c r="AK3304" s="4" t="s">
        <v>11083</v>
      </c>
      <c r="AL3304" s="4" t="s">
        <v>11084</v>
      </c>
      <c r="AM3304" s="4" t="s">
        <v>11085</v>
      </c>
    </row>
    <row r="3305" spans="21:39" x14ac:dyDescent="0.2">
      <c r="U3305" s="4"/>
      <c r="V3305" s="4"/>
      <c r="W3305" s="4"/>
      <c r="X3305" s="4"/>
      <c r="AJ3305" s="4" t="s">
        <v>11086</v>
      </c>
      <c r="AK3305" s="4" t="s">
        <v>11087</v>
      </c>
      <c r="AL3305" s="4" t="s">
        <v>11088</v>
      </c>
      <c r="AM3305" s="4" t="s">
        <v>11089</v>
      </c>
    </row>
    <row r="3306" spans="21:39" x14ac:dyDescent="0.2">
      <c r="U3306" s="4"/>
      <c r="V3306" s="4"/>
      <c r="W3306" s="4"/>
      <c r="X3306" s="4"/>
      <c r="AJ3306" s="4" t="s">
        <v>11090</v>
      </c>
      <c r="AK3306" s="4" t="s">
        <v>11091</v>
      </c>
      <c r="AL3306" s="4" t="s">
        <v>452</v>
      </c>
      <c r="AM3306" s="4" t="s">
        <v>452</v>
      </c>
    </row>
    <row r="3307" spans="21:39" x14ac:dyDescent="0.2">
      <c r="U3307" s="63"/>
      <c r="V3307" s="63"/>
      <c r="W3307" s="63"/>
      <c r="X3307" s="63"/>
      <c r="AJ3307" s="4" t="s">
        <v>11092</v>
      </c>
      <c r="AK3307" s="63" t="s">
        <v>11093</v>
      </c>
      <c r="AL3307" s="4" t="s">
        <v>452</v>
      </c>
      <c r="AM3307" s="4" t="s">
        <v>452</v>
      </c>
    </row>
    <row r="3308" spans="21:39" x14ac:dyDescent="0.2">
      <c r="U3308" s="63"/>
      <c r="V3308" s="63"/>
      <c r="W3308" s="63"/>
      <c r="X3308" s="63"/>
      <c r="AJ3308" s="4" t="s">
        <v>11094</v>
      </c>
      <c r="AK3308" s="63" t="s">
        <v>11095</v>
      </c>
      <c r="AL3308" s="4" t="s">
        <v>452</v>
      </c>
      <c r="AM3308" s="4" t="s">
        <v>452</v>
      </c>
    </row>
    <row r="3309" spans="21:39" x14ac:dyDescent="0.2">
      <c r="U3309" s="4"/>
      <c r="V3309" s="4"/>
      <c r="W3309" s="4"/>
      <c r="X3309" s="4"/>
      <c r="AJ3309" s="4" t="s">
        <v>11096</v>
      </c>
      <c r="AK3309" s="4" t="s">
        <v>11097</v>
      </c>
      <c r="AL3309" s="4" t="s">
        <v>452</v>
      </c>
      <c r="AM3309" s="4" t="s">
        <v>452</v>
      </c>
    </row>
    <row r="3310" spans="21:39" x14ac:dyDescent="0.2">
      <c r="U3310" s="4"/>
      <c r="V3310" s="4"/>
      <c r="W3310" s="4"/>
      <c r="X3310" s="4"/>
      <c r="AJ3310" s="4" t="s">
        <v>11098</v>
      </c>
      <c r="AK3310" s="4" t="s">
        <v>11099</v>
      </c>
      <c r="AL3310" s="4" t="s">
        <v>452</v>
      </c>
      <c r="AM3310" s="4" t="s">
        <v>452</v>
      </c>
    </row>
    <row r="3311" spans="21:39" x14ac:dyDescent="0.2">
      <c r="U3311" s="4"/>
      <c r="V3311" s="4"/>
      <c r="W3311" s="4"/>
      <c r="X3311" s="4"/>
      <c r="AJ3311" s="4" t="s">
        <v>11100</v>
      </c>
      <c r="AK3311" s="4" t="s">
        <v>11101</v>
      </c>
      <c r="AL3311" s="4" t="s">
        <v>452</v>
      </c>
      <c r="AM3311" s="4" t="s">
        <v>452</v>
      </c>
    </row>
    <row r="3312" spans="21:39" x14ac:dyDescent="0.2">
      <c r="U3312" s="4"/>
      <c r="V3312" s="4"/>
      <c r="W3312" s="4"/>
      <c r="X3312" s="4"/>
      <c r="AJ3312" s="4" t="s">
        <v>11102</v>
      </c>
      <c r="AK3312" s="4" t="s">
        <v>11103</v>
      </c>
      <c r="AL3312" s="4" t="s">
        <v>452</v>
      </c>
      <c r="AM3312" s="4" t="s">
        <v>452</v>
      </c>
    </row>
    <row r="3313" spans="21:39" x14ac:dyDescent="0.2">
      <c r="U3313" s="4"/>
      <c r="V3313" s="4"/>
      <c r="W3313" s="4"/>
      <c r="X3313" s="4"/>
      <c r="AJ3313" s="4" t="s">
        <v>11104</v>
      </c>
      <c r="AK3313" s="4" t="s">
        <v>11105</v>
      </c>
      <c r="AL3313" s="4" t="s">
        <v>452</v>
      </c>
      <c r="AM3313" s="4" t="s">
        <v>452</v>
      </c>
    </row>
    <row r="3314" spans="21:39" x14ac:dyDescent="0.2">
      <c r="U3314" s="63"/>
      <c r="V3314" s="63"/>
      <c r="W3314" s="63"/>
      <c r="X3314" s="63"/>
      <c r="AJ3314" s="4" t="s">
        <v>11106</v>
      </c>
      <c r="AK3314" s="63" t="s">
        <v>11107</v>
      </c>
      <c r="AL3314" s="4" t="s">
        <v>452</v>
      </c>
      <c r="AM3314" s="4" t="s">
        <v>452</v>
      </c>
    </row>
    <row r="3315" spans="21:39" x14ac:dyDescent="0.2">
      <c r="U3315" s="63"/>
      <c r="V3315" s="63"/>
      <c r="W3315" s="63"/>
      <c r="X3315" s="63"/>
      <c r="AJ3315" s="4" t="s">
        <v>11108</v>
      </c>
      <c r="AK3315" s="63" t="s">
        <v>8046</v>
      </c>
      <c r="AL3315" s="4" t="s">
        <v>452</v>
      </c>
      <c r="AM3315" s="4" t="s">
        <v>452</v>
      </c>
    </row>
    <row r="3316" spans="21:39" x14ac:dyDescent="0.2">
      <c r="U3316" s="63"/>
      <c r="V3316" s="63"/>
      <c r="W3316" s="63"/>
      <c r="X3316" s="63"/>
      <c r="AJ3316" s="4" t="s">
        <v>11109</v>
      </c>
      <c r="AK3316" s="63" t="s">
        <v>8050</v>
      </c>
      <c r="AL3316" s="4" t="s">
        <v>452</v>
      </c>
      <c r="AM3316" s="4" t="s">
        <v>452</v>
      </c>
    </row>
    <row r="3317" spans="21:39" x14ac:dyDescent="0.2">
      <c r="U3317" s="63"/>
      <c r="V3317" s="63"/>
      <c r="W3317" s="63"/>
      <c r="X3317" s="63"/>
      <c r="AJ3317" s="4" t="s">
        <v>11110</v>
      </c>
      <c r="AK3317" s="63" t="s">
        <v>8054</v>
      </c>
      <c r="AL3317" s="4" t="s">
        <v>452</v>
      </c>
      <c r="AM3317" s="4" t="s">
        <v>452</v>
      </c>
    </row>
    <row r="3318" spans="21:39" x14ac:dyDescent="0.2">
      <c r="U3318" s="4"/>
      <c r="V3318" s="4"/>
      <c r="W3318" s="4"/>
      <c r="X3318" s="4"/>
      <c r="AJ3318" s="4" t="s">
        <v>11111</v>
      </c>
      <c r="AK3318" s="4" t="s">
        <v>8062</v>
      </c>
      <c r="AL3318" s="4" t="s">
        <v>452</v>
      </c>
      <c r="AM3318" s="4" t="s">
        <v>452</v>
      </c>
    </row>
    <row r="3319" spans="21:39" x14ac:dyDescent="0.2">
      <c r="U3319" s="4"/>
      <c r="V3319" s="4"/>
      <c r="W3319" s="4"/>
      <c r="X3319" s="4"/>
      <c r="AJ3319" s="4" t="s">
        <v>11112</v>
      </c>
      <c r="AK3319" s="4" t="s">
        <v>8066</v>
      </c>
      <c r="AL3319" s="4" t="s">
        <v>452</v>
      </c>
      <c r="AM3319" s="4" t="s">
        <v>452</v>
      </c>
    </row>
    <row r="3320" spans="21:39" x14ac:dyDescent="0.2">
      <c r="U3320" s="63"/>
      <c r="V3320" s="63"/>
      <c r="W3320" s="63"/>
      <c r="X3320" s="63"/>
      <c r="AJ3320" s="4" t="s">
        <v>11113</v>
      </c>
      <c r="AK3320" s="63" t="s">
        <v>8070</v>
      </c>
      <c r="AL3320" s="4" t="s">
        <v>452</v>
      </c>
      <c r="AM3320" s="4" t="s">
        <v>452</v>
      </c>
    </row>
    <row r="3321" spans="21:39" x14ac:dyDescent="0.2">
      <c r="U3321" s="4"/>
      <c r="V3321" s="4"/>
      <c r="W3321" s="4"/>
      <c r="X3321" s="4"/>
      <c r="AJ3321" s="4" t="s">
        <v>11114</v>
      </c>
      <c r="AK3321" s="4" t="s">
        <v>8074</v>
      </c>
      <c r="AL3321" s="4" t="s">
        <v>452</v>
      </c>
      <c r="AM3321" s="4" t="s">
        <v>452</v>
      </c>
    </row>
    <row r="3322" spans="21:39" x14ac:dyDescent="0.2">
      <c r="U3322" s="63"/>
      <c r="V3322" s="63"/>
      <c r="W3322" s="63"/>
      <c r="X3322" s="63"/>
      <c r="AJ3322" s="4" t="s">
        <v>11115</v>
      </c>
      <c r="AK3322" s="63" t="s">
        <v>8086</v>
      </c>
      <c r="AL3322" s="4" t="s">
        <v>452</v>
      </c>
      <c r="AM3322" s="4" t="s">
        <v>452</v>
      </c>
    </row>
    <row r="3323" spans="21:39" x14ac:dyDescent="0.2">
      <c r="U3323" s="63"/>
      <c r="V3323" s="63"/>
      <c r="W3323" s="63"/>
      <c r="X3323" s="63"/>
      <c r="AJ3323" s="4" t="s">
        <v>11116</v>
      </c>
      <c r="AK3323" s="63" t="s">
        <v>11117</v>
      </c>
      <c r="AL3323" s="4" t="s">
        <v>452</v>
      </c>
      <c r="AM3323" s="4" t="s">
        <v>452</v>
      </c>
    </row>
    <row r="3324" spans="21:39" x14ac:dyDescent="0.2">
      <c r="U3324" s="63"/>
      <c r="V3324" s="63"/>
      <c r="W3324" s="63"/>
      <c r="X3324" s="63"/>
      <c r="AJ3324" s="4" t="s">
        <v>11118</v>
      </c>
      <c r="AK3324" s="63" t="s">
        <v>8094</v>
      </c>
      <c r="AL3324" s="4" t="s">
        <v>452</v>
      </c>
      <c r="AM3324" s="4" t="s">
        <v>452</v>
      </c>
    </row>
    <row r="3325" spans="21:39" x14ac:dyDescent="0.2">
      <c r="U3325" s="63"/>
      <c r="V3325" s="63"/>
      <c r="W3325" s="63"/>
      <c r="X3325" s="63"/>
      <c r="AJ3325" s="4" t="s">
        <v>11119</v>
      </c>
      <c r="AK3325" s="63" t="s">
        <v>8098</v>
      </c>
      <c r="AL3325" s="4" t="s">
        <v>452</v>
      </c>
      <c r="AM3325" s="4" t="s">
        <v>452</v>
      </c>
    </row>
    <row r="3326" spans="21:39" x14ac:dyDescent="0.2">
      <c r="U3326" s="63"/>
      <c r="V3326" s="63"/>
      <c r="W3326" s="63"/>
      <c r="X3326" s="63"/>
      <c r="AJ3326" s="4" t="s">
        <v>11120</v>
      </c>
      <c r="AK3326" s="63" t="s">
        <v>11121</v>
      </c>
      <c r="AL3326" s="4" t="s">
        <v>452</v>
      </c>
      <c r="AM3326" s="4" t="s">
        <v>452</v>
      </c>
    </row>
    <row r="3327" spans="21:39" x14ac:dyDescent="0.2">
      <c r="U3327" s="63"/>
      <c r="V3327" s="63"/>
      <c r="W3327" s="63"/>
      <c r="X3327" s="63"/>
      <c r="AJ3327" s="4" t="s">
        <v>11122</v>
      </c>
      <c r="AK3327" s="63" t="s">
        <v>8102</v>
      </c>
      <c r="AL3327" s="4" t="s">
        <v>452</v>
      </c>
      <c r="AM3327" s="4" t="s">
        <v>452</v>
      </c>
    </row>
    <row r="3328" spans="21:39" x14ac:dyDescent="0.2">
      <c r="U3328" s="4"/>
      <c r="V3328" s="4"/>
      <c r="W3328" s="4"/>
      <c r="X3328" s="4"/>
      <c r="AJ3328" s="4" t="s">
        <v>11123</v>
      </c>
      <c r="AK3328" s="4" t="s">
        <v>8106</v>
      </c>
      <c r="AL3328" s="4" t="s">
        <v>452</v>
      </c>
      <c r="AM3328" s="4" t="s">
        <v>452</v>
      </c>
    </row>
    <row r="3329" spans="21:39" x14ac:dyDescent="0.2">
      <c r="U3329" s="63"/>
      <c r="V3329" s="63"/>
      <c r="W3329" s="63"/>
      <c r="X3329" s="63"/>
      <c r="AJ3329" s="4" t="s">
        <v>11124</v>
      </c>
      <c r="AK3329" s="63" t="s">
        <v>8110</v>
      </c>
      <c r="AL3329" s="4" t="s">
        <v>452</v>
      </c>
      <c r="AM3329" s="4" t="s">
        <v>452</v>
      </c>
    </row>
    <row r="3330" spans="21:39" x14ac:dyDescent="0.2">
      <c r="U3330" s="4"/>
      <c r="V3330" s="4"/>
      <c r="W3330" s="4"/>
      <c r="X3330" s="4"/>
      <c r="AJ3330" s="4" t="s">
        <v>11125</v>
      </c>
      <c r="AK3330" s="4" t="s">
        <v>8344</v>
      </c>
      <c r="AL3330" s="4" t="s">
        <v>452</v>
      </c>
      <c r="AM3330" s="4" t="s">
        <v>452</v>
      </c>
    </row>
    <row r="3331" spans="21:39" x14ac:dyDescent="0.2">
      <c r="U3331" s="4"/>
      <c r="V3331" s="4"/>
      <c r="W3331" s="4"/>
      <c r="X3331" s="4"/>
      <c r="AJ3331" s="4" t="s">
        <v>11126</v>
      </c>
      <c r="AK3331" s="4" t="s">
        <v>11127</v>
      </c>
      <c r="AL3331" s="4" t="s">
        <v>452</v>
      </c>
      <c r="AM3331" s="4" t="s">
        <v>452</v>
      </c>
    </row>
    <row r="3332" spans="21:39" x14ac:dyDescent="0.2">
      <c r="U3332" s="4"/>
      <c r="V3332" s="4"/>
      <c r="W3332" s="4"/>
      <c r="X3332" s="4"/>
      <c r="AJ3332" s="4" t="s">
        <v>11128</v>
      </c>
      <c r="AK3332" s="4" t="s">
        <v>11129</v>
      </c>
      <c r="AL3332" s="4" t="s">
        <v>452</v>
      </c>
      <c r="AM3332" s="4" t="s">
        <v>452</v>
      </c>
    </row>
    <row r="3333" spans="21:39" x14ac:dyDescent="0.2">
      <c r="U3333" s="4"/>
      <c r="V3333" s="4"/>
      <c r="W3333" s="4"/>
      <c r="X3333" s="4"/>
      <c r="AJ3333" s="4" t="s">
        <v>11130</v>
      </c>
      <c r="AK3333" s="4" t="s">
        <v>8355</v>
      </c>
      <c r="AL3333" s="4" t="s">
        <v>452</v>
      </c>
      <c r="AM3333" s="4" t="s">
        <v>452</v>
      </c>
    </row>
    <row r="3334" spans="21:39" x14ac:dyDescent="0.2">
      <c r="U3334" s="4"/>
      <c r="V3334" s="4"/>
      <c r="W3334" s="4"/>
      <c r="X3334" s="4"/>
      <c r="AJ3334" s="4" t="s">
        <v>11131</v>
      </c>
      <c r="AK3334" s="4" t="s">
        <v>11132</v>
      </c>
      <c r="AL3334" s="4" t="s">
        <v>452</v>
      </c>
      <c r="AM3334" s="4" t="s">
        <v>452</v>
      </c>
    </row>
    <row r="3335" spans="21:39" x14ac:dyDescent="0.2">
      <c r="U3335" s="4"/>
      <c r="V3335" s="4"/>
      <c r="W3335" s="4"/>
      <c r="X3335" s="4"/>
      <c r="AJ3335" s="4" t="s">
        <v>11133</v>
      </c>
      <c r="AK3335" s="4" t="s">
        <v>8359</v>
      </c>
      <c r="AL3335" s="4" t="s">
        <v>452</v>
      </c>
      <c r="AM3335" s="4" t="s">
        <v>452</v>
      </c>
    </row>
    <row r="3336" spans="21:39" x14ac:dyDescent="0.2">
      <c r="U3336" s="4"/>
      <c r="V3336" s="4"/>
      <c r="W3336" s="4"/>
      <c r="X3336" s="4"/>
      <c r="AJ3336" s="4" t="s">
        <v>11134</v>
      </c>
      <c r="AK3336" s="4" t="s">
        <v>8373</v>
      </c>
      <c r="AL3336" s="4" t="s">
        <v>452</v>
      </c>
      <c r="AM3336" s="4" t="s">
        <v>452</v>
      </c>
    </row>
    <row r="3337" spans="21:39" x14ac:dyDescent="0.2">
      <c r="U3337" s="4"/>
      <c r="V3337" s="4"/>
      <c r="W3337" s="4"/>
      <c r="X3337" s="4"/>
      <c r="AJ3337" s="4" t="s">
        <v>11135</v>
      </c>
      <c r="AK3337" s="4" t="s">
        <v>11136</v>
      </c>
      <c r="AL3337" s="4" t="s">
        <v>452</v>
      </c>
      <c r="AM3337" s="4" t="s">
        <v>452</v>
      </c>
    </row>
    <row r="3338" spans="21:39" x14ac:dyDescent="0.2">
      <c r="U3338" s="4"/>
      <c r="V3338" s="4"/>
      <c r="W3338" s="4"/>
      <c r="X3338" s="4"/>
      <c r="AJ3338" s="4" t="s">
        <v>11137</v>
      </c>
      <c r="AK3338" s="4" t="s">
        <v>8658</v>
      </c>
      <c r="AL3338" s="4" t="s">
        <v>452</v>
      </c>
      <c r="AM3338" s="4" t="s">
        <v>452</v>
      </c>
    </row>
    <row r="3339" spans="21:39" x14ac:dyDescent="0.2">
      <c r="U3339" s="4"/>
      <c r="V3339" s="4"/>
      <c r="W3339" s="4"/>
      <c r="X3339" s="4"/>
      <c r="AJ3339" s="4" t="s">
        <v>11138</v>
      </c>
      <c r="AK3339" s="4" t="s">
        <v>8662</v>
      </c>
      <c r="AL3339" s="4" t="s">
        <v>452</v>
      </c>
      <c r="AM3339" s="4" t="s">
        <v>452</v>
      </c>
    </row>
    <row r="3340" spans="21:39" x14ac:dyDescent="0.2">
      <c r="U3340" s="4"/>
      <c r="V3340" s="4"/>
      <c r="W3340" s="4"/>
      <c r="X3340" s="4"/>
      <c r="AJ3340" s="4" t="s">
        <v>11139</v>
      </c>
      <c r="AK3340" s="4" t="s">
        <v>8666</v>
      </c>
      <c r="AL3340" s="4" t="s">
        <v>452</v>
      </c>
      <c r="AM3340" s="4" t="s">
        <v>452</v>
      </c>
    </row>
    <row r="3341" spans="21:39" x14ac:dyDescent="0.2">
      <c r="U3341" s="4"/>
      <c r="V3341" s="4"/>
      <c r="W3341" s="4"/>
      <c r="X3341" s="4"/>
      <c r="AJ3341" s="4" t="s">
        <v>11140</v>
      </c>
      <c r="AK3341" s="4" t="s">
        <v>11141</v>
      </c>
      <c r="AL3341" s="4" t="s">
        <v>452</v>
      </c>
      <c r="AM3341" s="4" t="s">
        <v>452</v>
      </c>
    </row>
    <row r="3342" spans="21:39" x14ac:dyDescent="0.2">
      <c r="U3342" s="4"/>
      <c r="V3342" s="4"/>
      <c r="W3342" s="4"/>
      <c r="X3342" s="4"/>
      <c r="AJ3342" s="4" t="s">
        <v>11142</v>
      </c>
      <c r="AK3342" s="4" t="s">
        <v>11143</v>
      </c>
      <c r="AL3342" s="4" t="s">
        <v>452</v>
      </c>
      <c r="AM3342" s="4" t="s">
        <v>452</v>
      </c>
    </row>
    <row r="3343" spans="21:39" x14ac:dyDescent="0.2">
      <c r="U3343" s="4"/>
      <c r="V3343" s="4"/>
      <c r="W3343" s="4"/>
      <c r="X3343" s="4"/>
      <c r="AJ3343" s="4" t="s">
        <v>11144</v>
      </c>
      <c r="AK3343" s="4" t="s">
        <v>11145</v>
      </c>
      <c r="AL3343" s="4" t="s">
        <v>452</v>
      </c>
      <c r="AM3343" s="4" t="s">
        <v>452</v>
      </c>
    </row>
    <row r="3344" spans="21:39" x14ac:dyDescent="0.2">
      <c r="U3344" s="4"/>
      <c r="V3344" s="4"/>
      <c r="W3344" s="4"/>
      <c r="X3344" s="4"/>
      <c r="AJ3344" s="4" t="s">
        <v>11146</v>
      </c>
      <c r="AK3344" s="4" t="s">
        <v>11147</v>
      </c>
      <c r="AL3344" s="4" t="s">
        <v>452</v>
      </c>
      <c r="AM3344" s="4" t="s">
        <v>452</v>
      </c>
    </row>
    <row r="3345" spans="21:39" x14ac:dyDescent="0.2">
      <c r="U3345" s="4"/>
      <c r="V3345" s="4"/>
      <c r="W3345" s="4"/>
      <c r="X3345" s="4"/>
      <c r="AJ3345" s="4" t="s">
        <v>11148</v>
      </c>
      <c r="AK3345" s="4" t="s">
        <v>8674</v>
      </c>
      <c r="AL3345" s="4" t="s">
        <v>452</v>
      </c>
      <c r="AM3345" s="4" t="s">
        <v>452</v>
      </c>
    </row>
    <row r="3346" spans="21:39" x14ac:dyDescent="0.2">
      <c r="U3346" s="4"/>
      <c r="V3346" s="4"/>
      <c r="W3346" s="4"/>
      <c r="X3346" s="4"/>
      <c r="AJ3346" s="4" t="s">
        <v>11149</v>
      </c>
      <c r="AK3346" s="4" t="s">
        <v>11150</v>
      </c>
      <c r="AL3346" s="4" t="s">
        <v>452</v>
      </c>
      <c r="AM3346" s="4" t="s">
        <v>452</v>
      </c>
    </row>
    <row r="3347" spans="21:39" x14ac:dyDescent="0.2">
      <c r="U3347" s="4"/>
      <c r="V3347" s="4"/>
      <c r="W3347" s="4"/>
      <c r="X3347" s="4"/>
      <c r="AJ3347" s="4" t="s">
        <v>11151</v>
      </c>
      <c r="AK3347" s="4" t="s">
        <v>11152</v>
      </c>
      <c r="AL3347" s="4" t="s">
        <v>452</v>
      </c>
      <c r="AM3347" s="4" t="s">
        <v>452</v>
      </c>
    </row>
    <row r="3348" spans="21:39" x14ac:dyDescent="0.2">
      <c r="U3348" s="4"/>
      <c r="V3348" s="4"/>
      <c r="W3348" s="4"/>
      <c r="X3348" s="4"/>
      <c r="AJ3348" s="4" t="s">
        <v>11153</v>
      </c>
      <c r="AK3348" s="4" t="s">
        <v>8682</v>
      </c>
      <c r="AL3348" s="4" t="s">
        <v>452</v>
      </c>
      <c r="AM3348" s="4" t="s">
        <v>452</v>
      </c>
    </row>
    <row r="3349" spans="21:39" x14ac:dyDescent="0.2">
      <c r="U3349" s="4"/>
      <c r="V3349" s="4"/>
      <c r="W3349" s="4"/>
      <c r="X3349" s="4"/>
      <c r="AJ3349" s="4" t="s">
        <v>11154</v>
      </c>
      <c r="AK3349" s="4" t="s">
        <v>11155</v>
      </c>
      <c r="AL3349" s="4" t="s">
        <v>452</v>
      </c>
      <c r="AM3349" s="4" t="s">
        <v>452</v>
      </c>
    </row>
    <row r="3350" spans="21:39" x14ac:dyDescent="0.2">
      <c r="U3350" s="4"/>
      <c r="V3350" s="4"/>
      <c r="W3350" s="4"/>
      <c r="X3350" s="4"/>
      <c r="AJ3350" s="4" t="s">
        <v>11156</v>
      </c>
      <c r="AK3350" s="4" t="s">
        <v>8674</v>
      </c>
      <c r="AL3350" s="4" t="s">
        <v>452</v>
      </c>
      <c r="AM3350" s="4" t="s">
        <v>452</v>
      </c>
    </row>
    <row r="3351" spans="21:39" x14ac:dyDescent="0.2">
      <c r="U3351" s="4"/>
      <c r="V3351" s="4"/>
      <c r="W3351" s="4"/>
      <c r="X3351" s="4"/>
      <c r="AJ3351" s="4" t="s">
        <v>11157</v>
      </c>
      <c r="AK3351" s="4" t="s">
        <v>8678</v>
      </c>
      <c r="AL3351" s="4" t="s">
        <v>452</v>
      </c>
      <c r="AM3351" s="4" t="s">
        <v>452</v>
      </c>
    </row>
    <row r="3352" spans="21:39" x14ac:dyDescent="0.2">
      <c r="U3352" s="4"/>
      <c r="V3352" s="4"/>
      <c r="W3352" s="4"/>
      <c r="X3352" s="4"/>
      <c r="AJ3352" s="4" t="s">
        <v>11158</v>
      </c>
      <c r="AK3352" s="4" t="s">
        <v>8776</v>
      </c>
      <c r="AL3352" s="4" t="s">
        <v>452</v>
      </c>
      <c r="AM3352" s="4" t="s">
        <v>452</v>
      </c>
    </row>
    <row r="3353" spans="21:39" x14ac:dyDescent="0.2">
      <c r="U3353" s="4"/>
      <c r="V3353" s="4"/>
      <c r="W3353" s="4"/>
      <c r="X3353" s="4"/>
      <c r="AJ3353" s="4" t="s">
        <v>11159</v>
      </c>
      <c r="AK3353" s="4" t="s">
        <v>8780</v>
      </c>
      <c r="AL3353" s="4" t="s">
        <v>452</v>
      </c>
      <c r="AM3353" s="4" t="s">
        <v>452</v>
      </c>
    </row>
    <row r="3354" spans="21:39" x14ac:dyDescent="0.2">
      <c r="U3354" s="4"/>
      <c r="V3354" s="4"/>
      <c r="W3354" s="4"/>
      <c r="X3354" s="4"/>
      <c r="AJ3354" s="4" t="s">
        <v>11160</v>
      </c>
      <c r="AK3354" s="4" t="s">
        <v>8760</v>
      </c>
      <c r="AL3354" s="4" t="s">
        <v>452</v>
      </c>
      <c r="AM3354" s="4" t="s">
        <v>452</v>
      </c>
    </row>
    <row r="3355" spans="21:39" x14ac:dyDescent="0.2">
      <c r="U3355" s="4"/>
      <c r="V3355" s="4"/>
      <c r="W3355" s="4"/>
      <c r="X3355" s="4"/>
      <c r="AJ3355" s="4" t="s">
        <v>11161</v>
      </c>
      <c r="AK3355" s="4" t="s">
        <v>8772</v>
      </c>
      <c r="AL3355" s="4" t="s">
        <v>452</v>
      </c>
      <c r="AM3355" s="4" t="s">
        <v>452</v>
      </c>
    </row>
    <row r="3356" spans="21:39" x14ac:dyDescent="0.2">
      <c r="U3356" s="4"/>
      <c r="V3356" s="4"/>
      <c r="W3356" s="4"/>
      <c r="X3356" s="4"/>
      <c r="AJ3356" s="4" t="s">
        <v>11162</v>
      </c>
      <c r="AK3356" s="4" t="s">
        <v>11163</v>
      </c>
      <c r="AL3356" s="4" t="s">
        <v>452</v>
      </c>
      <c r="AM3356" s="4" t="s">
        <v>452</v>
      </c>
    </row>
    <row r="3357" spans="21:39" x14ac:dyDescent="0.2">
      <c r="U3357" s="4"/>
      <c r="V3357" s="4"/>
      <c r="W3357" s="4"/>
      <c r="X3357" s="4"/>
      <c r="AJ3357" s="4" t="s">
        <v>11164</v>
      </c>
      <c r="AK3357" s="4" t="s">
        <v>8804</v>
      </c>
      <c r="AL3357" s="4" t="s">
        <v>452</v>
      </c>
      <c r="AM3357" s="4" t="s">
        <v>452</v>
      </c>
    </row>
    <row r="3358" spans="21:39" x14ac:dyDescent="0.2">
      <c r="U3358" s="4"/>
      <c r="V3358" s="4"/>
      <c r="W3358" s="4"/>
      <c r="X3358" s="4"/>
      <c r="AJ3358" s="4" t="s">
        <v>11165</v>
      </c>
      <c r="AK3358" s="4" t="s">
        <v>8780</v>
      </c>
      <c r="AL3358" s="4" t="s">
        <v>452</v>
      </c>
      <c r="AM3358" s="4" t="s">
        <v>452</v>
      </c>
    </row>
    <row r="3359" spans="21:39" x14ac:dyDescent="0.2">
      <c r="U3359" s="63"/>
      <c r="V3359" s="63"/>
      <c r="W3359" s="63"/>
      <c r="X3359" s="63"/>
      <c r="AJ3359" s="4" t="s">
        <v>11166</v>
      </c>
      <c r="AK3359" s="63" t="s">
        <v>8898</v>
      </c>
      <c r="AL3359" s="4" t="s">
        <v>452</v>
      </c>
      <c r="AM3359" s="4" t="s">
        <v>452</v>
      </c>
    </row>
    <row r="3360" spans="21:39" x14ac:dyDescent="0.2">
      <c r="U3360" s="63"/>
      <c r="V3360" s="63"/>
      <c r="W3360" s="63"/>
      <c r="X3360" s="63"/>
      <c r="AJ3360" s="4" t="s">
        <v>11167</v>
      </c>
      <c r="AK3360" s="63" t="s">
        <v>11168</v>
      </c>
      <c r="AL3360" s="4" t="s">
        <v>452</v>
      </c>
      <c r="AM3360" s="4" t="s">
        <v>452</v>
      </c>
    </row>
    <row r="3361" spans="21:39" x14ac:dyDescent="0.2">
      <c r="U3361" s="4"/>
      <c r="V3361" s="4"/>
      <c r="W3361" s="4"/>
      <c r="X3361" s="4"/>
      <c r="AJ3361" s="4" t="s">
        <v>11169</v>
      </c>
      <c r="AK3361" s="4" t="s">
        <v>11170</v>
      </c>
      <c r="AL3361" s="4" t="s">
        <v>452</v>
      </c>
      <c r="AM3361" s="4" t="s">
        <v>452</v>
      </c>
    </row>
    <row r="3362" spans="21:39" x14ac:dyDescent="0.2">
      <c r="U3362" s="4"/>
      <c r="V3362" s="4"/>
      <c r="W3362" s="4"/>
      <c r="X3362" s="4"/>
      <c r="AJ3362" s="4" t="s">
        <v>11171</v>
      </c>
      <c r="AK3362" s="4" t="s">
        <v>11172</v>
      </c>
      <c r="AL3362" s="4" t="s">
        <v>452</v>
      </c>
      <c r="AM3362" s="4" t="s">
        <v>452</v>
      </c>
    </row>
    <row r="3363" spans="21:39" x14ac:dyDescent="0.2">
      <c r="U3363" s="4"/>
      <c r="V3363" s="4"/>
      <c r="W3363" s="4"/>
      <c r="X3363" s="4"/>
      <c r="AJ3363" s="4" t="s">
        <v>11173</v>
      </c>
      <c r="AK3363" s="4" t="s">
        <v>8910</v>
      </c>
      <c r="AL3363" s="4" t="s">
        <v>452</v>
      </c>
      <c r="AM3363" s="4" t="s">
        <v>452</v>
      </c>
    </row>
    <row r="3364" spans="21:39" x14ac:dyDescent="0.2">
      <c r="U3364" s="4"/>
      <c r="V3364" s="4"/>
      <c r="W3364" s="4"/>
      <c r="X3364" s="4"/>
      <c r="AJ3364" s="4" t="s">
        <v>11174</v>
      </c>
      <c r="AK3364" s="4" t="s">
        <v>11175</v>
      </c>
      <c r="AL3364" s="4" t="s">
        <v>452</v>
      </c>
      <c r="AM3364" s="4" t="s">
        <v>452</v>
      </c>
    </row>
    <row r="3365" spans="21:39" x14ac:dyDescent="0.2">
      <c r="U3365" s="63"/>
      <c r="V3365" s="63"/>
      <c r="W3365" s="63"/>
      <c r="X3365" s="63"/>
      <c r="AJ3365" s="4" t="s">
        <v>11176</v>
      </c>
      <c r="AK3365" s="63" t="s">
        <v>9149</v>
      </c>
      <c r="AL3365" s="4" t="s">
        <v>452</v>
      </c>
      <c r="AM3365" s="4" t="s">
        <v>452</v>
      </c>
    </row>
    <row r="3366" spans="21:39" x14ac:dyDescent="0.2">
      <c r="U3366" s="4"/>
      <c r="V3366" s="4"/>
      <c r="W3366" s="4"/>
      <c r="X3366" s="4"/>
      <c r="AJ3366" s="4" t="s">
        <v>11177</v>
      </c>
      <c r="AK3366" s="4" t="s">
        <v>11178</v>
      </c>
      <c r="AL3366" s="4" t="s">
        <v>452</v>
      </c>
      <c r="AM3366" s="4" t="s">
        <v>452</v>
      </c>
    </row>
    <row r="3367" spans="21:39" x14ac:dyDescent="0.2">
      <c r="U3367" s="4"/>
      <c r="V3367" s="4"/>
      <c r="W3367" s="4"/>
      <c r="X3367" s="4"/>
      <c r="AJ3367" s="4" t="s">
        <v>11179</v>
      </c>
      <c r="AK3367" s="4" t="s">
        <v>11180</v>
      </c>
      <c r="AL3367" s="4" t="s">
        <v>452</v>
      </c>
      <c r="AM3367" s="4" t="s">
        <v>452</v>
      </c>
    </row>
    <row r="3368" spans="21:39" x14ac:dyDescent="0.2">
      <c r="U3368" s="4"/>
      <c r="V3368" s="4"/>
      <c r="W3368" s="4"/>
      <c r="X3368" s="4"/>
      <c r="AJ3368" s="4" t="s">
        <v>11181</v>
      </c>
      <c r="AK3368" s="4" t="s">
        <v>11182</v>
      </c>
      <c r="AL3368" s="4" t="s">
        <v>452</v>
      </c>
      <c r="AM3368" s="4" t="s">
        <v>452</v>
      </c>
    </row>
    <row r="3369" spans="21:39" x14ac:dyDescent="0.2">
      <c r="U3369" s="4"/>
      <c r="V3369" s="4"/>
      <c r="W3369" s="4"/>
      <c r="X3369" s="4"/>
      <c r="AJ3369" s="4" t="s">
        <v>11183</v>
      </c>
      <c r="AK3369" s="4" t="s">
        <v>11184</v>
      </c>
      <c r="AL3369" s="4" t="s">
        <v>452</v>
      </c>
      <c r="AM3369" s="4" t="s">
        <v>452</v>
      </c>
    </row>
    <row r="3370" spans="21:39" x14ac:dyDescent="0.2">
      <c r="U3370" s="4"/>
      <c r="V3370" s="4"/>
      <c r="W3370" s="4"/>
      <c r="X3370" s="4"/>
      <c r="AJ3370" s="4" t="s">
        <v>11185</v>
      </c>
      <c r="AK3370" s="4" t="s">
        <v>11186</v>
      </c>
      <c r="AL3370" s="4" t="s">
        <v>452</v>
      </c>
      <c r="AM3370" s="4" t="s">
        <v>452</v>
      </c>
    </row>
    <row r="3371" spans="21:39" x14ac:dyDescent="0.2">
      <c r="U3371" s="4"/>
      <c r="V3371" s="4"/>
      <c r="W3371" s="4"/>
      <c r="X3371" s="4"/>
      <c r="AJ3371" s="4" t="s">
        <v>11187</v>
      </c>
      <c r="AK3371" s="4" t="s">
        <v>9185</v>
      </c>
      <c r="AL3371" s="4" t="s">
        <v>452</v>
      </c>
      <c r="AM3371" s="4" t="s">
        <v>452</v>
      </c>
    </row>
    <row r="3372" spans="21:39" x14ac:dyDescent="0.2">
      <c r="U3372" s="4"/>
      <c r="V3372" s="4"/>
      <c r="W3372" s="4"/>
      <c r="X3372" s="4"/>
      <c r="AJ3372" s="4" t="s">
        <v>11188</v>
      </c>
      <c r="AK3372" s="4" t="s">
        <v>9189</v>
      </c>
      <c r="AL3372" s="4" t="s">
        <v>452</v>
      </c>
      <c r="AM3372" s="4" t="s">
        <v>452</v>
      </c>
    </row>
    <row r="3373" spans="21:39" x14ac:dyDescent="0.2">
      <c r="U3373" s="4"/>
      <c r="V3373" s="4"/>
      <c r="W3373" s="4"/>
      <c r="X3373" s="4"/>
      <c r="AJ3373" s="4" t="s">
        <v>11189</v>
      </c>
      <c r="AK3373" s="4" t="s">
        <v>9201</v>
      </c>
      <c r="AL3373" s="4" t="s">
        <v>452</v>
      </c>
      <c r="AM3373" s="4" t="s">
        <v>452</v>
      </c>
    </row>
    <row r="3374" spans="21:39" x14ac:dyDescent="0.2">
      <c r="U3374" s="4"/>
      <c r="V3374" s="4"/>
      <c r="W3374" s="4"/>
      <c r="X3374" s="4"/>
      <c r="AJ3374" s="4" t="s">
        <v>11190</v>
      </c>
      <c r="AK3374" s="4" t="s">
        <v>9137</v>
      </c>
      <c r="AL3374" s="4" t="s">
        <v>452</v>
      </c>
      <c r="AM3374" s="4" t="s">
        <v>452</v>
      </c>
    </row>
    <row r="3375" spans="21:39" x14ac:dyDescent="0.2">
      <c r="U3375" s="4"/>
      <c r="V3375" s="4"/>
      <c r="W3375" s="4"/>
      <c r="X3375" s="4"/>
      <c r="AJ3375" s="4" t="s">
        <v>11191</v>
      </c>
      <c r="AK3375" s="4" t="s">
        <v>9141</v>
      </c>
      <c r="AL3375" s="4" t="s">
        <v>452</v>
      </c>
      <c r="AM3375" s="4" t="s">
        <v>452</v>
      </c>
    </row>
    <row r="3376" spans="21:39" x14ac:dyDescent="0.2">
      <c r="U3376" s="4"/>
      <c r="V3376" s="4"/>
      <c r="W3376" s="4"/>
      <c r="X3376" s="4"/>
      <c r="AJ3376" s="4" t="s">
        <v>11192</v>
      </c>
      <c r="AK3376" s="4" t="s">
        <v>11193</v>
      </c>
      <c r="AL3376" s="4" t="s">
        <v>452</v>
      </c>
      <c r="AM3376" s="4" t="s">
        <v>452</v>
      </c>
    </row>
    <row r="3377" spans="21:39" x14ac:dyDescent="0.2">
      <c r="U3377" s="4"/>
      <c r="V3377" s="4"/>
      <c r="W3377" s="4"/>
      <c r="X3377" s="4"/>
      <c r="AJ3377" s="4" t="s">
        <v>11194</v>
      </c>
      <c r="AK3377" s="4" t="s">
        <v>9234</v>
      </c>
      <c r="AL3377" s="4" t="s">
        <v>452</v>
      </c>
      <c r="AM3377" s="4" t="s">
        <v>452</v>
      </c>
    </row>
    <row r="3378" spans="21:39" x14ac:dyDescent="0.2">
      <c r="U3378" s="63"/>
      <c r="V3378" s="63"/>
      <c r="W3378" s="63"/>
      <c r="X3378" s="63"/>
      <c r="AJ3378" s="4" t="s">
        <v>11195</v>
      </c>
      <c r="AK3378" s="63" t="s">
        <v>9145</v>
      </c>
      <c r="AL3378" s="4" t="s">
        <v>452</v>
      </c>
      <c r="AM3378" s="4" t="s">
        <v>452</v>
      </c>
    </row>
    <row r="3379" spans="21:39" x14ac:dyDescent="0.2">
      <c r="U3379" s="63"/>
      <c r="V3379" s="63"/>
      <c r="W3379" s="63"/>
      <c r="X3379" s="63"/>
      <c r="AJ3379" s="4" t="s">
        <v>11196</v>
      </c>
      <c r="AK3379" s="63" t="s">
        <v>9153</v>
      </c>
      <c r="AL3379" s="4" t="s">
        <v>452</v>
      </c>
      <c r="AM3379" s="4" t="s">
        <v>452</v>
      </c>
    </row>
    <row r="3380" spans="21:39" x14ac:dyDescent="0.2">
      <c r="U3380" s="4"/>
      <c r="V3380" s="4"/>
      <c r="W3380" s="4"/>
      <c r="X3380" s="4"/>
      <c r="AJ3380" s="4" t="s">
        <v>11197</v>
      </c>
      <c r="AK3380" s="4" t="s">
        <v>11198</v>
      </c>
      <c r="AL3380" s="4" t="s">
        <v>452</v>
      </c>
      <c r="AM3380" s="4" t="s">
        <v>452</v>
      </c>
    </row>
    <row r="3381" spans="21:39" x14ac:dyDescent="0.2">
      <c r="U3381" s="63"/>
      <c r="V3381" s="63"/>
      <c r="W3381" s="63"/>
      <c r="X3381" s="63"/>
      <c r="AJ3381" s="4" t="s">
        <v>11199</v>
      </c>
      <c r="AK3381" s="63" t="s">
        <v>11200</v>
      </c>
      <c r="AL3381" s="4" t="s">
        <v>452</v>
      </c>
      <c r="AM3381" s="4" t="s">
        <v>452</v>
      </c>
    </row>
    <row r="3382" spans="21:39" x14ac:dyDescent="0.2">
      <c r="U3382" s="4"/>
      <c r="V3382" s="4"/>
      <c r="W3382" s="4"/>
      <c r="X3382" s="4"/>
      <c r="AJ3382" s="4" t="s">
        <v>11201</v>
      </c>
      <c r="AK3382" s="4" t="s">
        <v>9161</v>
      </c>
      <c r="AL3382" s="4" t="s">
        <v>452</v>
      </c>
      <c r="AM3382" s="4" t="s">
        <v>452</v>
      </c>
    </row>
    <row r="3383" spans="21:39" x14ac:dyDescent="0.2">
      <c r="U3383" s="4"/>
      <c r="V3383" s="4"/>
      <c r="W3383" s="4"/>
      <c r="X3383" s="4"/>
      <c r="AJ3383" s="4" t="s">
        <v>11202</v>
      </c>
      <c r="AK3383" s="4" t="s">
        <v>9165</v>
      </c>
      <c r="AL3383" s="4" t="s">
        <v>452</v>
      </c>
      <c r="AM3383" s="4" t="s">
        <v>452</v>
      </c>
    </row>
    <row r="3384" spans="21:39" x14ac:dyDescent="0.2">
      <c r="U3384" s="4"/>
      <c r="V3384" s="4"/>
      <c r="W3384" s="4"/>
      <c r="X3384" s="4"/>
      <c r="AJ3384" s="4" t="s">
        <v>11203</v>
      </c>
      <c r="AK3384" s="4" t="s">
        <v>11204</v>
      </c>
      <c r="AL3384" s="4" t="s">
        <v>452</v>
      </c>
      <c r="AM3384" s="4" t="s">
        <v>452</v>
      </c>
    </row>
    <row r="3385" spans="21:39" x14ac:dyDescent="0.2">
      <c r="U3385" s="4"/>
      <c r="V3385" s="4"/>
      <c r="W3385" s="4"/>
      <c r="X3385" s="4"/>
      <c r="AJ3385" s="4" t="s">
        <v>11205</v>
      </c>
      <c r="AK3385" s="4" t="s">
        <v>9169</v>
      </c>
      <c r="AL3385" s="4" t="s">
        <v>452</v>
      </c>
      <c r="AM3385" s="4" t="s">
        <v>452</v>
      </c>
    </row>
    <row r="3386" spans="21:39" x14ac:dyDescent="0.2">
      <c r="U3386" s="4"/>
      <c r="V3386" s="4"/>
      <c r="W3386" s="4"/>
      <c r="X3386" s="4"/>
      <c r="AJ3386" s="4" t="s">
        <v>11206</v>
      </c>
      <c r="AK3386" s="4" t="s">
        <v>11207</v>
      </c>
      <c r="AL3386" s="4" t="s">
        <v>452</v>
      </c>
      <c r="AM3386" s="4" t="s">
        <v>452</v>
      </c>
    </row>
    <row r="3387" spans="21:39" x14ac:dyDescent="0.2">
      <c r="U3387" s="4"/>
      <c r="V3387" s="4"/>
      <c r="W3387" s="4"/>
      <c r="X3387" s="4"/>
      <c r="AJ3387" s="4" t="s">
        <v>11208</v>
      </c>
      <c r="AK3387" s="4" t="s">
        <v>11209</v>
      </c>
      <c r="AL3387" s="4" t="s">
        <v>452</v>
      </c>
      <c r="AM3387" s="4" t="s">
        <v>452</v>
      </c>
    </row>
    <row r="3388" spans="21:39" x14ac:dyDescent="0.2">
      <c r="U3388" s="4"/>
      <c r="V3388" s="4"/>
      <c r="W3388" s="4"/>
      <c r="X3388" s="4"/>
      <c r="AJ3388" s="4" t="s">
        <v>11210</v>
      </c>
      <c r="AK3388" s="4" t="s">
        <v>11211</v>
      </c>
      <c r="AL3388" s="4" t="s">
        <v>452</v>
      </c>
      <c r="AM3388" s="4" t="s">
        <v>452</v>
      </c>
    </row>
    <row r="3389" spans="21:39" x14ac:dyDescent="0.2">
      <c r="U3389" s="4"/>
      <c r="V3389" s="4"/>
      <c r="W3389" s="4"/>
      <c r="X3389" s="4"/>
      <c r="AJ3389" s="4" t="s">
        <v>11212</v>
      </c>
      <c r="AK3389" s="4" t="s">
        <v>11213</v>
      </c>
      <c r="AL3389" s="4" t="s">
        <v>452</v>
      </c>
      <c r="AM3389" s="4" t="s">
        <v>452</v>
      </c>
    </row>
    <row r="3390" spans="21:39" x14ac:dyDescent="0.2">
      <c r="U3390" s="4"/>
      <c r="V3390" s="4"/>
      <c r="W3390" s="4"/>
      <c r="X3390" s="4"/>
      <c r="AJ3390" s="4" t="s">
        <v>11214</v>
      </c>
      <c r="AK3390" s="4" t="s">
        <v>11215</v>
      </c>
      <c r="AL3390" s="4" t="s">
        <v>452</v>
      </c>
      <c r="AM3390" s="4" t="s">
        <v>452</v>
      </c>
    </row>
    <row r="3391" spans="21:39" x14ac:dyDescent="0.2">
      <c r="U3391" s="4"/>
      <c r="V3391" s="4"/>
      <c r="W3391" s="4"/>
      <c r="X3391" s="4"/>
      <c r="AJ3391" s="4" t="s">
        <v>11216</v>
      </c>
      <c r="AK3391" s="4" t="s">
        <v>11217</v>
      </c>
      <c r="AL3391" s="4" t="s">
        <v>452</v>
      </c>
      <c r="AM3391" s="4" t="s">
        <v>452</v>
      </c>
    </row>
    <row r="3392" spans="21:39" x14ac:dyDescent="0.2">
      <c r="U3392" s="4"/>
      <c r="V3392" s="4"/>
      <c r="W3392" s="4"/>
      <c r="X3392" s="4"/>
      <c r="AJ3392" s="4" t="s">
        <v>11218</v>
      </c>
      <c r="AK3392" s="4" t="s">
        <v>9185</v>
      </c>
      <c r="AL3392" s="4" t="s">
        <v>452</v>
      </c>
      <c r="AM3392" s="4" t="s">
        <v>452</v>
      </c>
    </row>
    <row r="3393" spans="21:39" x14ac:dyDescent="0.2">
      <c r="U3393" s="63"/>
      <c r="V3393" s="63"/>
      <c r="W3393" s="63"/>
      <c r="X3393" s="63"/>
      <c r="AJ3393" s="4" t="s">
        <v>11219</v>
      </c>
      <c r="AK3393" s="63" t="s">
        <v>9193</v>
      </c>
      <c r="AL3393" s="4" t="s">
        <v>452</v>
      </c>
      <c r="AM3393" s="4" t="s">
        <v>452</v>
      </c>
    </row>
    <row r="3394" spans="21:39" x14ac:dyDescent="0.2">
      <c r="U3394" s="4"/>
      <c r="V3394" s="4"/>
      <c r="W3394" s="4"/>
      <c r="X3394" s="4"/>
      <c r="AJ3394" s="4" t="s">
        <v>11220</v>
      </c>
      <c r="AK3394" s="4" t="s">
        <v>9197</v>
      </c>
      <c r="AL3394" s="4" t="s">
        <v>452</v>
      </c>
      <c r="AM3394" s="4" t="s">
        <v>452</v>
      </c>
    </row>
    <row r="3395" spans="21:39" x14ac:dyDescent="0.2">
      <c r="U3395" s="63"/>
      <c r="V3395" s="63"/>
      <c r="W3395" s="63"/>
      <c r="X3395" s="63"/>
      <c r="AJ3395" s="4" t="s">
        <v>11221</v>
      </c>
      <c r="AK3395" s="63" t="s">
        <v>9309</v>
      </c>
      <c r="AL3395" s="4" t="s">
        <v>452</v>
      </c>
      <c r="AM3395" s="4" t="s">
        <v>452</v>
      </c>
    </row>
    <row r="3396" spans="21:39" x14ac:dyDescent="0.2">
      <c r="U3396" s="4"/>
      <c r="V3396" s="4"/>
      <c r="W3396" s="4"/>
      <c r="X3396" s="4"/>
      <c r="AJ3396" s="4" t="s">
        <v>11222</v>
      </c>
      <c r="AK3396" s="4" t="s">
        <v>9352</v>
      </c>
      <c r="AL3396" s="4" t="s">
        <v>452</v>
      </c>
      <c r="AM3396" s="4" t="s">
        <v>452</v>
      </c>
    </row>
    <row r="3397" spans="21:39" x14ac:dyDescent="0.2">
      <c r="U3397" s="63"/>
      <c r="V3397" s="63"/>
      <c r="W3397" s="63"/>
      <c r="X3397" s="63"/>
      <c r="AJ3397" s="4" t="s">
        <v>11223</v>
      </c>
      <c r="AK3397" s="63" t="s">
        <v>11224</v>
      </c>
      <c r="AL3397" s="4" t="s">
        <v>452</v>
      </c>
      <c r="AM3397" s="4" t="s">
        <v>452</v>
      </c>
    </row>
    <row r="3398" spans="21:39" x14ac:dyDescent="0.2">
      <c r="U3398" s="4"/>
      <c r="V3398" s="4"/>
      <c r="W3398" s="4"/>
      <c r="X3398" s="4"/>
      <c r="AJ3398" s="4" t="s">
        <v>11225</v>
      </c>
      <c r="AK3398" s="4" t="s">
        <v>9472</v>
      </c>
      <c r="AL3398" s="4" t="s">
        <v>452</v>
      </c>
      <c r="AM3398" s="4" t="s">
        <v>452</v>
      </c>
    </row>
    <row r="3399" spans="21:39" x14ac:dyDescent="0.2">
      <c r="U3399" s="63"/>
      <c r="V3399" s="63"/>
      <c r="W3399" s="63"/>
      <c r="X3399" s="63"/>
      <c r="AJ3399" s="4" t="s">
        <v>11226</v>
      </c>
      <c r="AK3399" s="63" t="s">
        <v>9705</v>
      </c>
      <c r="AL3399" s="4" t="s">
        <v>452</v>
      </c>
      <c r="AM3399" s="4" t="s">
        <v>452</v>
      </c>
    </row>
    <row r="3400" spans="21:39" x14ac:dyDescent="0.2">
      <c r="U3400" s="4"/>
      <c r="V3400" s="4"/>
      <c r="W3400" s="4"/>
      <c r="X3400" s="4"/>
      <c r="AJ3400" s="4" t="s">
        <v>11227</v>
      </c>
      <c r="AK3400" s="4" t="s">
        <v>9705</v>
      </c>
      <c r="AL3400" s="4" t="s">
        <v>452</v>
      </c>
      <c r="AM3400" s="4" t="s">
        <v>452</v>
      </c>
    </row>
    <row r="3401" spans="21:39" x14ac:dyDescent="0.2">
      <c r="U3401" s="4"/>
      <c r="V3401" s="4"/>
      <c r="W3401" s="4"/>
      <c r="X3401" s="4"/>
      <c r="AJ3401" s="4" t="s">
        <v>11228</v>
      </c>
      <c r="AK3401" s="4" t="s">
        <v>11229</v>
      </c>
      <c r="AL3401" s="4" t="s">
        <v>452</v>
      </c>
      <c r="AM3401" s="4" t="s">
        <v>452</v>
      </c>
    </row>
    <row r="3402" spans="21:39" x14ac:dyDescent="0.2">
      <c r="U3402" s="4"/>
      <c r="V3402" s="4"/>
      <c r="W3402" s="4"/>
      <c r="X3402" s="4"/>
      <c r="AJ3402" s="4" t="s">
        <v>11230</v>
      </c>
      <c r="AK3402" s="4" t="s">
        <v>9720</v>
      </c>
      <c r="AL3402" s="4" t="s">
        <v>452</v>
      </c>
      <c r="AM3402" s="4" t="s">
        <v>452</v>
      </c>
    </row>
    <row r="3403" spans="21:39" x14ac:dyDescent="0.2">
      <c r="U3403" s="4"/>
      <c r="V3403" s="4"/>
      <c r="W3403" s="4"/>
      <c r="X3403" s="4"/>
      <c r="AJ3403" s="4" t="s">
        <v>11231</v>
      </c>
      <c r="AK3403" s="4" t="s">
        <v>9716</v>
      </c>
      <c r="AL3403" s="4" t="s">
        <v>452</v>
      </c>
      <c r="AM3403" s="4" t="s">
        <v>452</v>
      </c>
    </row>
    <row r="3404" spans="21:39" x14ac:dyDescent="0.2">
      <c r="U3404" s="4"/>
      <c r="V3404" s="4"/>
      <c r="W3404" s="4"/>
      <c r="X3404" s="4"/>
      <c r="AJ3404" s="4" t="s">
        <v>11232</v>
      </c>
      <c r="AK3404" s="4" t="s">
        <v>11233</v>
      </c>
      <c r="AL3404" s="4" t="s">
        <v>452</v>
      </c>
      <c r="AM3404" s="4" t="s">
        <v>452</v>
      </c>
    </row>
    <row r="3405" spans="21:39" x14ac:dyDescent="0.2">
      <c r="U3405" s="4"/>
      <c r="V3405" s="4"/>
      <c r="W3405" s="4"/>
      <c r="X3405" s="4"/>
      <c r="AJ3405" s="4" t="s">
        <v>11234</v>
      </c>
      <c r="AK3405" s="4" t="s">
        <v>11235</v>
      </c>
      <c r="AL3405" s="4" t="s">
        <v>452</v>
      </c>
      <c r="AM3405" s="4" t="s">
        <v>452</v>
      </c>
    </row>
    <row r="3406" spans="21:39" x14ac:dyDescent="0.2">
      <c r="U3406" s="4"/>
      <c r="V3406" s="4"/>
      <c r="W3406" s="4"/>
      <c r="X3406" s="4"/>
      <c r="AJ3406" s="4" t="s">
        <v>11236</v>
      </c>
      <c r="AK3406" s="4" t="s">
        <v>9720</v>
      </c>
      <c r="AL3406" s="4" t="s">
        <v>452</v>
      </c>
      <c r="AM3406" s="4" t="s">
        <v>452</v>
      </c>
    </row>
    <row r="3407" spans="21:39" x14ac:dyDescent="0.2">
      <c r="U3407" s="4"/>
      <c r="V3407" s="4"/>
      <c r="W3407" s="4"/>
      <c r="X3407" s="4"/>
      <c r="AJ3407" s="4" t="s">
        <v>11237</v>
      </c>
      <c r="AK3407" s="4" t="s">
        <v>9724</v>
      </c>
      <c r="AL3407" s="4" t="s">
        <v>452</v>
      </c>
      <c r="AM3407" s="4" t="s">
        <v>452</v>
      </c>
    </row>
    <row r="3408" spans="21:39" x14ac:dyDescent="0.2">
      <c r="U3408" s="4"/>
      <c r="V3408" s="4"/>
      <c r="W3408" s="4"/>
      <c r="X3408" s="4"/>
      <c r="AJ3408" s="4" t="s">
        <v>11238</v>
      </c>
      <c r="AK3408" s="4" t="s">
        <v>9737</v>
      </c>
      <c r="AL3408" s="4" t="s">
        <v>452</v>
      </c>
      <c r="AM3408" s="4" t="s">
        <v>452</v>
      </c>
    </row>
    <row r="3409" spans="21:39" x14ac:dyDescent="0.2">
      <c r="U3409" s="4"/>
      <c r="V3409" s="4"/>
      <c r="W3409" s="4"/>
      <c r="X3409" s="4"/>
      <c r="AJ3409" s="4" t="s">
        <v>11239</v>
      </c>
      <c r="AK3409" s="4" t="s">
        <v>11240</v>
      </c>
      <c r="AL3409" s="4" t="s">
        <v>452</v>
      </c>
      <c r="AM3409" s="4" t="s">
        <v>452</v>
      </c>
    </row>
    <row r="3410" spans="21:39" x14ac:dyDescent="0.2">
      <c r="U3410" s="4"/>
      <c r="V3410" s="4"/>
      <c r="W3410" s="4"/>
      <c r="X3410" s="4"/>
      <c r="AJ3410" s="4" t="s">
        <v>11241</v>
      </c>
      <c r="AK3410" s="4" t="s">
        <v>9741</v>
      </c>
      <c r="AL3410" s="4" t="s">
        <v>452</v>
      </c>
      <c r="AM3410" s="4" t="s">
        <v>452</v>
      </c>
    </row>
    <row r="3411" spans="21:39" x14ac:dyDescent="0.2">
      <c r="U3411" s="4"/>
      <c r="V3411" s="4"/>
      <c r="W3411" s="4"/>
      <c r="X3411" s="4"/>
      <c r="AJ3411" s="4" t="s">
        <v>11242</v>
      </c>
      <c r="AK3411" s="4" t="s">
        <v>9745</v>
      </c>
      <c r="AL3411" s="4" t="s">
        <v>452</v>
      </c>
      <c r="AM3411" s="4" t="s">
        <v>452</v>
      </c>
    </row>
    <row r="3412" spans="21:39" x14ac:dyDescent="0.2">
      <c r="U3412" s="4"/>
      <c r="V3412" s="4"/>
      <c r="W3412" s="4"/>
      <c r="X3412" s="4"/>
      <c r="AJ3412" s="4" t="s">
        <v>11243</v>
      </c>
      <c r="AK3412" s="4" t="s">
        <v>11244</v>
      </c>
      <c r="AL3412" s="4" t="s">
        <v>452</v>
      </c>
      <c r="AM3412" s="4" t="s">
        <v>452</v>
      </c>
    </row>
    <row r="3413" spans="21:39" x14ac:dyDescent="0.2">
      <c r="U3413" s="4"/>
      <c r="V3413" s="4"/>
      <c r="W3413" s="4"/>
      <c r="X3413" s="4"/>
      <c r="AJ3413" s="4" t="s">
        <v>11245</v>
      </c>
      <c r="AK3413" s="4" t="s">
        <v>11246</v>
      </c>
      <c r="AL3413" s="4" t="s">
        <v>452</v>
      </c>
      <c r="AM3413" s="4" t="s">
        <v>452</v>
      </c>
    </row>
    <row r="3414" spans="21:39" x14ac:dyDescent="0.2">
      <c r="U3414" s="4"/>
      <c r="V3414" s="4"/>
      <c r="W3414" s="4"/>
      <c r="X3414" s="4"/>
      <c r="AJ3414" s="4" t="s">
        <v>11247</v>
      </c>
      <c r="AK3414" s="4" t="s">
        <v>11248</v>
      </c>
      <c r="AL3414" s="4" t="s">
        <v>452</v>
      </c>
      <c r="AM3414" s="4" t="s">
        <v>452</v>
      </c>
    </row>
    <row r="3415" spans="21:39" x14ac:dyDescent="0.2">
      <c r="U3415" s="4"/>
      <c r="V3415" s="4"/>
      <c r="W3415" s="4"/>
      <c r="X3415" s="4"/>
      <c r="AJ3415" s="4" t="s">
        <v>11249</v>
      </c>
      <c r="AK3415" s="4" t="s">
        <v>11250</v>
      </c>
      <c r="AL3415" s="4" t="s">
        <v>452</v>
      </c>
      <c r="AM3415" s="4" t="s">
        <v>452</v>
      </c>
    </row>
    <row r="3416" spans="21:39" x14ac:dyDescent="0.2">
      <c r="U3416" s="4"/>
      <c r="V3416" s="4"/>
      <c r="W3416" s="4"/>
      <c r="X3416" s="4"/>
      <c r="AJ3416" s="4" t="s">
        <v>11251</v>
      </c>
      <c r="AK3416" s="4" t="s">
        <v>9753</v>
      </c>
      <c r="AL3416" s="4" t="s">
        <v>452</v>
      </c>
      <c r="AM3416" s="4" t="s">
        <v>452</v>
      </c>
    </row>
    <row r="3417" spans="21:39" x14ac:dyDescent="0.2">
      <c r="U3417" s="4"/>
      <c r="V3417" s="4"/>
      <c r="W3417" s="4"/>
      <c r="X3417" s="4"/>
      <c r="AJ3417" s="4" t="s">
        <v>11252</v>
      </c>
      <c r="AK3417" s="4" t="s">
        <v>11253</v>
      </c>
      <c r="AL3417" s="4" t="s">
        <v>452</v>
      </c>
      <c r="AM3417" s="4" t="s">
        <v>452</v>
      </c>
    </row>
    <row r="3418" spans="21:39" x14ac:dyDescent="0.2">
      <c r="U3418" s="4"/>
      <c r="V3418" s="4"/>
      <c r="W3418" s="4"/>
      <c r="X3418" s="4"/>
      <c r="AJ3418" s="4" t="s">
        <v>11254</v>
      </c>
      <c r="AK3418" s="4" t="s">
        <v>11255</v>
      </c>
      <c r="AL3418" s="4" t="s">
        <v>452</v>
      </c>
      <c r="AM3418" s="4" t="s">
        <v>452</v>
      </c>
    </row>
    <row r="3419" spans="21:39" x14ac:dyDescent="0.2">
      <c r="U3419" s="4"/>
      <c r="V3419" s="4"/>
      <c r="W3419" s="4"/>
      <c r="X3419" s="4"/>
      <c r="AJ3419" s="4" t="s">
        <v>11256</v>
      </c>
      <c r="AK3419" s="4" t="s">
        <v>11257</v>
      </c>
      <c r="AL3419" s="4" t="s">
        <v>452</v>
      </c>
      <c r="AM3419" s="4" t="s">
        <v>452</v>
      </c>
    </row>
    <row r="3420" spans="21:39" x14ac:dyDescent="0.2">
      <c r="U3420" s="4"/>
      <c r="V3420" s="4"/>
      <c r="W3420" s="4"/>
      <c r="X3420" s="4"/>
      <c r="AJ3420" s="4" t="s">
        <v>11258</v>
      </c>
      <c r="AK3420" s="4" t="s">
        <v>11259</v>
      </c>
      <c r="AL3420" s="4" t="s">
        <v>452</v>
      </c>
      <c r="AM3420" s="4" t="s">
        <v>452</v>
      </c>
    </row>
    <row r="3421" spans="21:39" x14ac:dyDescent="0.2">
      <c r="U3421" s="4"/>
      <c r="V3421" s="4"/>
      <c r="W3421" s="4"/>
      <c r="X3421" s="4"/>
      <c r="AJ3421" s="4" t="s">
        <v>11260</v>
      </c>
      <c r="AK3421" s="4" t="s">
        <v>9765</v>
      </c>
      <c r="AL3421" s="4" t="s">
        <v>452</v>
      </c>
      <c r="AM3421" s="4" t="s">
        <v>452</v>
      </c>
    </row>
    <row r="3422" spans="21:39" x14ac:dyDescent="0.2">
      <c r="U3422" s="4"/>
      <c r="V3422" s="4"/>
      <c r="W3422" s="4"/>
      <c r="X3422" s="4"/>
      <c r="AJ3422" s="4" t="s">
        <v>11261</v>
      </c>
      <c r="AK3422" s="4" t="s">
        <v>9769</v>
      </c>
      <c r="AL3422" s="4" t="s">
        <v>452</v>
      </c>
      <c r="AM3422" s="4" t="s">
        <v>452</v>
      </c>
    </row>
    <row r="3423" spans="21:39" x14ac:dyDescent="0.2">
      <c r="U3423" s="4"/>
      <c r="V3423" s="4"/>
      <c r="W3423" s="4"/>
      <c r="X3423" s="4"/>
      <c r="AJ3423" s="4" t="s">
        <v>11262</v>
      </c>
      <c r="AK3423" s="4" t="s">
        <v>11263</v>
      </c>
      <c r="AL3423" s="4" t="s">
        <v>452</v>
      </c>
      <c r="AM3423" s="4" t="s">
        <v>452</v>
      </c>
    </row>
    <row r="3424" spans="21:39" x14ac:dyDescent="0.2">
      <c r="U3424" s="4"/>
      <c r="V3424" s="4"/>
      <c r="W3424" s="4"/>
      <c r="X3424" s="4"/>
      <c r="AJ3424" s="4" t="s">
        <v>11264</v>
      </c>
      <c r="AK3424" s="4" t="s">
        <v>11265</v>
      </c>
      <c r="AL3424" s="4" t="s">
        <v>452</v>
      </c>
      <c r="AM3424" s="4" t="s">
        <v>452</v>
      </c>
    </row>
    <row r="3425" spans="21:39" x14ac:dyDescent="0.2">
      <c r="U3425" s="4"/>
      <c r="V3425" s="4"/>
      <c r="W3425" s="4"/>
      <c r="X3425" s="4"/>
      <c r="AJ3425" s="4" t="s">
        <v>11266</v>
      </c>
      <c r="AK3425" s="4" t="s">
        <v>11267</v>
      </c>
      <c r="AL3425" s="4" t="s">
        <v>452</v>
      </c>
      <c r="AM3425" s="4" t="s">
        <v>452</v>
      </c>
    </row>
    <row r="3426" spans="21:39" x14ac:dyDescent="0.2">
      <c r="U3426" s="4"/>
      <c r="V3426" s="4"/>
      <c r="W3426" s="4"/>
      <c r="X3426" s="4"/>
      <c r="AJ3426" s="4" t="s">
        <v>11268</v>
      </c>
      <c r="AK3426" s="4" t="s">
        <v>9777</v>
      </c>
      <c r="AL3426" s="4" t="s">
        <v>452</v>
      </c>
      <c r="AM3426" s="4" t="s">
        <v>452</v>
      </c>
    </row>
    <row r="3427" spans="21:39" x14ac:dyDescent="0.2">
      <c r="U3427" s="4"/>
      <c r="V3427" s="4"/>
      <c r="W3427" s="4"/>
      <c r="X3427" s="4"/>
      <c r="AJ3427" s="4" t="s">
        <v>11269</v>
      </c>
      <c r="AK3427" s="4" t="s">
        <v>9781</v>
      </c>
      <c r="AL3427" s="4" t="s">
        <v>452</v>
      </c>
      <c r="AM3427" s="4" t="s">
        <v>452</v>
      </c>
    </row>
    <row r="3428" spans="21:39" x14ac:dyDescent="0.2">
      <c r="U3428" s="4"/>
      <c r="V3428" s="4"/>
      <c r="W3428" s="4"/>
      <c r="X3428" s="4"/>
      <c r="AJ3428" s="4" t="s">
        <v>11270</v>
      </c>
      <c r="AK3428" s="4" t="s">
        <v>9856</v>
      </c>
      <c r="AL3428" s="4" t="s">
        <v>452</v>
      </c>
      <c r="AM3428" s="4" t="s">
        <v>452</v>
      </c>
    </row>
    <row r="3429" spans="21:39" x14ac:dyDescent="0.2">
      <c r="U3429" s="4"/>
      <c r="V3429" s="4"/>
      <c r="W3429" s="4"/>
      <c r="X3429" s="4"/>
      <c r="AJ3429" s="4" t="s">
        <v>11271</v>
      </c>
      <c r="AK3429" s="4" t="s">
        <v>9840</v>
      </c>
      <c r="AL3429" s="4" t="s">
        <v>452</v>
      </c>
      <c r="AM3429" s="4" t="s">
        <v>452</v>
      </c>
    </row>
    <row r="3430" spans="21:39" x14ac:dyDescent="0.2">
      <c r="U3430" s="4"/>
      <c r="V3430" s="4"/>
      <c r="W3430" s="4"/>
      <c r="X3430" s="4"/>
      <c r="AJ3430" s="4" t="s">
        <v>11272</v>
      </c>
      <c r="AK3430" s="4" t="s">
        <v>11273</v>
      </c>
      <c r="AL3430" s="4" t="s">
        <v>452</v>
      </c>
      <c r="AM3430" s="4" t="s">
        <v>452</v>
      </c>
    </row>
    <row r="3431" spans="21:39" x14ac:dyDescent="0.2">
      <c r="U3431" s="4"/>
      <c r="V3431" s="4"/>
      <c r="W3431" s="4"/>
      <c r="X3431" s="4"/>
      <c r="AJ3431" s="4" t="s">
        <v>11274</v>
      </c>
      <c r="AK3431" s="4" t="s">
        <v>11275</v>
      </c>
      <c r="AL3431" s="4" t="s">
        <v>452</v>
      </c>
      <c r="AM3431" s="4" t="s">
        <v>452</v>
      </c>
    </row>
    <row r="3432" spans="21:39" x14ac:dyDescent="0.2">
      <c r="U3432" s="4"/>
      <c r="V3432" s="4"/>
      <c r="W3432" s="4"/>
      <c r="X3432" s="4"/>
      <c r="AJ3432" s="4" t="s">
        <v>11276</v>
      </c>
      <c r="AK3432" s="4" t="s">
        <v>9852</v>
      </c>
      <c r="AL3432" s="4" t="s">
        <v>452</v>
      </c>
      <c r="AM3432" s="4" t="s">
        <v>452</v>
      </c>
    </row>
    <row r="3433" spans="21:39" x14ac:dyDescent="0.2">
      <c r="U3433" s="4"/>
      <c r="V3433" s="4"/>
      <c r="W3433" s="4"/>
      <c r="X3433" s="4"/>
      <c r="AJ3433" s="4" t="s">
        <v>11277</v>
      </c>
      <c r="AK3433" s="4" t="s">
        <v>9856</v>
      </c>
      <c r="AL3433" s="4" t="s">
        <v>452</v>
      </c>
      <c r="AM3433" s="4" t="s">
        <v>452</v>
      </c>
    </row>
    <row r="3434" spans="21:39" x14ac:dyDescent="0.2">
      <c r="U3434" s="4"/>
      <c r="V3434" s="4"/>
      <c r="W3434" s="4"/>
      <c r="X3434" s="4"/>
      <c r="AJ3434" s="4" t="s">
        <v>11278</v>
      </c>
      <c r="AK3434" s="4" t="s">
        <v>9909</v>
      </c>
      <c r="AL3434" s="4" t="s">
        <v>452</v>
      </c>
      <c r="AM3434" s="4" t="s">
        <v>452</v>
      </c>
    </row>
    <row r="3435" spans="21:39" x14ac:dyDescent="0.2">
      <c r="U3435" s="4"/>
      <c r="V3435" s="4"/>
      <c r="W3435" s="4"/>
      <c r="X3435" s="4"/>
      <c r="AJ3435" s="4" t="s">
        <v>11279</v>
      </c>
      <c r="AK3435" s="4" t="s">
        <v>10001</v>
      </c>
      <c r="AL3435" s="4" t="s">
        <v>452</v>
      </c>
      <c r="AM3435" s="4" t="s">
        <v>452</v>
      </c>
    </row>
    <row r="3436" spans="21:39" x14ac:dyDescent="0.2">
      <c r="U3436" s="4"/>
      <c r="V3436" s="4"/>
      <c r="W3436" s="4"/>
      <c r="X3436" s="4"/>
      <c r="AJ3436" s="4" t="s">
        <v>11280</v>
      </c>
      <c r="AK3436" s="4" t="s">
        <v>10042</v>
      </c>
      <c r="AL3436" s="4" t="s">
        <v>452</v>
      </c>
      <c r="AM3436" s="4" t="s">
        <v>452</v>
      </c>
    </row>
    <row r="3437" spans="21:39" x14ac:dyDescent="0.2">
      <c r="U3437" s="4"/>
      <c r="V3437" s="4"/>
      <c r="W3437" s="4"/>
      <c r="X3437" s="4"/>
      <c r="AJ3437" s="4" t="s">
        <v>11281</v>
      </c>
      <c r="AK3437" s="4" t="s">
        <v>10062</v>
      </c>
      <c r="AL3437" s="4" t="s">
        <v>452</v>
      </c>
      <c r="AM3437" s="4" t="s">
        <v>452</v>
      </c>
    </row>
    <row r="3438" spans="21:39" x14ac:dyDescent="0.2">
      <c r="U3438" s="4"/>
      <c r="V3438" s="4"/>
      <c r="W3438" s="4"/>
      <c r="X3438" s="4"/>
      <c r="AJ3438" s="4" t="s">
        <v>11282</v>
      </c>
      <c r="AK3438" s="4" t="s">
        <v>10001</v>
      </c>
      <c r="AL3438" s="4" t="s">
        <v>452</v>
      </c>
      <c r="AM3438" s="4" t="s">
        <v>452</v>
      </c>
    </row>
    <row r="3439" spans="21:39" x14ac:dyDescent="0.2">
      <c r="U3439" s="4"/>
      <c r="V3439" s="4"/>
      <c r="W3439" s="4"/>
      <c r="X3439" s="4"/>
      <c r="AJ3439" s="4" t="s">
        <v>11283</v>
      </c>
      <c r="AK3439" s="4" t="s">
        <v>10005</v>
      </c>
      <c r="AL3439" s="4" t="s">
        <v>452</v>
      </c>
      <c r="AM3439" s="4" t="s">
        <v>452</v>
      </c>
    </row>
    <row r="3440" spans="21:39" x14ac:dyDescent="0.2">
      <c r="U3440" s="4"/>
      <c r="V3440" s="4"/>
      <c r="W3440" s="4"/>
      <c r="X3440" s="4"/>
      <c r="AJ3440" s="4" t="s">
        <v>11284</v>
      </c>
      <c r="AK3440" s="4" t="s">
        <v>10042</v>
      </c>
      <c r="AL3440" s="4" t="s">
        <v>452</v>
      </c>
      <c r="AM3440" s="4" t="s">
        <v>452</v>
      </c>
    </row>
    <row r="3441" spans="21:39" x14ac:dyDescent="0.2">
      <c r="U3441" s="4"/>
      <c r="V3441" s="4"/>
      <c r="W3441" s="4"/>
      <c r="X3441" s="4"/>
      <c r="AJ3441" s="4" t="s">
        <v>11285</v>
      </c>
      <c r="AK3441" s="4" t="s">
        <v>10013</v>
      </c>
      <c r="AL3441" s="4" t="s">
        <v>452</v>
      </c>
      <c r="AM3441" s="4" t="s">
        <v>452</v>
      </c>
    </row>
    <row r="3442" spans="21:39" x14ac:dyDescent="0.2">
      <c r="U3442" s="4"/>
      <c r="V3442" s="4"/>
      <c r="W3442" s="4"/>
      <c r="X3442" s="4"/>
      <c r="AJ3442" s="4" t="s">
        <v>11286</v>
      </c>
      <c r="AK3442" s="4" t="s">
        <v>10017</v>
      </c>
      <c r="AL3442" s="4" t="s">
        <v>452</v>
      </c>
      <c r="AM3442" s="4" t="s">
        <v>452</v>
      </c>
    </row>
    <row r="3443" spans="21:39" x14ac:dyDescent="0.2">
      <c r="U3443" s="4"/>
      <c r="V3443" s="4"/>
      <c r="W3443" s="4"/>
      <c r="X3443" s="4"/>
      <c r="AJ3443" s="4" t="s">
        <v>11287</v>
      </c>
      <c r="AK3443" s="4" t="s">
        <v>11288</v>
      </c>
      <c r="AL3443" s="4" t="s">
        <v>452</v>
      </c>
      <c r="AM3443" s="4" t="s">
        <v>452</v>
      </c>
    </row>
    <row r="3444" spans="21:39" x14ac:dyDescent="0.2">
      <c r="U3444" s="63"/>
      <c r="V3444" s="63"/>
      <c r="W3444" s="63"/>
      <c r="X3444" s="63"/>
      <c r="AJ3444" s="4" t="s">
        <v>11289</v>
      </c>
      <c r="AK3444" s="63" t="s">
        <v>11290</v>
      </c>
      <c r="AL3444" s="4" t="s">
        <v>452</v>
      </c>
      <c r="AM3444" s="4" t="s">
        <v>452</v>
      </c>
    </row>
    <row r="3445" spans="21:39" x14ac:dyDescent="0.2">
      <c r="U3445" s="63"/>
      <c r="V3445" s="63"/>
      <c r="W3445" s="63"/>
      <c r="X3445" s="63"/>
      <c r="AJ3445" s="4" t="s">
        <v>11291</v>
      </c>
      <c r="AK3445" s="63" t="s">
        <v>10021</v>
      </c>
      <c r="AL3445" s="4" t="s">
        <v>452</v>
      </c>
      <c r="AM3445" s="4" t="s">
        <v>452</v>
      </c>
    </row>
    <row r="3446" spans="21:39" x14ac:dyDescent="0.2">
      <c r="U3446" s="63"/>
      <c r="V3446" s="63"/>
      <c r="W3446" s="63"/>
      <c r="X3446" s="63"/>
      <c r="AJ3446" s="4" t="s">
        <v>11292</v>
      </c>
      <c r="AK3446" s="63" t="s">
        <v>10062</v>
      </c>
      <c r="AL3446" s="4" t="s">
        <v>452</v>
      </c>
      <c r="AM3446" s="4" t="s">
        <v>452</v>
      </c>
    </row>
    <row r="3447" spans="21:39" x14ac:dyDescent="0.2">
      <c r="U3447" s="63"/>
      <c r="V3447" s="63"/>
      <c r="W3447" s="63"/>
      <c r="X3447" s="63"/>
      <c r="AJ3447" s="4" t="s">
        <v>11293</v>
      </c>
      <c r="AK3447" s="63" t="s">
        <v>11294</v>
      </c>
      <c r="AL3447" s="4" t="s">
        <v>452</v>
      </c>
      <c r="AM3447" s="4" t="s">
        <v>452</v>
      </c>
    </row>
    <row r="3448" spans="21:39" x14ac:dyDescent="0.2">
      <c r="U3448" s="4"/>
      <c r="V3448" s="4"/>
      <c r="W3448" s="4"/>
      <c r="X3448" s="4"/>
      <c r="AJ3448" s="4" t="s">
        <v>11295</v>
      </c>
      <c r="AK3448" s="4" t="s">
        <v>11296</v>
      </c>
      <c r="AL3448" s="4" t="s">
        <v>452</v>
      </c>
      <c r="AM3448" s="4" t="s">
        <v>452</v>
      </c>
    </row>
    <row r="3449" spans="21:39" x14ac:dyDescent="0.2">
      <c r="U3449" s="63"/>
      <c r="V3449" s="63"/>
      <c r="W3449" s="63"/>
      <c r="X3449" s="63"/>
      <c r="AJ3449" s="4" t="s">
        <v>11297</v>
      </c>
      <c r="AK3449" s="63" t="s">
        <v>11298</v>
      </c>
      <c r="AL3449" s="4" t="s">
        <v>452</v>
      </c>
      <c r="AM3449" s="4" t="s">
        <v>452</v>
      </c>
    </row>
    <row r="3450" spans="21:39" x14ac:dyDescent="0.2">
      <c r="U3450" s="4"/>
      <c r="V3450" s="4"/>
      <c r="W3450" s="4"/>
      <c r="X3450" s="4"/>
      <c r="AJ3450" s="4" t="s">
        <v>11299</v>
      </c>
      <c r="AK3450" s="4" t="s">
        <v>10029</v>
      </c>
      <c r="AL3450" s="4" t="s">
        <v>452</v>
      </c>
      <c r="AM3450" s="4" t="s">
        <v>452</v>
      </c>
    </row>
    <row r="3451" spans="21:39" x14ac:dyDescent="0.2">
      <c r="U3451" s="4"/>
      <c r="V3451" s="4"/>
      <c r="W3451" s="4"/>
      <c r="X3451" s="4"/>
      <c r="AJ3451" s="4" t="s">
        <v>11300</v>
      </c>
      <c r="AK3451" s="4" t="s">
        <v>10074</v>
      </c>
      <c r="AL3451" s="4" t="s">
        <v>452</v>
      </c>
      <c r="AM3451" s="4" t="s">
        <v>452</v>
      </c>
    </row>
    <row r="3452" spans="21:39" x14ac:dyDescent="0.2">
      <c r="U3452" s="63"/>
      <c r="V3452" s="63"/>
      <c r="W3452" s="63"/>
      <c r="X3452" s="63"/>
      <c r="AJ3452" s="4" t="s">
        <v>11301</v>
      </c>
      <c r="AK3452" s="63" t="s">
        <v>10074</v>
      </c>
      <c r="AL3452" s="4" t="s">
        <v>452</v>
      </c>
      <c r="AM3452" s="4" t="s">
        <v>452</v>
      </c>
    </row>
    <row r="3453" spans="21:39" x14ac:dyDescent="0.2">
      <c r="U3453" s="4"/>
      <c r="V3453" s="4"/>
      <c r="W3453" s="4"/>
      <c r="X3453" s="4"/>
      <c r="AJ3453" s="4" t="s">
        <v>11302</v>
      </c>
      <c r="AK3453" s="4" t="s">
        <v>10088</v>
      </c>
      <c r="AL3453" s="4" t="s">
        <v>452</v>
      </c>
      <c r="AM3453" s="4" t="s">
        <v>452</v>
      </c>
    </row>
    <row r="3454" spans="21:39" x14ac:dyDescent="0.2">
      <c r="U3454" s="4"/>
      <c r="V3454" s="4"/>
      <c r="W3454" s="4"/>
      <c r="X3454" s="4"/>
      <c r="AJ3454" s="4" t="s">
        <v>11303</v>
      </c>
      <c r="AK3454" s="4" t="s">
        <v>7836</v>
      </c>
      <c r="AL3454" s="4" t="s">
        <v>452</v>
      </c>
      <c r="AM3454" s="4" t="s">
        <v>452</v>
      </c>
    </row>
    <row r="3455" spans="21:39" x14ac:dyDescent="0.2">
      <c r="U3455" s="4"/>
      <c r="V3455" s="4"/>
      <c r="W3455" s="4"/>
      <c r="X3455" s="4"/>
      <c r="AJ3455" s="4" t="s">
        <v>11304</v>
      </c>
      <c r="AK3455" s="4" t="s">
        <v>11305</v>
      </c>
      <c r="AL3455" s="4" t="s">
        <v>452</v>
      </c>
      <c r="AM3455" s="4" t="s">
        <v>452</v>
      </c>
    </row>
    <row r="3456" spans="21:39" x14ac:dyDescent="0.2">
      <c r="U3456" s="4"/>
      <c r="V3456" s="4"/>
      <c r="W3456" s="4"/>
      <c r="X3456" s="4"/>
      <c r="AJ3456" s="4" t="s">
        <v>11306</v>
      </c>
      <c r="AK3456" s="4" t="s">
        <v>7840</v>
      </c>
      <c r="AL3456" s="4" t="s">
        <v>452</v>
      </c>
      <c r="AM3456" s="4" t="s">
        <v>452</v>
      </c>
    </row>
    <row r="3457" spans="21:39" x14ac:dyDescent="0.2">
      <c r="U3457" s="4"/>
      <c r="V3457" s="4"/>
      <c r="W3457" s="4"/>
      <c r="X3457" s="4"/>
      <c r="AJ3457" s="4" t="s">
        <v>11307</v>
      </c>
      <c r="AK3457" s="4" t="s">
        <v>11308</v>
      </c>
      <c r="AL3457" s="4" t="s">
        <v>452</v>
      </c>
      <c r="AM3457" s="4" t="s">
        <v>452</v>
      </c>
    </row>
    <row r="3458" spans="21:39" x14ac:dyDescent="0.2">
      <c r="U3458" s="4"/>
      <c r="V3458" s="4"/>
      <c r="W3458" s="4"/>
      <c r="X3458" s="4"/>
      <c r="AJ3458" s="4" t="s">
        <v>11309</v>
      </c>
      <c r="AK3458" s="4" t="s">
        <v>11310</v>
      </c>
      <c r="AL3458" s="4" t="s">
        <v>452</v>
      </c>
      <c r="AM3458" s="4" t="s">
        <v>452</v>
      </c>
    </row>
    <row r="3459" spans="21:39" x14ac:dyDescent="0.2">
      <c r="U3459" s="4"/>
      <c r="V3459" s="4"/>
      <c r="W3459" s="4"/>
      <c r="X3459" s="4"/>
      <c r="AJ3459" s="4" t="s">
        <v>11311</v>
      </c>
      <c r="AK3459" s="4" t="s">
        <v>10285</v>
      </c>
      <c r="AL3459" s="4" t="s">
        <v>452</v>
      </c>
      <c r="AM3459" s="4" t="s">
        <v>452</v>
      </c>
    </row>
    <row r="3460" spans="21:39" x14ac:dyDescent="0.2">
      <c r="U3460" s="63"/>
      <c r="V3460" s="63"/>
      <c r="W3460" s="63"/>
      <c r="X3460" s="63"/>
      <c r="AJ3460" s="4" t="s">
        <v>11312</v>
      </c>
      <c r="AK3460" s="63" t="s">
        <v>7848</v>
      </c>
      <c r="AL3460" s="4" t="s">
        <v>452</v>
      </c>
      <c r="AM3460" s="4" t="s">
        <v>452</v>
      </c>
    </row>
    <row r="3461" spans="21:39" x14ac:dyDescent="0.2">
      <c r="U3461" s="63"/>
      <c r="V3461" s="63"/>
      <c r="W3461" s="63"/>
      <c r="X3461" s="63"/>
      <c r="AJ3461" s="4" t="s">
        <v>11313</v>
      </c>
      <c r="AK3461" s="63" t="s">
        <v>7852</v>
      </c>
      <c r="AL3461" s="4" t="s">
        <v>452</v>
      </c>
      <c r="AM3461" s="4" t="s">
        <v>452</v>
      </c>
    </row>
    <row r="3462" spans="21:39" x14ac:dyDescent="0.2">
      <c r="U3462" s="63"/>
      <c r="V3462" s="63"/>
      <c r="W3462" s="63"/>
      <c r="X3462" s="63"/>
      <c r="AJ3462" s="4" t="s">
        <v>11314</v>
      </c>
      <c r="AK3462" s="63" t="s">
        <v>7856</v>
      </c>
      <c r="AL3462" s="4" t="s">
        <v>452</v>
      </c>
      <c r="AM3462" s="4" t="s">
        <v>452</v>
      </c>
    </row>
    <row r="3463" spans="21:39" x14ac:dyDescent="0.2">
      <c r="U3463" s="4"/>
      <c r="V3463" s="4"/>
      <c r="W3463" s="4"/>
      <c r="X3463" s="4"/>
      <c r="AJ3463" s="4" t="s">
        <v>11315</v>
      </c>
      <c r="AK3463" s="4" t="s">
        <v>7860</v>
      </c>
      <c r="AL3463" s="4" t="s">
        <v>452</v>
      </c>
      <c r="AM3463" s="4" t="s">
        <v>452</v>
      </c>
    </row>
    <row r="3464" spans="21:39" x14ac:dyDescent="0.2">
      <c r="U3464" s="63"/>
      <c r="V3464" s="63"/>
      <c r="W3464" s="63"/>
      <c r="X3464" s="63"/>
      <c r="AJ3464" s="4" t="s">
        <v>11316</v>
      </c>
      <c r="AK3464" s="63" t="s">
        <v>7916</v>
      </c>
      <c r="AL3464" s="4" t="s">
        <v>452</v>
      </c>
      <c r="AM3464" s="4" t="s">
        <v>452</v>
      </c>
    </row>
    <row r="3465" spans="21:39" x14ac:dyDescent="0.2">
      <c r="U3465" s="4"/>
      <c r="V3465" s="4"/>
      <c r="W3465" s="4"/>
      <c r="X3465" s="4"/>
      <c r="AJ3465" s="4" t="s">
        <v>11317</v>
      </c>
      <c r="AK3465" s="4" t="s">
        <v>11318</v>
      </c>
      <c r="AL3465" s="4" t="s">
        <v>452</v>
      </c>
      <c r="AM3465" s="4" t="s">
        <v>452</v>
      </c>
    </row>
    <row r="3466" spans="21:39" x14ac:dyDescent="0.2">
      <c r="U3466" s="4"/>
      <c r="V3466" s="4"/>
      <c r="W3466" s="4"/>
      <c r="X3466" s="4"/>
      <c r="AJ3466" s="4" t="s">
        <v>11319</v>
      </c>
      <c r="AK3466" s="4" t="s">
        <v>7920</v>
      </c>
      <c r="AL3466" s="4" t="s">
        <v>452</v>
      </c>
      <c r="AM3466" s="4" t="s">
        <v>452</v>
      </c>
    </row>
    <row r="3467" spans="21:39" x14ac:dyDescent="0.2">
      <c r="U3467" s="4"/>
      <c r="V3467" s="4"/>
      <c r="W3467" s="4"/>
      <c r="X3467" s="4"/>
      <c r="AJ3467" s="4" t="s">
        <v>11320</v>
      </c>
      <c r="AK3467" s="4" t="s">
        <v>11321</v>
      </c>
      <c r="AL3467" s="4" t="s">
        <v>452</v>
      </c>
      <c r="AM3467" s="4" t="s">
        <v>452</v>
      </c>
    </row>
    <row r="3468" spans="21:39" x14ac:dyDescent="0.2">
      <c r="U3468" s="63"/>
      <c r="V3468" s="63"/>
      <c r="W3468" s="63"/>
      <c r="X3468" s="63"/>
      <c r="AJ3468" s="4" t="s">
        <v>11322</v>
      </c>
      <c r="AK3468" s="63" t="s">
        <v>7924</v>
      </c>
      <c r="AL3468" s="4" t="s">
        <v>452</v>
      </c>
      <c r="AM3468" s="4" t="s">
        <v>452</v>
      </c>
    </row>
    <row r="3469" spans="21:39" x14ac:dyDescent="0.2">
      <c r="U3469" s="4"/>
      <c r="V3469" s="4"/>
      <c r="W3469" s="4"/>
      <c r="X3469" s="4"/>
      <c r="AJ3469" s="4" t="s">
        <v>11323</v>
      </c>
      <c r="AK3469" s="4" t="s">
        <v>11324</v>
      </c>
      <c r="AL3469" s="4" t="s">
        <v>452</v>
      </c>
      <c r="AM3469" s="4" t="s">
        <v>452</v>
      </c>
    </row>
    <row r="3470" spans="21:39" x14ac:dyDescent="0.2">
      <c r="U3470" s="4"/>
      <c r="V3470" s="4"/>
      <c r="W3470" s="4"/>
      <c r="X3470" s="4"/>
      <c r="AJ3470" s="4" t="s">
        <v>11325</v>
      </c>
      <c r="AK3470" s="4" t="s">
        <v>7940</v>
      </c>
      <c r="AL3470" s="4" t="s">
        <v>452</v>
      </c>
      <c r="AM3470" s="4" t="s">
        <v>452</v>
      </c>
    </row>
    <row r="3471" spans="21:39" x14ac:dyDescent="0.2">
      <c r="U3471" s="63"/>
      <c r="V3471" s="63"/>
      <c r="W3471" s="63"/>
      <c r="X3471" s="63"/>
      <c r="AJ3471" s="4" t="s">
        <v>11326</v>
      </c>
      <c r="AK3471" s="63" t="s">
        <v>7944</v>
      </c>
      <c r="AL3471" s="4" t="s">
        <v>452</v>
      </c>
      <c r="AM3471" s="4" t="s">
        <v>452</v>
      </c>
    </row>
    <row r="3472" spans="21:39" x14ac:dyDescent="0.2">
      <c r="U3472" s="63"/>
      <c r="V3472" s="63"/>
      <c r="W3472" s="63"/>
      <c r="X3472" s="63"/>
      <c r="AJ3472" s="4" t="s">
        <v>11327</v>
      </c>
      <c r="AK3472" s="63" t="s">
        <v>11328</v>
      </c>
      <c r="AL3472" s="4" t="s">
        <v>452</v>
      </c>
      <c r="AM3472" s="4" t="s">
        <v>452</v>
      </c>
    </row>
    <row r="3473" spans="21:39" x14ac:dyDescent="0.2">
      <c r="U3473" s="63"/>
      <c r="V3473" s="63"/>
      <c r="W3473" s="63"/>
      <c r="X3473" s="63"/>
      <c r="AJ3473" s="4" t="s">
        <v>11329</v>
      </c>
      <c r="AK3473" s="63" t="s">
        <v>7956</v>
      </c>
      <c r="AL3473" s="4" t="s">
        <v>452</v>
      </c>
      <c r="AM3473" s="4" t="s">
        <v>452</v>
      </c>
    </row>
    <row r="3474" spans="21:39" x14ac:dyDescent="0.2">
      <c r="U3474" s="63"/>
      <c r="V3474" s="63"/>
      <c r="W3474" s="63"/>
      <c r="X3474" s="63"/>
      <c r="AJ3474" s="4" t="s">
        <v>11330</v>
      </c>
      <c r="AK3474" s="63" t="s">
        <v>7960</v>
      </c>
      <c r="AL3474" s="4" t="s">
        <v>452</v>
      </c>
      <c r="AM3474" s="4" t="s">
        <v>452</v>
      </c>
    </row>
    <row r="3475" spans="21:39" x14ac:dyDescent="0.2">
      <c r="U3475" s="4"/>
      <c r="V3475" s="4"/>
      <c r="W3475" s="4"/>
      <c r="X3475" s="4"/>
      <c r="AJ3475" s="4" t="s">
        <v>11331</v>
      </c>
      <c r="AK3475" s="4" t="s">
        <v>7968</v>
      </c>
      <c r="AL3475" s="4" t="s">
        <v>452</v>
      </c>
      <c r="AM3475" s="4" t="s">
        <v>452</v>
      </c>
    </row>
    <row r="3476" spans="21:39" x14ac:dyDescent="0.2">
      <c r="U3476" s="4"/>
      <c r="V3476" s="4"/>
      <c r="W3476" s="4"/>
      <c r="X3476" s="4"/>
      <c r="AJ3476" s="4" t="s">
        <v>11332</v>
      </c>
      <c r="AK3476" s="4" t="s">
        <v>11333</v>
      </c>
      <c r="AL3476" s="4" t="s">
        <v>452</v>
      </c>
      <c r="AM3476" s="4" t="s">
        <v>452</v>
      </c>
    </row>
    <row r="3477" spans="21:39" x14ac:dyDescent="0.2">
      <c r="U3477" s="4"/>
      <c r="V3477" s="4"/>
      <c r="W3477" s="4"/>
      <c r="X3477" s="4"/>
      <c r="AJ3477" s="4" t="s">
        <v>11334</v>
      </c>
      <c r="AK3477" s="4" t="s">
        <v>8050</v>
      </c>
      <c r="AL3477" s="4" t="s">
        <v>452</v>
      </c>
      <c r="AM3477" s="4" t="s">
        <v>452</v>
      </c>
    </row>
    <row r="3478" spans="21:39" x14ac:dyDescent="0.2">
      <c r="U3478" s="4"/>
      <c r="V3478" s="4"/>
      <c r="W3478" s="4"/>
      <c r="X3478" s="4"/>
      <c r="AJ3478" s="4" t="s">
        <v>11335</v>
      </c>
      <c r="AK3478" s="4" t="s">
        <v>8054</v>
      </c>
      <c r="AL3478" s="4" t="s">
        <v>452</v>
      </c>
      <c r="AM3478" s="4" t="s">
        <v>452</v>
      </c>
    </row>
    <row r="3479" spans="21:39" x14ac:dyDescent="0.2">
      <c r="U3479" s="63"/>
      <c r="V3479" s="63"/>
      <c r="W3479" s="63"/>
      <c r="X3479" s="63"/>
      <c r="AJ3479" s="4" t="s">
        <v>11336</v>
      </c>
      <c r="AK3479" s="63" t="s">
        <v>8062</v>
      </c>
      <c r="AL3479" s="4" t="s">
        <v>452</v>
      </c>
      <c r="AM3479" s="4" t="s">
        <v>452</v>
      </c>
    </row>
    <row r="3480" spans="21:39" x14ac:dyDescent="0.2">
      <c r="U3480" s="4"/>
      <c r="V3480" s="4"/>
      <c r="W3480" s="4"/>
      <c r="X3480" s="4"/>
      <c r="AJ3480" s="4" t="s">
        <v>11337</v>
      </c>
      <c r="AK3480" s="4" t="s">
        <v>8066</v>
      </c>
      <c r="AL3480" s="4" t="s">
        <v>452</v>
      </c>
      <c r="AM3480" s="4" t="s">
        <v>452</v>
      </c>
    </row>
    <row r="3481" spans="21:39" x14ac:dyDescent="0.2">
      <c r="U3481" s="4"/>
      <c r="V3481" s="4"/>
      <c r="W3481" s="4"/>
      <c r="X3481" s="4"/>
      <c r="AJ3481" s="4" t="s">
        <v>11338</v>
      </c>
      <c r="AK3481" s="4" t="s">
        <v>8074</v>
      </c>
      <c r="AL3481" s="4" t="s">
        <v>452</v>
      </c>
      <c r="AM3481" s="4" t="s">
        <v>452</v>
      </c>
    </row>
    <row r="3482" spans="21:39" x14ac:dyDescent="0.2">
      <c r="U3482" s="4"/>
      <c r="V3482" s="4"/>
      <c r="W3482" s="4"/>
      <c r="X3482" s="4"/>
      <c r="AJ3482" s="4" t="s">
        <v>11339</v>
      </c>
      <c r="AK3482" s="4" t="s">
        <v>8082</v>
      </c>
      <c r="AL3482" s="4" t="s">
        <v>452</v>
      </c>
      <c r="AM3482" s="4" t="s">
        <v>452</v>
      </c>
    </row>
    <row r="3483" spans="21:39" x14ac:dyDescent="0.2">
      <c r="U3483" s="4"/>
      <c r="V3483" s="4"/>
      <c r="W3483" s="4"/>
      <c r="X3483" s="4"/>
      <c r="AJ3483" s="4" t="s">
        <v>11340</v>
      </c>
      <c r="AK3483" s="4" t="s">
        <v>8094</v>
      </c>
      <c r="AL3483" s="4" t="s">
        <v>452</v>
      </c>
      <c r="AM3483" s="4" t="s">
        <v>452</v>
      </c>
    </row>
    <row r="3484" spans="21:39" x14ac:dyDescent="0.2">
      <c r="U3484" s="4"/>
      <c r="V3484" s="4"/>
      <c r="W3484" s="4"/>
      <c r="X3484" s="4"/>
      <c r="AJ3484" s="4" t="s">
        <v>11341</v>
      </c>
      <c r="AK3484" s="4" t="s">
        <v>8098</v>
      </c>
      <c r="AL3484" s="4" t="s">
        <v>452</v>
      </c>
      <c r="AM3484" s="4" t="s">
        <v>452</v>
      </c>
    </row>
    <row r="3485" spans="21:39" x14ac:dyDescent="0.2">
      <c r="U3485" s="4"/>
      <c r="V3485" s="4"/>
      <c r="W3485" s="4"/>
      <c r="X3485" s="4"/>
      <c r="AJ3485" s="4" t="s">
        <v>11342</v>
      </c>
      <c r="AK3485" s="4" t="s">
        <v>8102</v>
      </c>
      <c r="AL3485" s="4" t="s">
        <v>452</v>
      </c>
      <c r="AM3485" s="4" t="s">
        <v>452</v>
      </c>
    </row>
    <row r="3486" spans="21:39" x14ac:dyDescent="0.2">
      <c r="U3486" s="63"/>
      <c r="V3486" s="63"/>
      <c r="W3486" s="63"/>
      <c r="X3486" s="63"/>
      <c r="AJ3486" s="4" t="s">
        <v>11343</v>
      </c>
      <c r="AK3486" s="63" t="s">
        <v>11129</v>
      </c>
      <c r="AL3486" s="4" t="s">
        <v>452</v>
      </c>
      <c r="AM3486" s="4" t="s">
        <v>452</v>
      </c>
    </row>
    <row r="3487" spans="21:39" x14ac:dyDescent="0.2">
      <c r="U3487" s="4"/>
      <c r="V3487" s="4"/>
      <c r="W3487" s="4"/>
      <c r="X3487" s="4"/>
      <c r="AJ3487" s="4" t="s">
        <v>11344</v>
      </c>
      <c r="AK3487" s="4" t="s">
        <v>11345</v>
      </c>
      <c r="AL3487" s="4" t="s">
        <v>452</v>
      </c>
      <c r="AM3487" s="4" t="s">
        <v>452</v>
      </c>
    </row>
    <row r="3488" spans="21:39" x14ac:dyDescent="0.2">
      <c r="U3488" s="4"/>
      <c r="V3488" s="4"/>
      <c r="W3488" s="4"/>
      <c r="X3488" s="4"/>
      <c r="AJ3488" s="4" t="s">
        <v>11346</v>
      </c>
      <c r="AK3488" s="4" t="s">
        <v>11347</v>
      </c>
      <c r="AL3488" s="4" t="s">
        <v>452</v>
      </c>
      <c r="AM3488" s="4" t="s">
        <v>452</v>
      </c>
    </row>
    <row r="3489" spans="21:39" x14ac:dyDescent="0.2">
      <c r="U3489" s="4"/>
      <c r="V3489" s="4"/>
      <c r="W3489" s="4"/>
      <c r="X3489" s="4"/>
      <c r="AJ3489" s="4" t="s">
        <v>11348</v>
      </c>
      <c r="AK3489" s="4" t="s">
        <v>11349</v>
      </c>
      <c r="AL3489" s="4" t="s">
        <v>452</v>
      </c>
      <c r="AM3489" s="4" t="s">
        <v>452</v>
      </c>
    </row>
    <row r="3490" spans="21:39" x14ac:dyDescent="0.2">
      <c r="U3490" s="4"/>
      <c r="V3490" s="4"/>
      <c r="W3490" s="4"/>
      <c r="X3490" s="4"/>
      <c r="AJ3490" s="4" t="s">
        <v>11350</v>
      </c>
      <c r="AK3490" s="4" t="s">
        <v>11351</v>
      </c>
      <c r="AL3490" s="4" t="s">
        <v>452</v>
      </c>
      <c r="AM3490" s="4" t="s">
        <v>452</v>
      </c>
    </row>
    <row r="3491" spans="21:39" x14ac:dyDescent="0.2">
      <c r="U3491" s="4"/>
      <c r="V3491" s="4"/>
      <c r="W3491" s="4"/>
      <c r="X3491" s="4"/>
      <c r="AJ3491" s="4" t="s">
        <v>11352</v>
      </c>
      <c r="AK3491" s="4" t="s">
        <v>11353</v>
      </c>
      <c r="AL3491" s="4" t="s">
        <v>452</v>
      </c>
      <c r="AM3491" s="4" t="s">
        <v>452</v>
      </c>
    </row>
    <row r="3492" spans="21:39" x14ac:dyDescent="0.2">
      <c r="U3492" s="4"/>
      <c r="V3492" s="4"/>
      <c r="W3492" s="4"/>
      <c r="X3492" s="4"/>
      <c r="AJ3492" s="4" t="s">
        <v>11354</v>
      </c>
      <c r="AK3492" s="4" t="s">
        <v>11355</v>
      </c>
      <c r="AL3492" s="4" t="s">
        <v>452</v>
      </c>
      <c r="AM3492" s="4" t="s">
        <v>452</v>
      </c>
    </row>
    <row r="3493" spans="21:39" x14ac:dyDescent="0.2">
      <c r="U3493" s="4"/>
      <c r="V3493" s="4"/>
      <c r="W3493" s="4"/>
      <c r="X3493" s="4"/>
      <c r="AJ3493" s="4" t="s">
        <v>11356</v>
      </c>
      <c r="AK3493" s="4" t="s">
        <v>11357</v>
      </c>
      <c r="AL3493" s="4" t="s">
        <v>452</v>
      </c>
      <c r="AM3493" s="4" t="s">
        <v>452</v>
      </c>
    </row>
    <row r="3494" spans="21:39" x14ac:dyDescent="0.2">
      <c r="U3494" s="4"/>
      <c r="V3494" s="4"/>
      <c r="W3494" s="4"/>
      <c r="X3494" s="4"/>
      <c r="AJ3494" s="4" t="s">
        <v>11358</v>
      </c>
      <c r="AK3494" s="4" t="s">
        <v>11359</v>
      </c>
      <c r="AL3494" s="4" t="s">
        <v>452</v>
      </c>
      <c r="AM3494" s="4" t="s">
        <v>452</v>
      </c>
    </row>
    <row r="3495" spans="21:39" x14ac:dyDescent="0.2">
      <c r="U3495" s="4"/>
      <c r="V3495" s="4"/>
      <c r="W3495" s="4"/>
      <c r="X3495" s="4"/>
      <c r="AJ3495" s="4" t="s">
        <v>11360</v>
      </c>
      <c r="AK3495" s="4" t="s">
        <v>10499</v>
      </c>
      <c r="AL3495" s="4" t="s">
        <v>452</v>
      </c>
      <c r="AM3495" s="4" t="s">
        <v>452</v>
      </c>
    </row>
    <row r="3496" spans="21:39" x14ac:dyDescent="0.2">
      <c r="U3496" s="4"/>
      <c r="V3496" s="4"/>
      <c r="W3496" s="4"/>
      <c r="X3496" s="4"/>
      <c r="AJ3496" s="4" t="s">
        <v>11361</v>
      </c>
      <c r="AK3496" s="4" t="s">
        <v>11362</v>
      </c>
      <c r="AL3496" s="4" t="s">
        <v>452</v>
      </c>
      <c r="AM3496" s="4" t="s">
        <v>452</v>
      </c>
    </row>
    <row r="3497" spans="21:39" x14ac:dyDescent="0.2">
      <c r="U3497" s="4"/>
      <c r="V3497" s="4"/>
      <c r="W3497" s="4"/>
      <c r="X3497" s="4"/>
      <c r="AJ3497" s="4" t="s">
        <v>11363</v>
      </c>
      <c r="AK3497" s="4" t="s">
        <v>11364</v>
      </c>
      <c r="AL3497" s="4" t="s">
        <v>452</v>
      </c>
      <c r="AM3497" s="4" t="s">
        <v>452</v>
      </c>
    </row>
    <row r="3498" spans="21:39" x14ac:dyDescent="0.2">
      <c r="U3498" s="4"/>
      <c r="V3498" s="4"/>
      <c r="W3498" s="4"/>
      <c r="X3498" s="4"/>
      <c r="AJ3498" s="4" t="s">
        <v>11365</v>
      </c>
      <c r="AK3498" s="4" t="s">
        <v>11366</v>
      </c>
      <c r="AL3498" s="4" t="s">
        <v>452</v>
      </c>
      <c r="AM3498" s="4" t="s">
        <v>452</v>
      </c>
    </row>
    <row r="3499" spans="21:39" x14ac:dyDescent="0.2">
      <c r="U3499" s="4"/>
      <c r="V3499" s="4"/>
      <c r="W3499" s="4"/>
      <c r="X3499" s="4"/>
      <c r="AJ3499" s="4" t="s">
        <v>11367</v>
      </c>
      <c r="AK3499" s="4" t="s">
        <v>11368</v>
      </c>
      <c r="AL3499" s="4" t="s">
        <v>452</v>
      </c>
      <c r="AM3499" s="4" t="s">
        <v>452</v>
      </c>
    </row>
    <row r="3500" spans="21:39" x14ac:dyDescent="0.2">
      <c r="U3500" s="4"/>
      <c r="V3500" s="4"/>
      <c r="W3500" s="4"/>
      <c r="X3500" s="4"/>
      <c r="AJ3500" s="4" t="s">
        <v>11369</v>
      </c>
      <c r="AK3500" s="4" t="s">
        <v>11370</v>
      </c>
      <c r="AL3500" s="4" t="s">
        <v>452</v>
      </c>
      <c r="AM3500" s="4" t="s">
        <v>452</v>
      </c>
    </row>
    <row r="3501" spans="21:39" x14ac:dyDescent="0.2">
      <c r="U3501" s="4"/>
      <c r="V3501" s="4"/>
      <c r="W3501" s="4"/>
      <c r="X3501" s="4"/>
      <c r="AJ3501" s="4" t="s">
        <v>11371</v>
      </c>
      <c r="AK3501" s="4" t="s">
        <v>11372</v>
      </c>
      <c r="AL3501" s="4" t="s">
        <v>452</v>
      </c>
      <c r="AM3501" s="4" t="s">
        <v>452</v>
      </c>
    </row>
    <row r="3502" spans="21:39" x14ac:dyDescent="0.2">
      <c r="U3502" s="4"/>
      <c r="V3502" s="4"/>
      <c r="W3502" s="4"/>
      <c r="X3502" s="4"/>
      <c r="AJ3502" s="4" t="s">
        <v>11373</v>
      </c>
      <c r="AK3502" s="4" t="s">
        <v>11374</v>
      </c>
      <c r="AL3502" s="4" t="s">
        <v>452</v>
      </c>
      <c r="AM3502" s="4" t="s">
        <v>452</v>
      </c>
    </row>
    <row r="3503" spans="21:39" x14ac:dyDescent="0.2">
      <c r="U3503" s="4"/>
      <c r="V3503" s="4"/>
      <c r="W3503" s="4"/>
      <c r="X3503" s="4"/>
      <c r="AJ3503" s="4" t="s">
        <v>11375</v>
      </c>
      <c r="AK3503" s="4" t="s">
        <v>11376</v>
      </c>
      <c r="AL3503" s="4" t="s">
        <v>452</v>
      </c>
      <c r="AM3503" s="4" t="s">
        <v>452</v>
      </c>
    </row>
    <row r="3504" spans="21:39" x14ac:dyDescent="0.2">
      <c r="U3504" s="4"/>
      <c r="V3504" s="4"/>
      <c r="W3504" s="4"/>
      <c r="X3504" s="4"/>
      <c r="AJ3504" s="4" t="s">
        <v>11377</v>
      </c>
      <c r="AK3504" s="4" t="s">
        <v>11378</v>
      </c>
      <c r="AL3504" s="4" t="s">
        <v>452</v>
      </c>
      <c r="AM3504" s="4" t="s">
        <v>452</v>
      </c>
    </row>
    <row r="3505" spans="21:39" x14ac:dyDescent="0.2">
      <c r="U3505" s="4"/>
      <c r="V3505" s="4"/>
      <c r="W3505" s="4"/>
      <c r="X3505" s="4"/>
      <c r="AJ3505" s="4" t="s">
        <v>11379</v>
      </c>
      <c r="AK3505" s="4" t="s">
        <v>11380</v>
      </c>
      <c r="AL3505" s="4" t="s">
        <v>452</v>
      </c>
      <c r="AM3505" s="4" t="s">
        <v>452</v>
      </c>
    </row>
    <row r="3506" spans="21:39" x14ac:dyDescent="0.2">
      <c r="U3506" s="4"/>
      <c r="V3506" s="4"/>
      <c r="W3506" s="4"/>
      <c r="X3506" s="4"/>
      <c r="AJ3506" s="4" t="s">
        <v>11381</v>
      </c>
      <c r="AK3506" s="4" t="s">
        <v>11382</v>
      </c>
      <c r="AL3506" s="4" t="s">
        <v>452</v>
      </c>
      <c r="AM3506" s="4" t="s">
        <v>452</v>
      </c>
    </row>
    <row r="3507" spans="21:39" x14ac:dyDescent="0.2">
      <c r="U3507" s="4"/>
      <c r="V3507" s="4"/>
      <c r="W3507" s="4"/>
      <c r="X3507" s="4"/>
      <c r="AJ3507" s="4" t="s">
        <v>11383</v>
      </c>
      <c r="AK3507" s="4" t="s">
        <v>11384</v>
      </c>
      <c r="AL3507" s="4" t="s">
        <v>452</v>
      </c>
      <c r="AM3507" s="4" t="s">
        <v>452</v>
      </c>
    </row>
    <row r="3508" spans="21:39" x14ac:dyDescent="0.2">
      <c r="U3508" s="4"/>
      <c r="V3508" s="4"/>
      <c r="W3508" s="4"/>
      <c r="X3508" s="4"/>
      <c r="AJ3508" s="4" t="s">
        <v>11385</v>
      </c>
      <c r="AK3508" s="4" t="s">
        <v>11083</v>
      </c>
      <c r="AL3508" s="4" t="s">
        <v>452</v>
      </c>
      <c r="AM3508" s="4" t="s">
        <v>452</v>
      </c>
    </row>
    <row r="3509" spans="21:39" x14ac:dyDescent="0.2">
      <c r="U3509" s="63"/>
      <c r="V3509" s="63"/>
      <c r="W3509" s="63"/>
      <c r="X3509" s="63"/>
      <c r="AJ3509" s="4" t="s">
        <v>11386</v>
      </c>
      <c r="AK3509" s="63" t="s">
        <v>11387</v>
      </c>
      <c r="AL3509" s="4" t="s">
        <v>11388</v>
      </c>
      <c r="AM3509" s="4" t="s">
        <v>11389</v>
      </c>
    </row>
    <row r="3510" spans="21:39" x14ac:dyDescent="0.2">
      <c r="U3510" s="4"/>
      <c r="V3510" s="4"/>
      <c r="W3510" s="4"/>
      <c r="X3510" s="4"/>
      <c r="AJ3510" s="4" t="s">
        <v>11390</v>
      </c>
      <c r="AK3510" s="4" t="s">
        <v>11391</v>
      </c>
      <c r="AL3510" s="4" t="s">
        <v>452</v>
      </c>
      <c r="AM3510" s="4" t="s">
        <v>452</v>
      </c>
    </row>
    <row r="3511" spans="21:39" x14ac:dyDescent="0.2">
      <c r="U3511" s="63"/>
      <c r="V3511" s="63"/>
      <c r="W3511" s="63"/>
      <c r="X3511" s="63"/>
      <c r="AJ3511" s="4" t="s">
        <v>11392</v>
      </c>
      <c r="AK3511" s="63" t="s">
        <v>11393</v>
      </c>
      <c r="AL3511" s="4" t="s">
        <v>452</v>
      </c>
      <c r="AM3511" s="4" t="s">
        <v>452</v>
      </c>
    </row>
    <row r="3512" spans="21:39" x14ac:dyDescent="0.2">
      <c r="U3512" s="4"/>
      <c r="V3512" s="4"/>
      <c r="W3512" s="4"/>
      <c r="X3512" s="4"/>
      <c r="AJ3512" s="4" t="s">
        <v>11394</v>
      </c>
      <c r="AK3512" s="4" t="s">
        <v>11395</v>
      </c>
      <c r="AL3512" s="4" t="s">
        <v>452</v>
      </c>
      <c r="AM3512" s="4" t="s">
        <v>452</v>
      </c>
    </row>
    <row r="3513" spans="21:39" x14ac:dyDescent="0.2">
      <c r="U3513" s="4"/>
      <c r="V3513" s="4"/>
      <c r="W3513" s="4"/>
      <c r="X3513" s="4"/>
      <c r="AJ3513" s="4" t="s">
        <v>11396</v>
      </c>
      <c r="AK3513" s="4" t="s">
        <v>11397</v>
      </c>
      <c r="AL3513" s="4" t="s">
        <v>452</v>
      </c>
      <c r="AM3513" s="4" t="s">
        <v>452</v>
      </c>
    </row>
    <row r="3514" spans="21:39" x14ac:dyDescent="0.2">
      <c r="U3514" s="4"/>
      <c r="V3514" s="4"/>
      <c r="W3514" s="4"/>
      <c r="X3514" s="4"/>
      <c r="AJ3514" s="4" t="s">
        <v>11398</v>
      </c>
      <c r="AK3514" s="4" t="s">
        <v>11399</v>
      </c>
      <c r="AL3514" s="4" t="s">
        <v>8352</v>
      </c>
      <c r="AM3514" s="4" t="s">
        <v>11400</v>
      </c>
    </row>
    <row r="3515" spans="21:39" x14ac:dyDescent="0.2">
      <c r="U3515" s="4"/>
      <c r="V3515" s="4"/>
      <c r="W3515" s="4"/>
      <c r="X3515" s="4"/>
      <c r="AJ3515" s="4" t="s">
        <v>11401</v>
      </c>
      <c r="AK3515" s="4" t="s">
        <v>11402</v>
      </c>
      <c r="AL3515" s="4" t="s">
        <v>452</v>
      </c>
      <c r="AM3515" s="4" t="s">
        <v>452</v>
      </c>
    </row>
    <row r="3516" spans="21:39" x14ac:dyDescent="0.2">
      <c r="U3516" s="4"/>
      <c r="V3516" s="4"/>
      <c r="W3516" s="4"/>
      <c r="X3516" s="4"/>
      <c r="AJ3516" s="4" t="s">
        <v>11403</v>
      </c>
      <c r="AK3516" s="4" t="s">
        <v>11404</v>
      </c>
      <c r="AL3516" s="4" t="s">
        <v>452</v>
      </c>
      <c r="AM3516" s="4" t="s">
        <v>452</v>
      </c>
    </row>
    <row r="3517" spans="21:39" x14ac:dyDescent="0.2">
      <c r="U3517" s="63"/>
      <c r="V3517" s="63"/>
      <c r="W3517" s="63"/>
      <c r="X3517" s="63"/>
      <c r="AJ3517" s="4" t="s">
        <v>11405</v>
      </c>
      <c r="AK3517" s="63" t="s">
        <v>11406</v>
      </c>
      <c r="AL3517" s="4" t="s">
        <v>11407</v>
      </c>
      <c r="AM3517" s="4" t="s">
        <v>11408</v>
      </c>
    </row>
    <row r="3518" spans="21:39" x14ac:dyDescent="0.2">
      <c r="U3518" s="63"/>
      <c r="V3518" s="63"/>
      <c r="W3518" s="63"/>
      <c r="X3518" s="63"/>
      <c r="AJ3518" s="4" t="s">
        <v>11409</v>
      </c>
      <c r="AK3518" s="63" t="s">
        <v>11376</v>
      </c>
      <c r="AL3518" s="4" t="s">
        <v>452</v>
      </c>
      <c r="AM3518" s="4" t="s">
        <v>452</v>
      </c>
    </row>
    <row r="3519" spans="21:39" x14ac:dyDescent="0.2">
      <c r="U3519" s="63"/>
      <c r="V3519" s="63"/>
      <c r="W3519" s="63"/>
      <c r="X3519" s="63"/>
      <c r="AJ3519" s="4" t="s">
        <v>11410</v>
      </c>
      <c r="AK3519" s="63" t="s">
        <v>11374</v>
      </c>
      <c r="AL3519" s="4" t="s">
        <v>452</v>
      </c>
      <c r="AM3519" s="4" t="s">
        <v>452</v>
      </c>
    </row>
    <row r="3520" spans="21:39" x14ac:dyDescent="0.2">
      <c r="U3520" s="4"/>
      <c r="V3520" s="4"/>
      <c r="W3520" s="4"/>
      <c r="X3520" s="4"/>
      <c r="AJ3520" s="4" t="s">
        <v>11411</v>
      </c>
      <c r="AK3520" s="4" t="s">
        <v>11412</v>
      </c>
      <c r="AL3520" s="4" t="s">
        <v>452</v>
      </c>
      <c r="AM3520" s="4" t="s">
        <v>452</v>
      </c>
    </row>
    <row r="3521" spans="21:39" x14ac:dyDescent="0.2">
      <c r="U3521" s="63"/>
      <c r="V3521" s="63"/>
      <c r="W3521" s="63"/>
      <c r="X3521" s="63"/>
      <c r="AJ3521" s="4" t="s">
        <v>11413</v>
      </c>
      <c r="AK3521" s="63" t="s">
        <v>11414</v>
      </c>
      <c r="AL3521" s="4" t="s">
        <v>11415</v>
      </c>
      <c r="AM3521" s="4" t="s">
        <v>11416</v>
      </c>
    </row>
    <row r="3522" spans="21:39" x14ac:dyDescent="0.2">
      <c r="U3522" s="63"/>
      <c r="V3522" s="63"/>
      <c r="W3522" s="63"/>
      <c r="X3522" s="63"/>
      <c r="AJ3522" s="4" t="s">
        <v>11417</v>
      </c>
      <c r="AK3522" s="63" t="s">
        <v>11418</v>
      </c>
      <c r="AL3522" s="4" t="s">
        <v>11419</v>
      </c>
      <c r="AM3522" s="4" t="s">
        <v>11420</v>
      </c>
    </row>
    <row r="3523" spans="21:39" x14ac:dyDescent="0.2">
      <c r="U3523" s="63"/>
      <c r="V3523" s="63"/>
      <c r="W3523" s="63"/>
      <c r="X3523" s="63"/>
      <c r="AJ3523" s="4" t="s">
        <v>11421</v>
      </c>
      <c r="AK3523" s="63" t="s">
        <v>11422</v>
      </c>
      <c r="AL3523" s="4" t="s">
        <v>452</v>
      </c>
      <c r="AM3523" s="4" t="s">
        <v>452</v>
      </c>
    </row>
    <row r="3524" spans="21:39" x14ac:dyDescent="0.2">
      <c r="U3524" s="4"/>
      <c r="V3524" s="4"/>
      <c r="W3524" s="4"/>
      <c r="X3524" s="4"/>
      <c r="AJ3524" s="4" t="s">
        <v>11423</v>
      </c>
      <c r="AK3524" s="4" t="s">
        <v>11424</v>
      </c>
      <c r="AL3524" s="4" t="s">
        <v>452</v>
      </c>
      <c r="AM3524" s="4" t="s">
        <v>452</v>
      </c>
    </row>
    <row r="3525" spans="21:39" x14ac:dyDescent="0.2">
      <c r="U3525" s="63"/>
      <c r="V3525" s="63"/>
      <c r="W3525" s="63"/>
      <c r="X3525" s="63"/>
      <c r="AJ3525" s="4" t="s">
        <v>11425</v>
      </c>
      <c r="AK3525" s="63" t="s">
        <v>11426</v>
      </c>
      <c r="AL3525" s="4" t="s">
        <v>11427</v>
      </c>
      <c r="AM3525" s="4" t="s">
        <v>11428</v>
      </c>
    </row>
    <row r="3526" spans="21:39" x14ac:dyDescent="0.2">
      <c r="U3526" s="63"/>
      <c r="V3526" s="63"/>
      <c r="W3526" s="63"/>
      <c r="X3526" s="63"/>
      <c r="AJ3526" s="4" t="s">
        <v>11429</v>
      </c>
      <c r="AK3526" s="63" t="s">
        <v>11368</v>
      </c>
      <c r="AL3526" s="4" t="s">
        <v>452</v>
      </c>
      <c r="AM3526" s="4" t="s">
        <v>452</v>
      </c>
    </row>
    <row r="3527" spans="21:39" x14ac:dyDescent="0.2">
      <c r="U3527" s="63"/>
      <c r="V3527" s="63"/>
      <c r="W3527" s="63"/>
      <c r="X3527" s="63"/>
      <c r="AJ3527" s="4" t="s">
        <v>11430</v>
      </c>
      <c r="AK3527" s="63" t="s">
        <v>11372</v>
      </c>
      <c r="AL3527" s="4" t="s">
        <v>452</v>
      </c>
      <c r="AM3527" s="4" t="s">
        <v>452</v>
      </c>
    </row>
    <row r="3528" spans="21:39" x14ac:dyDescent="0.2">
      <c r="U3528" s="4"/>
      <c r="V3528" s="4"/>
      <c r="W3528" s="4"/>
      <c r="X3528" s="4"/>
      <c r="AJ3528" s="4" t="s">
        <v>11431</v>
      </c>
      <c r="AK3528" s="4" t="s">
        <v>11432</v>
      </c>
      <c r="AL3528" s="4" t="s">
        <v>452</v>
      </c>
      <c r="AM3528" s="4" t="s">
        <v>452</v>
      </c>
    </row>
    <row r="3529" spans="21:39" x14ac:dyDescent="0.2">
      <c r="U3529" s="4"/>
      <c r="V3529" s="4"/>
      <c r="W3529" s="4"/>
      <c r="X3529" s="4"/>
      <c r="AJ3529" s="4" t="s">
        <v>11433</v>
      </c>
      <c r="AK3529" s="4" t="s">
        <v>11353</v>
      </c>
      <c r="AL3529" s="4" t="s">
        <v>452</v>
      </c>
      <c r="AM3529" s="4" t="s">
        <v>452</v>
      </c>
    </row>
    <row r="3530" spans="21:39" x14ac:dyDescent="0.2">
      <c r="U3530" s="4"/>
      <c r="V3530" s="4"/>
      <c r="W3530" s="4"/>
      <c r="X3530" s="4"/>
      <c r="AJ3530" s="4" t="s">
        <v>11434</v>
      </c>
      <c r="AK3530" s="4" t="s">
        <v>11355</v>
      </c>
      <c r="AL3530" s="4" t="s">
        <v>452</v>
      </c>
      <c r="AM3530" s="4" t="s">
        <v>452</v>
      </c>
    </row>
    <row r="3531" spans="21:39" x14ac:dyDescent="0.2">
      <c r="U3531" s="63"/>
      <c r="V3531" s="63"/>
      <c r="W3531" s="63"/>
      <c r="X3531" s="63"/>
      <c r="AJ3531" s="4" t="s">
        <v>11435</v>
      </c>
      <c r="AK3531" s="63" t="s">
        <v>11436</v>
      </c>
      <c r="AL3531" s="4" t="s">
        <v>11437</v>
      </c>
      <c r="AM3531" s="4" t="s">
        <v>11438</v>
      </c>
    </row>
    <row r="3532" spans="21:39" x14ac:dyDescent="0.2">
      <c r="U3532" s="63"/>
      <c r="V3532" s="63"/>
      <c r="W3532" s="63"/>
      <c r="X3532" s="63"/>
      <c r="AJ3532" s="4" t="s">
        <v>11439</v>
      </c>
      <c r="AK3532" s="63" t="s">
        <v>11359</v>
      </c>
      <c r="AL3532" s="4" t="s">
        <v>452</v>
      </c>
      <c r="AM3532" s="4" t="s">
        <v>452</v>
      </c>
    </row>
    <row r="3533" spans="21:39" x14ac:dyDescent="0.2">
      <c r="U3533" s="63"/>
      <c r="V3533" s="63"/>
      <c r="W3533" s="63"/>
      <c r="X3533" s="63"/>
      <c r="AJ3533" s="4" t="s">
        <v>11440</v>
      </c>
      <c r="AK3533" s="63" t="s">
        <v>11441</v>
      </c>
      <c r="AL3533" s="4" t="s">
        <v>11442</v>
      </c>
      <c r="AM3533" s="4" t="s">
        <v>11443</v>
      </c>
    </row>
    <row r="3534" spans="21:39" x14ac:dyDescent="0.2">
      <c r="U3534" s="4"/>
      <c r="V3534" s="4"/>
      <c r="W3534" s="4"/>
      <c r="X3534" s="4"/>
      <c r="AJ3534" s="4" t="s">
        <v>11444</v>
      </c>
      <c r="AK3534" s="4" t="s">
        <v>11445</v>
      </c>
      <c r="AL3534" s="4" t="s">
        <v>11446</v>
      </c>
      <c r="AM3534" s="4" t="s">
        <v>11447</v>
      </c>
    </row>
    <row r="3535" spans="21:39" x14ac:dyDescent="0.2">
      <c r="U3535" s="4"/>
      <c r="V3535" s="4"/>
      <c r="W3535" s="4"/>
      <c r="X3535" s="4"/>
      <c r="AJ3535" s="4" t="s">
        <v>11448</v>
      </c>
      <c r="AK3535" s="4" t="s">
        <v>11449</v>
      </c>
      <c r="AL3535" s="4" t="s">
        <v>11450</v>
      </c>
      <c r="AM3535" s="4" t="s">
        <v>11451</v>
      </c>
    </row>
    <row r="3536" spans="21:39" x14ac:dyDescent="0.2">
      <c r="U3536" s="4"/>
      <c r="V3536" s="4"/>
      <c r="W3536" s="4"/>
      <c r="X3536" s="4"/>
      <c r="AJ3536" s="4" t="s">
        <v>11452</v>
      </c>
      <c r="AK3536" s="4" t="s">
        <v>11453</v>
      </c>
      <c r="AL3536" s="4" t="s">
        <v>11454</v>
      </c>
      <c r="AM3536" s="4" t="s">
        <v>10986</v>
      </c>
    </row>
    <row r="3537" spans="21:39" x14ac:dyDescent="0.2">
      <c r="U3537" s="63"/>
      <c r="V3537" s="63"/>
      <c r="W3537" s="63"/>
      <c r="X3537" s="63"/>
      <c r="AJ3537" s="4" t="s">
        <v>11455</v>
      </c>
      <c r="AK3537" s="63" t="s">
        <v>11456</v>
      </c>
      <c r="AL3537" s="4" t="s">
        <v>11457</v>
      </c>
      <c r="AM3537" s="4" t="s">
        <v>11458</v>
      </c>
    </row>
    <row r="3538" spans="21:39" x14ac:dyDescent="0.2">
      <c r="U3538" s="63"/>
      <c r="V3538" s="63"/>
      <c r="W3538" s="63"/>
      <c r="X3538" s="63"/>
      <c r="AJ3538" s="4" t="s">
        <v>11459</v>
      </c>
      <c r="AK3538" s="63" t="s">
        <v>11460</v>
      </c>
      <c r="AL3538" s="4" t="s">
        <v>11461</v>
      </c>
      <c r="AM3538" s="4" t="s">
        <v>11462</v>
      </c>
    </row>
    <row r="3539" spans="21:39" x14ac:dyDescent="0.2">
      <c r="U3539" s="63"/>
      <c r="V3539" s="63"/>
      <c r="W3539" s="63"/>
      <c r="X3539" s="63"/>
      <c r="AJ3539" s="4" t="s">
        <v>11463</v>
      </c>
      <c r="AK3539" s="63" t="s">
        <v>11464</v>
      </c>
      <c r="AL3539" s="4" t="s">
        <v>11465</v>
      </c>
      <c r="AM3539" s="4" t="s">
        <v>11466</v>
      </c>
    </row>
    <row r="3540" spans="21:39" x14ac:dyDescent="0.2">
      <c r="U3540" s="4"/>
      <c r="V3540" s="4"/>
      <c r="W3540" s="4"/>
      <c r="X3540" s="4"/>
      <c r="AJ3540" s="4" t="s">
        <v>11467</v>
      </c>
      <c r="AK3540" s="4" t="s">
        <v>11468</v>
      </c>
      <c r="AL3540" s="4" t="s">
        <v>10909</v>
      </c>
      <c r="AM3540" s="4" t="s">
        <v>9974</v>
      </c>
    </row>
    <row r="3541" spans="21:39" x14ac:dyDescent="0.2">
      <c r="U3541" s="4"/>
      <c r="V3541" s="4"/>
      <c r="W3541" s="4"/>
      <c r="X3541" s="4"/>
      <c r="AJ3541" s="4" t="s">
        <v>11469</v>
      </c>
      <c r="AK3541" s="4" t="s">
        <v>11470</v>
      </c>
      <c r="AL3541" s="4" t="s">
        <v>11471</v>
      </c>
      <c r="AM3541" s="4" t="s">
        <v>11472</v>
      </c>
    </row>
    <row r="3542" spans="21:39" x14ac:dyDescent="0.2">
      <c r="U3542" s="4"/>
      <c r="V3542" s="4"/>
      <c r="W3542" s="4"/>
      <c r="X3542" s="4"/>
      <c r="AJ3542" s="4" t="s">
        <v>11473</v>
      </c>
      <c r="AK3542" s="4" t="s">
        <v>11376</v>
      </c>
      <c r="AL3542" s="4" t="s">
        <v>11474</v>
      </c>
      <c r="AM3542" s="4" t="s">
        <v>11475</v>
      </c>
    </row>
    <row r="3543" spans="21:39" x14ac:dyDescent="0.2">
      <c r="U3543" s="63"/>
      <c r="V3543" s="63"/>
      <c r="W3543" s="63"/>
      <c r="X3543" s="63"/>
      <c r="AJ3543" s="4" t="s">
        <v>11476</v>
      </c>
      <c r="AK3543" s="63" t="s">
        <v>11477</v>
      </c>
      <c r="AL3543" s="4" t="s">
        <v>11478</v>
      </c>
      <c r="AM3543" s="4" t="s">
        <v>11479</v>
      </c>
    </row>
    <row r="3544" spans="21:39" x14ac:dyDescent="0.2">
      <c r="U3544" s="4"/>
      <c r="V3544" s="4"/>
      <c r="W3544" s="4"/>
      <c r="X3544" s="4"/>
      <c r="AJ3544" s="4" t="s">
        <v>11480</v>
      </c>
      <c r="AK3544" s="4" t="s">
        <v>11481</v>
      </c>
      <c r="AL3544" s="4" t="s">
        <v>11482</v>
      </c>
      <c r="AM3544" s="4" t="s">
        <v>11483</v>
      </c>
    </row>
    <row r="3545" spans="21:39" x14ac:dyDescent="0.2">
      <c r="U3545" s="4"/>
      <c r="V3545" s="4"/>
      <c r="W3545" s="4"/>
      <c r="X3545" s="4"/>
      <c r="AJ3545" s="4" t="s">
        <v>11484</v>
      </c>
      <c r="AK3545" s="4" t="s">
        <v>11485</v>
      </c>
      <c r="AL3545" s="4" t="s">
        <v>11486</v>
      </c>
      <c r="AM3545" s="4" t="s">
        <v>11487</v>
      </c>
    </row>
    <row r="3546" spans="21:39" x14ac:dyDescent="0.2">
      <c r="U3546" s="63"/>
      <c r="V3546" s="63"/>
      <c r="W3546" s="63"/>
      <c r="X3546" s="63"/>
      <c r="AJ3546" s="4" t="s">
        <v>11488</v>
      </c>
      <c r="AK3546" s="63" t="s">
        <v>11489</v>
      </c>
      <c r="AL3546" s="4" t="s">
        <v>11490</v>
      </c>
      <c r="AM3546" s="4" t="s">
        <v>11491</v>
      </c>
    </row>
    <row r="3547" spans="21:39" x14ac:dyDescent="0.2">
      <c r="U3547" s="63"/>
      <c r="V3547" s="63"/>
      <c r="W3547" s="63"/>
      <c r="X3547" s="63"/>
      <c r="AJ3547" s="4" t="s">
        <v>11492</v>
      </c>
      <c r="AK3547" s="63" t="s">
        <v>11493</v>
      </c>
      <c r="AL3547" s="4" t="s">
        <v>11494</v>
      </c>
      <c r="AM3547" s="4" t="s">
        <v>11495</v>
      </c>
    </row>
    <row r="3548" spans="21:39" x14ac:dyDescent="0.2">
      <c r="U3548" s="4"/>
      <c r="V3548" s="4"/>
      <c r="W3548" s="4"/>
      <c r="X3548" s="4"/>
      <c r="AJ3548" s="4" t="s">
        <v>11496</v>
      </c>
      <c r="AK3548" s="4" t="s">
        <v>11497</v>
      </c>
      <c r="AL3548" s="4" t="s">
        <v>11498</v>
      </c>
      <c r="AM3548" s="4" t="s">
        <v>11499</v>
      </c>
    </row>
    <row r="3549" spans="21:39" x14ac:dyDescent="0.2">
      <c r="U3549" s="4"/>
      <c r="V3549" s="4"/>
      <c r="W3549" s="4"/>
      <c r="X3549" s="4"/>
      <c r="AJ3549" s="4" t="s">
        <v>11500</v>
      </c>
      <c r="AK3549" s="4" t="s">
        <v>11501</v>
      </c>
      <c r="AL3549" s="4" t="s">
        <v>11502</v>
      </c>
      <c r="AM3549" s="4" t="s">
        <v>11503</v>
      </c>
    </row>
    <row r="3550" spans="21:39" x14ac:dyDescent="0.2">
      <c r="U3550" s="4"/>
      <c r="V3550" s="4"/>
      <c r="W3550" s="4"/>
      <c r="X3550" s="4"/>
      <c r="AJ3550" s="4" t="s">
        <v>11504</v>
      </c>
      <c r="AK3550" s="4" t="s">
        <v>11505</v>
      </c>
      <c r="AL3550" s="4" t="s">
        <v>11506</v>
      </c>
      <c r="AM3550" s="4" t="s">
        <v>11507</v>
      </c>
    </row>
    <row r="3551" spans="21:39" x14ac:dyDescent="0.2">
      <c r="U3551" s="4"/>
      <c r="V3551" s="4"/>
      <c r="W3551" s="4"/>
      <c r="X3551" s="4"/>
      <c r="AJ3551" s="4" t="s">
        <v>11508</v>
      </c>
      <c r="AK3551" s="4" t="s">
        <v>11509</v>
      </c>
      <c r="AL3551" s="4" t="s">
        <v>11060</v>
      </c>
      <c r="AM3551" s="4" t="s">
        <v>11061</v>
      </c>
    </row>
    <row r="3552" spans="21:39" x14ac:dyDescent="0.2">
      <c r="U3552" s="4"/>
      <c r="V3552" s="4"/>
      <c r="W3552" s="4"/>
      <c r="X3552" s="4"/>
      <c r="AJ3552" s="4" t="s">
        <v>11510</v>
      </c>
      <c r="AK3552" s="4" t="s">
        <v>11511</v>
      </c>
      <c r="AL3552" s="4" t="s">
        <v>11512</v>
      </c>
      <c r="AM3552" s="4" t="s">
        <v>11513</v>
      </c>
    </row>
    <row r="3553" spans="21:39" x14ac:dyDescent="0.2">
      <c r="U3553" s="63"/>
      <c r="V3553" s="63"/>
      <c r="W3553" s="63"/>
      <c r="X3553" s="63"/>
      <c r="AJ3553" s="4" t="s">
        <v>11514</v>
      </c>
      <c r="AK3553" s="63" t="s">
        <v>11382</v>
      </c>
      <c r="AL3553" s="4" t="s">
        <v>11515</v>
      </c>
      <c r="AM3553" s="4" t="s">
        <v>11516</v>
      </c>
    </row>
    <row r="3554" spans="21:39" x14ac:dyDescent="0.2">
      <c r="U3554" s="4"/>
      <c r="V3554" s="4"/>
      <c r="W3554" s="4"/>
      <c r="X3554" s="4"/>
      <c r="AJ3554" s="4" t="s">
        <v>11517</v>
      </c>
      <c r="AK3554" s="4" t="s">
        <v>11518</v>
      </c>
      <c r="AL3554" s="4" t="s">
        <v>11519</v>
      </c>
      <c r="AM3554" s="4" t="s">
        <v>5264</v>
      </c>
    </row>
    <row r="3555" spans="21:39" x14ac:dyDescent="0.2">
      <c r="U3555" s="4"/>
      <c r="V3555" s="4"/>
      <c r="W3555" s="4"/>
      <c r="X3555" s="4"/>
      <c r="AJ3555" s="4" t="s">
        <v>11520</v>
      </c>
      <c r="AK3555" s="4" t="s">
        <v>11521</v>
      </c>
      <c r="AL3555" s="4" t="s">
        <v>11522</v>
      </c>
      <c r="AM3555" s="4" t="s">
        <v>11523</v>
      </c>
    </row>
    <row r="3556" spans="21:39" x14ac:dyDescent="0.2">
      <c r="U3556" s="4"/>
      <c r="V3556" s="4"/>
      <c r="W3556" s="4"/>
      <c r="X3556" s="4"/>
      <c r="AJ3556" s="4" t="s">
        <v>11524</v>
      </c>
      <c r="AK3556" s="4" t="s">
        <v>11525</v>
      </c>
      <c r="AL3556" s="4" t="s">
        <v>11526</v>
      </c>
      <c r="AM3556" s="4" t="s">
        <v>11527</v>
      </c>
    </row>
    <row r="3557" spans="21:39" x14ac:dyDescent="0.2">
      <c r="U3557" s="4"/>
      <c r="V3557" s="4"/>
      <c r="W3557" s="4"/>
      <c r="X3557" s="4"/>
      <c r="AJ3557" s="4" t="s">
        <v>11528</v>
      </c>
      <c r="AK3557" s="4" t="s">
        <v>11529</v>
      </c>
      <c r="AL3557" s="4" t="s">
        <v>11530</v>
      </c>
      <c r="AM3557" s="4" t="s">
        <v>11531</v>
      </c>
    </row>
    <row r="3558" spans="21:39" x14ac:dyDescent="0.2">
      <c r="U3558" s="4"/>
      <c r="V3558" s="4"/>
      <c r="W3558" s="4"/>
      <c r="X3558" s="4"/>
      <c r="AJ3558" s="4" t="s">
        <v>11532</v>
      </c>
      <c r="AK3558" s="4" t="s">
        <v>11533</v>
      </c>
      <c r="AL3558" s="4" t="s">
        <v>11534</v>
      </c>
      <c r="AM3558" s="4" t="s">
        <v>11535</v>
      </c>
    </row>
    <row r="3559" spans="21:39" x14ac:dyDescent="0.2">
      <c r="U3559" s="4"/>
      <c r="V3559" s="4"/>
      <c r="W3559" s="4"/>
      <c r="X3559" s="4"/>
      <c r="AJ3559" s="4" t="s">
        <v>11536</v>
      </c>
      <c r="AK3559" s="4" t="s">
        <v>11537</v>
      </c>
      <c r="AL3559" s="4" t="s">
        <v>11538</v>
      </c>
      <c r="AM3559" s="4" t="s">
        <v>10934</v>
      </c>
    </row>
    <row r="3560" spans="21:39" x14ac:dyDescent="0.2">
      <c r="U3560" s="4"/>
      <c r="V3560" s="4"/>
      <c r="W3560" s="4"/>
      <c r="X3560" s="4"/>
      <c r="AJ3560" s="4" t="s">
        <v>11539</v>
      </c>
      <c r="AK3560" s="4" t="s">
        <v>11540</v>
      </c>
      <c r="AL3560" s="4" t="s">
        <v>11541</v>
      </c>
      <c r="AM3560" s="4" t="s">
        <v>11542</v>
      </c>
    </row>
    <row r="3561" spans="21:39" x14ac:dyDescent="0.2">
      <c r="U3561" s="4"/>
      <c r="V3561" s="4"/>
      <c r="W3561" s="4"/>
      <c r="X3561" s="4"/>
      <c r="AJ3561" s="4" t="s">
        <v>11543</v>
      </c>
      <c r="AK3561" s="4" t="s">
        <v>11544</v>
      </c>
      <c r="AL3561" s="4" t="s">
        <v>11545</v>
      </c>
      <c r="AM3561" s="4" t="s">
        <v>11546</v>
      </c>
    </row>
    <row r="3562" spans="21:39" x14ac:dyDescent="0.2">
      <c r="U3562" s="4"/>
      <c r="V3562" s="4"/>
      <c r="W3562" s="4"/>
      <c r="X3562" s="4"/>
      <c r="AJ3562" s="4" t="s">
        <v>11547</v>
      </c>
      <c r="AK3562" s="4" t="s">
        <v>11548</v>
      </c>
      <c r="AL3562" s="4" t="s">
        <v>11549</v>
      </c>
      <c r="AM3562" s="4" t="s">
        <v>11053</v>
      </c>
    </row>
    <row r="3563" spans="21:39" x14ac:dyDescent="0.2">
      <c r="U3563" s="4"/>
      <c r="V3563" s="4"/>
      <c r="W3563" s="4"/>
      <c r="X3563" s="4"/>
      <c r="AJ3563" s="4" t="s">
        <v>11550</v>
      </c>
      <c r="AK3563" s="4" t="s">
        <v>11551</v>
      </c>
      <c r="AL3563" s="4" t="s">
        <v>11552</v>
      </c>
      <c r="AM3563" s="4" t="s">
        <v>11057</v>
      </c>
    </row>
    <row r="3564" spans="21:39" x14ac:dyDescent="0.2">
      <c r="U3564" s="4"/>
      <c r="V3564" s="4"/>
      <c r="W3564" s="4"/>
      <c r="X3564" s="4"/>
      <c r="AJ3564" s="4" t="s">
        <v>11553</v>
      </c>
      <c r="AK3564" s="4" t="s">
        <v>11554</v>
      </c>
      <c r="AL3564" s="4" t="s">
        <v>11555</v>
      </c>
      <c r="AM3564" s="4" t="s">
        <v>11556</v>
      </c>
    </row>
    <row r="3565" spans="21:39" x14ac:dyDescent="0.2">
      <c r="U3565" s="4"/>
      <c r="V3565" s="4"/>
      <c r="W3565" s="4"/>
      <c r="X3565" s="4"/>
      <c r="AJ3565" s="4" t="s">
        <v>11557</v>
      </c>
      <c r="AK3565" s="4" t="s">
        <v>11558</v>
      </c>
      <c r="AL3565" s="4" t="s">
        <v>11559</v>
      </c>
      <c r="AM3565" s="4" t="s">
        <v>11560</v>
      </c>
    </row>
    <row r="3566" spans="21:39" x14ac:dyDescent="0.2">
      <c r="U3566" s="4"/>
      <c r="V3566" s="4"/>
      <c r="W3566" s="4"/>
      <c r="X3566" s="4"/>
      <c r="AJ3566" s="4" t="s">
        <v>11561</v>
      </c>
      <c r="AK3566" s="4" t="s">
        <v>11562</v>
      </c>
      <c r="AL3566" s="4" t="s">
        <v>11563</v>
      </c>
      <c r="AM3566" s="4" t="s">
        <v>11564</v>
      </c>
    </row>
    <row r="3567" spans="21:39" x14ac:dyDescent="0.2">
      <c r="U3567" s="63"/>
      <c r="V3567" s="63"/>
      <c r="W3567" s="63"/>
      <c r="X3567" s="63"/>
      <c r="AJ3567" s="4" t="s">
        <v>11565</v>
      </c>
      <c r="AK3567" s="63" t="s">
        <v>11566</v>
      </c>
      <c r="AL3567" s="4" t="s">
        <v>11567</v>
      </c>
      <c r="AM3567" s="4" t="s">
        <v>11568</v>
      </c>
    </row>
    <row r="3568" spans="21:39" x14ac:dyDescent="0.2">
      <c r="U3568" s="63"/>
      <c r="V3568" s="63"/>
      <c r="W3568" s="63"/>
      <c r="X3568" s="63"/>
      <c r="AJ3568" s="4" t="s">
        <v>11569</v>
      </c>
      <c r="AK3568" s="63" t="s">
        <v>11570</v>
      </c>
      <c r="AL3568" s="4" t="s">
        <v>11571</v>
      </c>
      <c r="AM3568" s="4" t="s">
        <v>11572</v>
      </c>
    </row>
    <row r="3569" spans="21:39" x14ac:dyDescent="0.2">
      <c r="U3569" s="63"/>
      <c r="V3569" s="63"/>
      <c r="W3569" s="63"/>
      <c r="X3569" s="63"/>
      <c r="AJ3569" s="4" t="s">
        <v>11573</v>
      </c>
      <c r="AK3569" s="63" t="s">
        <v>11574</v>
      </c>
      <c r="AL3569" s="4" t="s">
        <v>10512</v>
      </c>
      <c r="AM3569" s="4" t="s">
        <v>10513</v>
      </c>
    </row>
    <row r="3570" spans="21:39" x14ac:dyDescent="0.2">
      <c r="U3570" s="63"/>
      <c r="V3570" s="63"/>
      <c r="W3570" s="63"/>
      <c r="X3570" s="63"/>
      <c r="AJ3570" s="4" t="s">
        <v>11575</v>
      </c>
      <c r="AK3570" s="63" t="s">
        <v>11576</v>
      </c>
      <c r="AL3570" s="4" t="s">
        <v>11577</v>
      </c>
      <c r="AM3570" s="4" t="s">
        <v>11578</v>
      </c>
    </row>
    <row r="3571" spans="21:39" x14ac:dyDescent="0.2">
      <c r="U3571" s="4"/>
      <c r="V3571" s="4"/>
      <c r="W3571" s="4"/>
      <c r="X3571" s="4"/>
      <c r="AJ3571" s="4" t="s">
        <v>11579</v>
      </c>
      <c r="AK3571" s="4" t="s">
        <v>11580</v>
      </c>
      <c r="AL3571" s="4" t="s">
        <v>11581</v>
      </c>
      <c r="AM3571" s="4" t="s">
        <v>11582</v>
      </c>
    </row>
    <row r="3572" spans="21:39" x14ac:dyDescent="0.2">
      <c r="U3572" s="4"/>
      <c r="V3572" s="4"/>
      <c r="W3572" s="4"/>
      <c r="X3572" s="4"/>
      <c r="AJ3572" s="4" t="s">
        <v>11583</v>
      </c>
      <c r="AK3572" s="4" t="s">
        <v>11584</v>
      </c>
      <c r="AL3572" s="4" t="s">
        <v>11585</v>
      </c>
      <c r="AM3572" s="4" t="s">
        <v>11586</v>
      </c>
    </row>
    <row r="3573" spans="21:39" x14ac:dyDescent="0.2">
      <c r="U3573" s="63"/>
      <c r="V3573" s="63"/>
      <c r="W3573" s="63"/>
      <c r="X3573" s="63"/>
      <c r="AJ3573" s="4" t="s">
        <v>11587</v>
      </c>
      <c r="AK3573" s="63" t="s">
        <v>10944</v>
      </c>
      <c r="AL3573" s="4" t="s">
        <v>11588</v>
      </c>
      <c r="AM3573" s="4" t="s">
        <v>11589</v>
      </c>
    </row>
    <row r="3574" spans="21:39" x14ac:dyDescent="0.2">
      <c r="U3574" s="63"/>
      <c r="V3574" s="63"/>
      <c r="W3574" s="63"/>
      <c r="X3574" s="63"/>
      <c r="AJ3574" s="4" t="s">
        <v>11590</v>
      </c>
      <c r="AK3574" s="63" t="s">
        <v>11591</v>
      </c>
      <c r="AL3574" s="4" t="s">
        <v>452</v>
      </c>
      <c r="AM3574" s="4" t="s">
        <v>452</v>
      </c>
    </row>
    <row r="3575" spans="21:39" x14ac:dyDescent="0.2">
      <c r="U3575" s="63"/>
      <c r="V3575" s="63"/>
      <c r="W3575" s="63"/>
      <c r="X3575" s="63"/>
      <c r="AJ3575" s="4" t="s">
        <v>11592</v>
      </c>
      <c r="AK3575" s="63" t="s">
        <v>11593</v>
      </c>
      <c r="AL3575" s="4" t="s">
        <v>452</v>
      </c>
      <c r="AM3575" s="4" t="s">
        <v>452</v>
      </c>
    </row>
    <row r="3576" spans="21:39" x14ac:dyDescent="0.2">
      <c r="U3576" s="63"/>
      <c r="V3576" s="63"/>
      <c r="W3576" s="63"/>
      <c r="X3576" s="63"/>
      <c r="AJ3576" s="4" t="s">
        <v>11594</v>
      </c>
      <c r="AK3576" s="63" t="s">
        <v>11595</v>
      </c>
      <c r="AL3576" s="4" t="s">
        <v>452</v>
      </c>
      <c r="AM3576" s="4" t="s">
        <v>452</v>
      </c>
    </row>
    <row r="3577" spans="21:39" x14ac:dyDescent="0.2">
      <c r="U3577" s="4"/>
      <c r="V3577" s="4"/>
      <c r="W3577" s="4"/>
      <c r="X3577" s="4"/>
      <c r="AJ3577" s="4" t="s">
        <v>11596</v>
      </c>
      <c r="AK3577" s="4" t="s">
        <v>11597</v>
      </c>
      <c r="AL3577" s="4" t="s">
        <v>452</v>
      </c>
      <c r="AM3577" s="4" t="s">
        <v>452</v>
      </c>
    </row>
    <row r="3578" spans="21:39" x14ac:dyDescent="0.2">
      <c r="U3578" s="4"/>
      <c r="V3578" s="4"/>
      <c r="W3578" s="4"/>
      <c r="X3578" s="4"/>
      <c r="AJ3578" s="4" t="s">
        <v>11598</v>
      </c>
      <c r="AK3578" s="4" t="s">
        <v>11599</v>
      </c>
      <c r="AL3578" s="4" t="s">
        <v>452</v>
      </c>
      <c r="AM3578" s="4" t="s">
        <v>452</v>
      </c>
    </row>
    <row r="3579" spans="21:39" x14ac:dyDescent="0.2">
      <c r="U3579" s="4"/>
      <c r="V3579" s="4"/>
      <c r="W3579" s="4"/>
      <c r="X3579" s="4"/>
      <c r="AJ3579" s="4" t="s">
        <v>11600</v>
      </c>
      <c r="AK3579" s="4" t="s">
        <v>11601</v>
      </c>
      <c r="AL3579" s="4" t="s">
        <v>452</v>
      </c>
      <c r="AM3579" s="4" t="s">
        <v>452</v>
      </c>
    </row>
    <row r="3580" spans="21:39" x14ac:dyDescent="0.2">
      <c r="U3580" s="63"/>
      <c r="V3580" s="63"/>
      <c r="W3580" s="63"/>
      <c r="X3580" s="63"/>
      <c r="AJ3580" s="4" t="s">
        <v>11602</v>
      </c>
      <c r="AK3580" s="63" t="s">
        <v>11603</v>
      </c>
      <c r="AL3580" s="4" t="s">
        <v>452</v>
      </c>
      <c r="AM3580" s="4" t="s">
        <v>452</v>
      </c>
    </row>
    <row r="3581" spans="21:39" x14ac:dyDescent="0.2">
      <c r="U3581" s="63"/>
      <c r="V3581" s="63"/>
      <c r="W3581" s="63"/>
      <c r="X3581" s="63"/>
      <c r="AJ3581" s="4" t="s">
        <v>11604</v>
      </c>
      <c r="AK3581" s="63" t="s">
        <v>11605</v>
      </c>
      <c r="AL3581" s="4" t="s">
        <v>452</v>
      </c>
      <c r="AM3581" s="4" t="s">
        <v>452</v>
      </c>
    </row>
    <row r="3582" spans="21:39" x14ac:dyDescent="0.2">
      <c r="U3582" s="63"/>
      <c r="V3582" s="63"/>
      <c r="W3582" s="63"/>
      <c r="X3582" s="63"/>
      <c r="AJ3582" s="4" t="s">
        <v>11606</v>
      </c>
      <c r="AK3582" s="63" t="s">
        <v>11607</v>
      </c>
      <c r="AL3582" s="4" t="s">
        <v>452</v>
      </c>
      <c r="AM3582" s="4" t="s">
        <v>452</v>
      </c>
    </row>
    <row r="3583" spans="21:39" x14ac:dyDescent="0.2">
      <c r="U3583" s="63"/>
      <c r="V3583" s="63"/>
      <c r="W3583" s="63"/>
      <c r="X3583" s="63"/>
      <c r="AJ3583" s="4" t="s">
        <v>11608</v>
      </c>
      <c r="AK3583" s="63" t="s">
        <v>11609</v>
      </c>
      <c r="AL3583" s="4" t="s">
        <v>452</v>
      </c>
      <c r="AM3583" s="4" t="s">
        <v>452</v>
      </c>
    </row>
    <row r="3584" spans="21:39" x14ac:dyDescent="0.2">
      <c r="U3584" s="63"/>
      <c r="V3584" s="63"/>
      <c r="W3584" s="63"/>
      <c r="X3584" s="63"/>
      <c r="AJ3584" s="4" t="s">
        <v>11610</v>
      </c>
      <c r="AK3584" s="63" t="s">
        <v>11611</v>
      </c>
      <c r="AL3584" s="4" t="s">
        <v>452</v>
      </c>
      <c r="AM3584" s="4" t="s">
        <v>452</v>
      </c>
    </row>
    <row r="3585" spans="21:39" x14ac:dyDescent="0.2">
      <c r="U3585" s="4"/>
      <c r="V3585" s="4"/>
      <c r="W3585" s="4"/>
      <c r="X3585" s="4"/>
      <c r="AJ3585" s="4" t="s">
        <v>11612</v>
      </c>
      <c r="AK3585" s="4" t="s">
        <v>11613</v>
      </c>
      <c r="AL3585" s="4" t="s">
        <v>452</v>
      </c>
      <c r="AM3585" s="4" t="s">
        <v>452</v>
      </c>
    </row>
    <row r="3586" spans="21:39" x14ac:dyDescent="0.2">
      <c r="U3586" s="4"/>
      <c r="V3586" s="4"/>
      <c r="W3586" s="4"/>
      <c r="X3586" s="4"/>
      <c r="AJ3586" s="4" t="s">
        <v>11614</v>
      </c>
      <c r="AK3586" s="4" t="s">
        <v>11615</v>
      </c>
      <c r="AL3586" s="4" t="s">
        <v>452</v>
      </c>
      <c r="AM3586" s="4" t="s">
        <v>452</v>
      </c>
    </row>
    <row r="3587" spans="21:39" x14ac:dyDescent="0.2">
      <c r="U3587" s="4"/>
      <c r="V3587" s="4"/>
      <c r="W3587" s="4"/>
      <c r="X3587" s="4"/>
      <c r="AJ3587" s="4" t="s">
        <v>11616</v>
      </c>
      <c r="AK3587" s="4" t="s">
        <v>11617</v>
      </c>
      <c r="AL3587" s="4" t="s">
        <v>452</v>
      </c>
      <c r="AM3587" s="4" t="s">
        <v>452</v>
      </c>
    </row>
    <row r="3588" spans="21:39" x14ac:dyDescent="0.2">
      <c r="U3588" s="4"/>
      <c r="V3588" s="4"/>
      <c r="W3588" s="4"/>
      <c r="X3588" s="4"/>
      <c r="AJ3588" s="4" t="s">
        <v>11618</v>
      </c>
      <c r="AK3588" s="4" t="s">
        <v>11619</v>
      </c>
      <c r="AL3588" s="4" t="s">
        <v>452</v>
      </c>
      <c r="AM3588" s="4" t="s">
        <v>452</v>
      </c>
    </row>
    <row r="3589" spans="21:39" x14ac:dyDescent="0.2">
      <c r="U3589" s="4"/>
      <c r="V3589" s="4"/>
      <c r="W3589" s="4"/>
      <c r="X3589" s="4"/>
      <c r="AJ3589" s="4" t="s">
        <v>11620</v>
      </c>
      <c r="AK3589" s="4" t="s">
        <v>11621</v>
      </c>
      <c r="AL3589" s="4" t="s">
        <v>11622</v>
      </c>
      <c r="AM3589" s="4" t="s">
        <v>11623</v>
      </c>
    </row>
    <row r="3590" spans="21:39" x14ac:dyDescent="0.2">
      <c r="U3590" s="4"/>
      <c r="V3590" s="4"/>
      <c r="W3590" s="4"/>
      <c r="X3590" s="4"/>
      <c r="AJ3590" s="4" t="s">
        <v>11624</v>
      </c>
      <c r="AK3590" s="4" t="s">
        <v>11625</v>
      </c>
      <c r="AL3590" s="4" t="s">
        <v>11626</v>
      </c>
      <c r="AM3590" s="4" t="s">
        <v>11627</v>
      </c>
    </row>
    <row r="3591" spans="21:39" x14ac:dyDescent="0.2">
      <c r="U3591" s="4"/>
      <c r="V3591" s="4"/>
      <c r="W3591" s="4"/>
      <c r="X3591" s="4"/>
      <c r="AJ3591" s="4" t="s">
        <v>11628</v>
      </c>
      <c r="AK3591" s="4" t="s">
        <v>11629</v>
      </c>
      <c r="AL3591" s="4" t="s">
        <v>10459</v>
      </c>
      <c r="AM3591" s="4" t="s">
        <v>11630</v>
      </c>
    </row>
    <row r="3592" spans="21:39" x14ac:dyDescent="0.2">
      <c r="U3592" s="4"/>
      <c r="V3592" s="4"/>
      <c r="W3592" s="4"/>
      <c r="X3592" s="4"/>
      <c r="AJ3592" s="4" t="s">
        <v>11631</v>
      </c>
      <c r="AK3592" s="4" t="s">
        <v>11632</v>
      </c>
      <c r="AL3592" s="4" t="s">
        <v>11633</v>
      </c>
      <c r="AM3592" s="4" t="s">
        <v>11634</v>
      </c>
    </row>
    <row r="3593" spans="21:39" x14ac:dyDescent="0.2">
      <c r="U3593" s="63"/>
      <c r="V3593" s="63"/>
      <c r="W3593" s="63"/>
      <c r="X3593" s="63"/>
      <c r="AJ3593" s="4" t="s">
        <v>11635</v>
      </c>
      <c r="AK3593" s="63" t="s">
        <v>11636</v>
      </c>
      <c r="AL3593" s="4" t="s">
        <v>11637</v>
      </c>
      <c r="AM3593" s="4" t="s">
        <v>11638</v>
      </c>
    </row>
    <row r="3594" spans="21:39" x14ac:dyDescent="0.2">
      <c r="U3594" s="4"/>
      <c r="V3594" s="4"/>
      <c r="W3594" s="4"/>
      <c r="X3594" s="4"/>
      <c r="AJ3594" s="4" t="s">
        <v>11639</v>
      </c>
      <c r="AK3594" s="4" t="s">
        <v>11640</v>
      </c>
      <c r="AL3594" s="4" t="s">
        <v>11641</v>
      </c>
      <c r="AM3594" s="4" t="s">
        <v>11642</v>
      </c>
    </row>
    <row r="3595" spans="21:39" x14ac:dyDescent="0.2">
      <c r="U3595" s="63"/>
      <c r="V3595" s="63"/>
      <c r="W3595" s="63"/>
      <c r="X3595" s="63"/>
      <c r="AJ3595" s="4" t="s">
        <v>11643</v>
      </c>
      <c r="AK3595" s="63" t="s">
        <v>11644</v>
      </c>
      <c r="AL3595" s="4" t="s">
        <v>5081</v>
      </c>
      <c r="AM3595" s="4" t="s">
        <v>11645</v>
      </c>
    </row>
    <row r="3596" spans="21:39" x14ac:dyDescent="0.2">
      <c r="U3596" s="4"/>
      <c r="V3596" s="4"/>
      <c r="W3596" s="4"/>
      <c r="X3596" s="4"/>
      <c r="AJ3596" s="4" t="s">
        <v>11646</v>
      </c>
      <c r="AK3596" s="4" t="s">
        <v>11647</v>
      </c>
      <c r="AL3596" s="4" t="s">
        <v>11648</v>
      </c>
      <c r="AM3596" s="4" t="s">
        <v>11649</v>
      </c>
    </row>
    <row r="3597" spans="21:39" x14ac:dyDescent="0.2">
      <c r="U3597" s="4"/>
      <c r="V3597" s="4"/>
      <c r="W3597" s="4"/>
      <c r="X3597" s="4"/>
      <c r="AJ3597" s="4" t="s">
        <v>11650</v>
      </c>
      <c r="AK3597" s="4" t="s">
        <v>11651</v>
      </c>
      <c r="AL3597" s="4" t="s">
        <v>11652</v>
      </c>
      <c r="AM3597" s="4" t="s">
        <v>5533</v>
      </c>
    </row>
    <row r="3598" spans="21:39" x14ac:dyDescent="0.2">
      <c r="U3598" s="4"/>
      <c r="V3598" s="4"/>
      <c r="W3598" s="4"/>
      <c r="X3598" s="4"/>
      <c r="AJ3598" s="4" t="s">
        <v>11653</v>
      </c>
      <c r="AK3598" s="4" t="s">
        <v>11654</v>
      </c>
      <c r="AL3598" s="4" t="s">
        <v>11655</v>
      </c>
      <c r="AM3598" s="4" t="s">
        <v>10476</v>
      </c>
    </row>
    <row r="3599" spans="21:39" x14ac:dyDescent="0.2">
      <c r="U3599" s="63"/>
      <c r="V3599" s="63"/>
      <c r="W3599" s="63"/>
      <c r="X3599" s="63"/>
      <c r="AJ3599" s="4" t="s">
        <v>11656</v>
      </c>
      <c r="AK3599" s="63" t="s">
        <v>11657</v>
      </c>
      <c r="AL3599" s="4" t="s">
        <v>11658</v>
      </c>
      <c r="AM3599" s="4" t="s">
        <v>11659</v>
      </c>
    </row>
    <row r="3600" spans="21:39" x14ac:dyDescent="0.2">
      <c r="U3600" s="4"/>
      <c r="V3600" s="4"/>
      <c r="W3600" s="4"/>
      <c r="X3600" s="4"/>
      <c r="AJ3600" s="4" t="s">
        <v>11660</v>
      </c>
      <c r="AK3600" s="4" t="s">
        <v>11661</v>
      </c>
      <c r="AL3600" s="4" t="s">
        <v>11662</v>
      </c>
      <c r="AM3600" s="4" t="s">
        <v>11663</v>
      </c>
    </row>
    <row r="3601" spans="21:39" x14ac:dyDescent="0.2">
      <c r="U3601" s="63"/>
      <c r="V3601" s="63"/>
      <c r="W3601" s="63"/>
      <c r="X3601" s="63"/>
      <c r="AJ3601" s="4" t="s">
        <v>11664</v>
      </c>
      <c r="AK3601" s="63" t="s">
        <v>11665</v>
      </c>
      <c r="AL3601" s="4" t="s">
        <v>11666</v>
      </c>
      <c r="AM3601" s="4" t="s">
        <v>11667</v>
      </c>
    </row>
    <row r="3602" spans="21:39" x14ac:dyDescent="0.2">
      <c r="U3602" s="63"/>
      <c r="V3602" s="63"/>
      <c r="W3602" s="63"/>
      <c r="X3602" s="63"/>
      <c r="AJ3602" s="4" t="s">
        <v>11668</v>
      </c>
      <c r="AK3602" s="63" t="s">
        <v>11669</v>
      </c>
      <c r="AL3602" s="4" t="s">
        <v>11670</v>
      </c>
      <c r="AM3602" s="4" t="s">
        <v>11671</v>
      </c>
    </row>
    <row r="3603" spans="21:39" x14ac:dyDescent="0.2">
      <c r="U3603" s="4"/>
      <c r="V3603" s="4"/>
      <c r="W3603" s="4"/>
      <c r="X3603" s="4"/>
      <c r="AJ3603" s="4" t="s">
        <v>11672</v>
      </c>
      <c r="AK3603" s="4" t="s">
        <v>11673</v>
      </c>
      <c r="AL3603" s="4" t="s">
        <v>11674</v>
      </c>
      <c r="AM3603" s="4" t="s">
        <v>11675</v>
      </c>
    </row>
    <row r="3604" spans="21:39" x14ac:dyDescent="0.2">
      <c r="U3604" s="4"/>
      <c r="V3604" s="4"/>
      <c r="W3604" s="4"/>
      <c r="X3604" s="4"/>
      <c r="AJ3604" s="4" t="s">
        <v>11676</v>
      </c>
      <c r="AK3604" s="4" t="s">
        <v>11023</v>
      </c>
      <c r="AL3604" s="4" t="s">
        <v>11677</v>
      </c>
      <c r="AM3604" s="4" t="s">
        <v>11678</v>
      </c>
    </row>
    <row r="3605" spans="21:39" x14ac:dyDescent="0.2">
      <c r="U3605" s="63"/>
      <c r="V3605" s="63"/>
      <c r="W3605" s="63"/>
      <c r="X3605" s="63"/>
      <c r="AJ3605" s="4" t="s">
        <v>11679</v>
      </c>
      <c r="AK3605" s="63" t="s">
        <v>11031</v>
      </c>
      <c r="AL3605" s="4" t="s">
        <v>11680</v>
      </c>
      <c r="AM3605" s="4" t="s">
        <v>11681</v>
      </c>
    </row>
    <row r="3606" spans="21:39" x14ac:dyDescent="0.2">
      <c r="U3606" s="4"/>
      <c r="V3606" s="4"/>
      <c r="W3606" s="4"/>
      <c r="X3606" s="4"/>
      <c r="AJ3606" s="4" t="s">
        <v>11682</v>
      </c>
      <c r="AK3606" s="4" t="s">
        <v>11683</v>
      </c>
      <c r="AL3606" s="4" t="s">
        <v>452</v>
      </c>
      <c r="AM3606" s="4" t="s">
        <v>452</v>
      </c>
    </row>
    <row r="3607" spans="21:39" x14ac:dyDescent="0.2">
      <c r="U3607" s="4"/>
      <c r="V3607" s="4"/>
      <c r="W3607" s="4"/>
      <c r="X3607" s="4"/>
      <c r="AJ3607" s="4" t="s">
        <v>11684</v>
      </c>
      <c r="AK3607" s="4" t="s">
        <v>11685</v>
      </c>
      <c r="AL3607" s="4" t="s">
        <v>452</v>
      </c>
      <c r="AM3607" s="4" t="s">
        <v>452</v>
      </c>
    </row>
    <row r="3608" spans="21:39" x14ac:dyDescent="0.2">
      <c r="U3608" s="4"/>
      <c r="V3608" s="4"/>
      <c r="W3608" s="4"/>
      <c r="X3608" s="4"/>
      <c r="AJ3608" s="4" t="s">
        <v>11686</v>
      </c>
      <c r="AK3608" s="4" t="s">
        <v>11687</v>
      </c>
      <c r="AL3608" s="4" t="s">
        <v>452</v>
      </c>
      <c r="AM3608" s="4" t="s">
        <v>452</v>
      </c>
    </row>
    <row r="3609" spans="21:39" x14ac:dyDescent="0.2">
      <c r="U3609" s="63"/>
      <c r="V3609" s="63"/>
      <c r="W3609" s="63"/>
      <c r="X3609" s="63"/>
      <c r="AJ3609" s="4" t="s">
        <v>11688</v>
      </c>
      <c r="AK3609" s="63" t="s">
        <v>11687</v>
      </c>
      <c r="AL3609" s="4" t="s">
        <v>452</v>
      </c>
      <c r="AM3609" s="4" t="s">
        <v>452</v>
      </c>
    </row>
    <row r="3610" spans="21:39" x14ac:dyDescent="0.2">
      <c r="U3610" s="63"/>
      <c r="V3610" s="63"/>
      <c r="W3610" s="63"/>
      <c r="X3610" s="63"/>
      <c r="AJ3610" s="4" t="s">
        <v>11689</v>
      </c>
      <c r="AK3610" s="63" t="s">
        <v>11690</v>
      </c>
      <c r="AL3610" s="4" t="s">
        <v>452</v>
      </c>
      <c r="AM3610" s="4" t="s">
        <v>452</v>
      </c>
    </row>
    <row r="3611" spans="21:39" x14ac:dyDescent="0.2">
      <c r="U3611" s="63"/>
      <c r="V3611" s="63"/>
      <c r="W3611" s="63"/>
      <c r="X3611" s="63"/>
      <c r="AJ3611" s="4" t="s">
        <v>11691</v>
      </c>
      <c r="AK3611" s="63" t="s">
        <v>11690</v>
      </c>
      <c r="AL3611" s="4" t="s">
        <v>452</v>
      </c>
      <c r="AM3611" s="4" t="s">
        <v>452</v>
      </c>
    </row>
    <row r="3612" spans="21:39" x14ac:dyDescent="0.2">
      <c r="U3612" s="4"/>
      <c r="V3612" s="4"/>
      <c r="W3612" s="4"/>
      <c r="X3612" s="4"/>
      <c r="AJ3612" s="4" t="s">
        <v>11692</v>
      </c>
      <c r="AK3612" s="4" t="s">
        <v>11693</v>
      </c>
      <c r="AL3612" s="4" t="s">
        <v>452</v>
      </c>
      <c r="AM3612" s="4" t="s">
        <v>452</v>
      </c>
    </row>
    <row r="3613" spans="21:39" x14ac:dyDescent="0.2">
      <c r="U3613" s="4"/>
      <c r="V3613" s="4"/>
      <c r="W3613" s="4"/>
      <c r="X3613" s="4"/>
      <c r="AJ3613" s="4" t="s">
        <v>11694</v>
      </c>
      <c r="AK3613" s="4" t="s">
        <v>11693</v>
      </c>
      <c r="AL3613" s="4" t="s">
        <v>452</v>
      </c>
      <c r="AM3613" s="4" t="s">
        <v>452</v>
      </c>
    </row>
    <row r="3614" spans="21:39" x14ac:dyDescent="0.2">
      <c r="U3614" s="4"/>
      <c r="V3614" s="4"/>
      <c r="W3614" s="4"/>
      <c r="X3614" s="4"/>
      <c r="AJ3614" s="4" t="s">
        <v>11695</v>
      </c>
      <c r="AK3614" s="4" t="s">
        <v>11696</v>
      </c>
      <c r="AL3614" s="4" t="s">
        <v>452</v>
      </c>
      <c r="AM3614" s="4" t="s">
        <v>452</v>
      </c>
    </row>
    <row r="3615" spans="21:39" x14ac:dyDescent="0.2">
      <c r="U3615" s="4"/>
      <c r="V3615" s="4"/>
      <c r="W3615" s="4"/>
      <c r="X3615" s="4"/>
      <c r="AJ3615" s="4" t="s">
        <v>11697</v>
      </c>
      <c r="AK3615" s="4" t="s">
        <v>11696</v>
      </c>
      <c r="AL3615" s="4" t="s">
        <v>452</v>
      </c>
      <c r="AM3615" s="4" t="s">
        <v>452</v>
      </c>
    </row>
    <row r="3616" spans="21:39" x14ac:dyDescent="0.2">
      <c r="U3616" s="63"/>
      <c r="V3616" s="63"/>
      <c r="W3616" s="63"/>
      <c r="X3616" s="63"/>
      <c r="AJ3616" s="4" t="s">
        <v>11698</v>
      </c>
      <c r="AK3616" s="63" t="s">
        <v>11699</v>
      </c>
      <c r="AL3616" s="4" t="s">
        <v>11700</v>
      </c>
      <c r="AM3616" s="4" t="s">
        <v>11049</v>
      </c>
    </row>
    <row r="3617" spans="21:39" x14ac:dyDescent="0.2">
      <c r="U3617" s="63"/>
      <c r="V3617" s="63"/>
      <c r="W3617" s="63"/>
      <c r="X3617" s="63"/>
      <c r="AJ3617" s="4" t="s">
        <v>11701</v>
      </c>
      <c r="AK3617" s="63" t="s">
        <v>11702</v>
      </c>
      <c r="AL3617" s="4" t="s">
        <v>11703</v>
      </c>
      <c r="AM3617" s="4" t="s">
        <v>11704</v>
      </c>
    </row>
    <row r="3618" spans="21:39" x14ac:dyDescent="0.2">
      <c r="U3618" s="4"/>
      <c r="V3618" s="4"/>
      <c r="W3618" s="4"/>
      <c r="X3618" s="4"/>
      <c r="AJ3618" s="4" t="s">
        <v>11705</v>
      </c>
      <c r="AK3618" s="4" t="s">
        <v>11706</v>
      </c>
      <c r="AL3618" s="4" t="s">
        <v>452</v>
      </c>
      <c r="AM3618" s="4" t="s">
        <v>452</v>
      </c>
    </row>
    <row r="3619" spans="21:39" x14ac:dyDescent="0.2">
      <c r="U3619" s="4"/>
      <c r="V3619" s="4"/>
      <c r="W3619" s="4"/>
      <c r="X3619" s="4"/>
      <c r="AJ3619" s="4" t="s">
        <v>11707</v>
      </c>
      <c r="AK3619" s="4" t="s">
        <v>11708</v>
      </c>
      <c r="AL3619" s="4" t="s">
        <v>452</v>
      </c>
      <c r="AM3619" s="4" t="s">
        <v>452</v>
      </c>
    </row>
    <row r="3620" spans="21:39" x14ac:dyDescent="0.2">
      <c r="U3620" s="4"/>
      <c r="V3620" s="4"/>
      <c r="W3620" s="4"/>
      <c r="X3620" s="4"/>
      <c r="AJ3620" s="4" t="s">
        <v>11709</v>
      </c>
      <c r="AK3620" s="4" t="s">
        <v>11710</v>
      </c>
      <c r="AL3620" s="4" t="s">
        <v>452</v>
      </c>
      <c r="AM3620" s="4" t="s">
        <v>452</v>
      </c>
    </row>
    <row r="3621" spans="21:39" x14ac:dyDescent="0.2">
      <c r="U3621" s="4"/>
      <c r="V3621" s="4"/>
      <c r="W3621" s="4"/>
      <c r="X3621" s="4"/>
      <c r="AJ3621" s="4" t="s">
        <v>11711</v>
      </c>
      <c r="AK3621" s="4" t="s">
        <v>11712</v>
      </c>
      <c r="AL3621" s="4" t="s">
        <v>452</v>
      </c>
      <c r="AM3621" s="4" t="s">
        <v>452</v>
      </c>
    </row>
    <row r="3622" spans="21:39" x14ac:dyDescent="0.2">
      <c r="U3622" s="4"/>
      <c r="V3622" s="4"/>
      <c r="W3622" s="4"/>
      <c r="X3622" s="4"/>
      <c r="AJ3622" s="4" t="s">
        <v>11713</v>
      </c>
      <c r="AK3622" s="4" t="s">
        <v>11714</v>
      </c>
      <c r="AL3622" s="4" t="s">
        <v>452</v>
      </c>
      <c r="AM3622" s="4" t="s">
        <v>452</v>
      </c>
    </row>
    <row r="3623" spans="21:39" x14ac:dyDescent="0.2">
      <c r="U3623" s="4"/>
      <c r="V3623" s="4"/>
      <c r="W3623" s="4"/>
      <c r="X3623" s="4"/>
      <c r="AJ3623" s="4" t="s">
        <v>11715</v>
      </c>
      <c r="AK3623" s="4" t="s">
        <v>11716</v>
      </c>
      <c r="AL3623" s="4" t="s">
        <v>452</v>
      </c>
      <c r="AM3623" s="4" t="s">
        <v>452</v>
      </c>
    </row>
    <row r="3624" spans="21:39" x14ac:dyDescent="0.2">
      <c r="U3624" s="4"/>
      <c r="V3624" s="4"/>
      <c r="W3624" s="4"/>
      <c r="X3624" s="4"/>
      <c r="AJ3624" s="4" t="s">
        <v>11717</v>
      </c>
      <c r="AK3624" s="4" t="s">
        <v>11718</v>
      </c>
      <c r="AL3624" s="4" t="s">
        <v>452</v>
      </c>
      <c r="AM3624" s="4" t="s">
        <v>452</v>
      </c>
    </row>
    <row r="3625" spans="21:39" x14ac:dyDescent="0.2">
      <c r="U3625" s="4"/>
      <c r="V3625" s="4"/>
      <c r="W3625" s="4"/>
      <c r="X3625" s="4"/>
      <c r="AJ3625" s="4" t="s">
        <v>11719</v>
      </c>
      <c r="AK3625" s="4" t="s">
        <v>11720</v>
      </c>
      <c r="AL3625" s="4" t="s">
        <v>452</v>
      </c>
      <c r="AM3625" s="4" t="s">
        <v>452</v>
      </c>
    </row>
    <row r="3626" spans="21:39" x14ac:dyDescent="0.2">
      <c r="U3626" s="4"/>
      <c r="V3626" s="4"/>
      <c r="W3626" s="4"/>
      <c r="X3626" s="4"/>
      <c r="AJ3626" s="4" t="s">
        <v>11721</v>
      </c>
      <c r="AK3626" s="4" t="s">
        <v>11722</v>
      </c>
      <c r="AL3626" s="4" t="s">
        <v>452</v>
      </c>
      <c r="AM3626" s="4" t="s">
        <v>452</v>
      </c>
    </row>
    <row r="3627" spans="21:39" x14ac:dyDescent="0.2">
      <c r="U3627" s="4"/>
      <c r="V3627" s="4"/>
      <c r="W3627" s="4"/>
      <c r="X3627" s="4"/>
      <c r="AJ3627" s="4" t="s">
        <v>11723</v>
      </c>
      <c r="AK3627" s="4" t="s">
        <v>11724</v>
      </c>
      <c r="AL3627" s="4" t="s">
        <v>452</v>
      </c>
      <c r="AM3627" s="4" t="s">
        <v>452</v>
      </c>
    </row>
    <row r="3628" spans="21:39" x14ac:dyDescent="0.2">
      <c r="U3628" s="63"/>
      <c r="V3628" s="63"/>
      <c r="W3628" s="63"/>
      <c r="X3628" s="63"/>
      <c r="AJ3628" s="4" t="s">
        <v>11725</v>
      </c>
      <c r="AK3628" s="63" t="s">
        <v>11726</v>
      </c>
      <c r="AL3628" s="4" t="s">
        <v>452</v>
      </c>
      <c r="AM3628" s="4" t="s">
        <v>452</v>
      </c>
    </row>
    <row r="3629" spans="21:39" x14ac:dyDescent="0.2">
      <c r="U3629" s="4"/>
      <c r="V3629" s="4"/>
      <c r="W3629" s="4"/>
      <c r="X3629" s="4"/>
      <c r="AJ3629" s="4" t="s">
        <v>11727</v>
      </c>
      <c r="AK3629" s="4" t="s">
        <v>11728</v>
      </c>
      <c r="AL3629" s="4" t="s">
        <v>452</v>
      </c>
      <c r="AM3629" s="4" t="s">
        <v>452</v>
      </c>
    </row>
    <row r="3630" spans="21:39" x14ac:dyDescent="0.2">
      <c r="U3630" s="4"/>
      <c r="V3630" s="4"/>
      <c r="W3630" s="4"/>
      <c r="X3630" s="4"/>
      <c r="AJ3630" s="4" t="s">
        <v>11729</v>
      </c>
      <c r="AK3630" s="4" t="s">
        <v>11730</v>
      </c>
      <c r="AL3630" s="4" t="s">
        <v>452</v>
      </c>
      <c r="AM3630" s="4" t="s">
        <v>452</v>
      </c>
    </row>
    <row r="3631" spans="21:39" x14ac:dyDescent="0.2">
      <c r="U3631" s="4"/>
      <c r="V3631" s="4"/>
      <c r="W3631" s="4"/>
      <c r="X3631" s="4"/>
      <c r="AJ3631" s="4" t="s">
        <v>11731</v>
      </c>
      <c r="AK3631" s="4" t="s">
        <v>11732</v>
      </c>
      <c r="AL3631" s="4" t="s">
        <v>452</v>
      </c>
      <c r="AM3631" s="4" t="s">
        <v>452</v>
      </c>
    </row>
    <row r="3632" spans="21:39" x14ac:dyDescent="0.2">
      <c r="U3632" s="63"/>
      <c r="V3632" s="63"/>
      <c r="W3632" s="63"/>
      <c r="X3632" s="63"/>
      <c r="AJ3632" s="4" t="s">
        <v>11733</v>
      </c>
      <c r="AK3632" s="63" t="s">
        <v>11734</v>
      </c>
      <c r="AL3632" s="4" t="s">
        <v>452</v>
      </c>
      <c r="AM3632" s="4" t="s">
        <v>452</v>
      </c>
    </row>
    <row r="3633" spans="21:39" x14ac:dyDescent="0.2">
      <c r="U3633" s="63"/>
      <c r="V3633" s="63"/>
      <c r="W3633" s="63"/>
      <c r="X3633" s="63"/>
      <c r="AJ3633" s="4" t="s">
        <v>11735</v>
      </c>
      <c r="AK3633" s="63" t="s">
        <v>11736</v>
      </c>
      <c r="AL3633" s="4" t="s">
        <v>452</v>
      </c>
      <c r="AM3633" s="4" t="s">
        <v>452</v>
      </c>
    </row>
    <row r="3634" spans="21:39" x14ac:dyDescent="0.2">
      <c r="U3634" s="63"/>
      <c r="V3634" s="63"/>
      <c r="W3634" s="63"/>
      <c r="X3634" s="63"/>
      <c r="AJ3634" s="4" t="s">
        <v>11737</v>
      </c>
      <c r="AK3634" s="63" t="s">
        <v>11738</v>
      </c>
      <c r="AL3634" s="4" t="s">
        <v>452</v>
      </c>
      <c r="AM3634" s="4" t="s">
        <v>452</v>
      </c>
    </row>
    <row r="3635" spans="21:39" x14ac:dyDescent="0.2">
      <c r="U3635" s="4"/>
      <c r="V3635" s="4"/>
      <c r="W3635" s="4"/>
      <c r="X3635" s="4"/>
      <c r="AJ3635" s="4" t="s">
        <v>11739</v>
      </c>
      <c r="AK3635" s="4" t="s">
        <v>11740</v>
      </c>
      <c r="AL3635" s="4" t="s">
        <v>452</v>
      </c>
      <c r="AM3635" s="4" t="s">
        <v>452</v>
      </c>
    </row>
    <row r="3636" spans="21:39" x14ac:dyDescent="0.2">
      <c r="U3636" s="4"/>
      <c r="V3636" s="4"/>
      <c r="W3636" s="4"/>
      <c r="X3636" s="4"/>
      <c r="AJ3636" s="4" t="s">
        <v>11741</v>
      </c>
      <c r="AK3636" s="4" t="s">
        <v>11742</v>
      </c>
      <c r="AL3636" s="4" t="s">
        <v>452</v>
      </c>
      <c r="AM3636" s="4" t="s">
        <v>452</v>
      </c>
    </row>
    <row r="3637" spans="21:39" x14ac:dyDescent="0.2">
      <c r="U3637" s="4"/>
      <c r="V3637" s="4"/>
      <c r="W3637" s="4"/>
      <c r="X3637" s="4"/>
      <c r="AJ3637" s="4" t="s">
        <v>11743</v>
      </c>
      <c r="AK3637" s="4" t="s">
        <v>11744</v>
      </c>
      <c r="AL3637" s="4" t="s">
        <v>452</v>
      </c>
      <c r="AM3637" s="4" t="s">
        <v>452</v>
      </c>
    </row>
    <row r="3638" spans="21:39" x14ac:dyDescent="0.2">
      <c r="U3638" s="4"/>
      <c r="V3638" s="4"/>
      <c r="W3638" s="4"/>
      <c r="X3638" s="4"/>
      <c r="AJ3638" s="4" t="s">
        <v>11745</v>
      </c>
      <c r="AK3638" s="4" t="s">
        <v>11746</v>
      </c>
      <c r="AL3638" s="4" t="s">
        <v>452</v>
      </c>
      <c r="AM3638" s="4" t="s">
        <v>452</v>
      </c>
    </row>
    <row r="3639" spans="21:39" x14ac:dyDescent="0.2">
      <c r="U3639" s="4"/>
      <c r="V3639" s="4"/>
      <c r="W3639" s="4"/>
      <c r="X3639" s="4"/>
      <c r="AJ3639" s="4" t="s">
        <v>11747</v>
      </c>
      <c r="AK3639" s="4" t="s">
        <v>11748</v>
      </c>
      <c r="AL3639" s="4" t="s">
        <v>452</v>
      </c>
      <c r="AM3639" s="4" t="s">
        <v>452</v>
      </c>
    </row>
    <row r="3640" spans="21:39" x14ac:dyDescent="0.2">
      <c r="U3640" s="4"/>
      <c r="V3640" s="4"/>
      <c r="W3640" s="4"/>
      <c r="X3640" s="4"/>
      <c r="AJ3640" s="4" t="s">
        <v>11749</v>
      </c>
      <c r="AK3640" s="4" t="s">
        <v>11750</v>
      </c>
      <c r="AL3640" s="4" t="s">
        <v>452</v>
      </c>
      <c r="AM3640" s="4" t="s">
        <v>452</v>
      </c>
    </row>
    <row r="3641" spans="21:39" x14ac:dyDescent="0.2">
      <c r="U3641" s="63"/>
      <c r="V3641" s="63"/>
      <c r="W3641" s="63"/>
      <c r="X3641" s="63"/>
      <c r="AJ3641" s="4" t="s">
        <v>11751</v>
      </c>
      <c r="AK3641" s="63" t="s">
        <v>11752</v>
      </c>
      <c r="AL3641" s="4" t="s">
        <v>452</v>
      </c>
      <c r="AM3641" s="4" t="s">
        <v>452</v>
      </c>
    </row>
    <row r="3642" spans="21:39" x14ac:dyDescent="0.2">
      <c r="U3642" s="4"/>
      <c r="V3642" s="4"/>
      <c r="W3642" s="4"/>
      <c r="X3642" s="4"/>
      <c r="AJ3642" s="4" t="s">
        <v>11753</v>
      </c>
      <c r="AK3642" s="4" t="s">
        <v>11754</v>
      </c>
      <c r="AL3642" s="4" t="s">
        <v>452</v>
      </c>
      <c r="AM3642" s="4" t="s">
        <v>452</v>
      </c>
    </row>
    <row r="3643" spans="21:39" x14ac:dyDescent="0.2">
      <c r="U3643" s="63"/>
      <c r="V3643" s="63"/>
      <c r="W3643" s="63"/>
      <c r="X3643" s="63"/>
      <c r="AJ3643" s="4" t="s">
        <v>11755</v>
      </c>
      <c r="AK3643" s="63" t="s">
        <v>11756</v>
      </c>
      <c r="AL3643" s="4" t="s">
        <v>452</v>
      </c>
      <c r="AM3643" s="4" t="s">
        <v>452</v>
      </c>
    </row>
    <row r="3644" spans="21:39" x14ac:dyDescent="0.2">
      <c r="U3644" s="4"/>
      <c r="V3644" s="4"/>
      <c r="W3644" s="4"/>
      <c r="X3644" s="4"/>
      <c r="AJ3644" s="4" t="s">
        <v>11757</v>
      </c>
      <c r="AK3644" s="4" t="s">
        <v>11758</v>
      </c>
      <c r="AL3644" s="4" t="s">
        <v>452</v>
      </c>
      <c r="AM3644" s="4" t="s">
        <v>452</v>
      </c>
    </row>
    <row r="3645" spans="21:39" x14ac:dyDescent="0.2">
      <c r="U3645" s="63"/>
      <c r="V3645" s="63"/>
      <c r="W3645" s="63"/>
      <c r="X3645" s="63"/>
      <c r="AJ3645" s="4" t="s">
        <v>11759</v>
      </c>
      <c r="AK3645" s="63" t="s">
        <v>11760</v>
      </c>
      <c r="AL3645" s="4" t="s">
        <v>452</v>
      </c>
      <c r="AM3645" s="4" t="s">
        <v>452</v>
      </c>
    </row>
    <row r="3646" spans="21:39" x14ac:dyDescent="0.2">
      <c r="U3646" s="63"/>
      <c r="V3646" s="63"/>
      <c r="W3646" s="63"/>
      <c r="X3646" s="63"/>
      <c r="AJ3646" s="4" t="s">
        <v>11761</v>
      </c>
      <c r="AK3646" s="63" t="s">
        <v>11762</v>
      </c>
      <c r="AL3646" s="4" t="s">
        <v>452</v>
      </c>
      <c r="AM3646" s="4" t="s">
        <v>452</v>
      </c>
    </row>
    <row r="3647" spans="21:39" x14ac:dyDescent="0.2">
      <c r="U3647" s="4"/>
      <c r="V3647" s="4"/>
      <c r="W3647" s="4"/>
      <c r="X3647" s="4"/>
      <c r="AJ3647" s="4" t="s">
        <v>11763</v>
      </c>
      <c r="AK3647" s="4" t="s">
        <v>11764</v>
      </c>
      <c r="AL3647" s="4" t="s">
        <v>452</v>
      </c>
      <c r="AM3647" s="4" t="s">
        <v>452</v>
      </c>
    </row>
    <row r="3648" spans="21:39" x14ac:dyDescent="0.2">
      <c r="U3648" s="63"/>
      <c r="V3648" s="63"/>
      <c r="W3648" s="63"/>
      <c r="X3648" s="63"/>
      <c r="AJ3648" s="4" t="s">
        <v>11765</v>
      </c>
      <c r="AK3648" s="63" t="s">
        <v>11766</v>
      </c>
      <c r="AL3648" s="4" t="s">
        <v>452</v>
      </c>
      <c r="AM3648" s="4" t="s">
        <v>452</v>
      </c>
    </row>
    <row r="3649" spans="21:39" x14ac:dyDescent="0.2">
      <c r="U3649" s="4"/>
      <c r="V3649" s="4"/>
      <c r="W3649" s="4"/>
      <c r="X3649" s="4"/>
      <c r="AJ3649" s="4" t="s">
        <v>11767</v>
      </c>
      <c r="AK3649" s="4" t="s">
        <v>11768</v>
      </c>
      <c r="AL3649" s="4" t="s">
        <v>452</v>
      </c>
      <c r="AM3649" s="4" t="s">
        <v>452</v>
      </c>
    </row>
    <row r="3650" spans="21:39" x14ac:dyDescent="0.2">
      <c r="U3650" s="4"/>
      <c r="V3650" s="4"/>
      <c r="W3650" s="4"/>
      <c r="X3650" s="4"/>
      <c r="AJ3650" s="4" t="s">
        <v>11769</v>
      </c>
      <c r="AK3650" s="4" t="s">
        <v>11770</v>
      </c>
      <c r="AL3650" s="4" t="s">
        <v>452</v>
      </c>
      <c r="AM3650" s="4" t="s">
        <v>452</v>
      </c>
    </row>
    <row r="3651" spans="21:39" x14ac:dyDescent="0.2">
      <c r="U3651" s="63"/>
      <c r="V3651" s="63"/>
      <c r="W3651" s="63"/>
      <c r="X3651" s="63"/>
      <c r="AJ3651" s="4" t="s">
        <v>11771</v>
      </c>
      <c r="AK3651" s="63" t="s">
        <v>11772</v>
      </c>
      <c r="AL3651" s="4" t="s">
        <v>452</v>
      </c>
      <c r="AM3651" s="4" t="s">
        <v>452</v>
      </c>
    </row>
    <row r="3652" spans="21:39" x14ac:dyDescent="0.2">
      <c r="U3652" s="4"/>
      <c r="V3652" s="4"/>
      <c r="W3652" s="4"/>
      <c r="X3652" s="4"/>
      <c r="AJ3652" s="4" t="s">
        <v>11773</v>
      </c>
      <c r="AK3652" s="4" t="s">
        <v>11770</v>
      </c>
      <c r="AL3652" s="4" t="s">
        <v>452</v>
      </c>
      <c r="AM3652" s="4" t="s">
        <v>452</v>
      </c>
    </row>
    <row r="3653" spans="21:39" x14ac:dyDescent="0.2">
      <c r="U3653" s="63"/>
      <c r="V3653" s="63"/>
      <c r="W3653" s="63"/>
      <c r="X3653" s="63"/>
      <c r="AJ3653" s="4" t="s">
        <v>11774</v>
      </c>
      <c r="AK3653" s="63" t="s">
        <v>11775</v>
      </c>
      <c r="AL3653" s="4" t="s">
        <v>452</v>
      </c>
      <c r="AM3653" s="4" t="s">
        <v>452</v>
      </c>
    </row>
    <row r="3654" spans="21:39" x14ac:dyDescent="0.2">
      <c r="U3654" s="63"/>
      <c r="V3654" s="63"/>
      <c r="W3654" s="63"/>
      <c r="X3654" s="63"/>
      <c r="AJ3654" s="4" t="s">
        <v>11776</v>
      </c>
      <c r="AK3654" s="63" t="s">
        <v>11777</v>
      </c>
      <c r="AL3654" s="4" t="s">
        <v>452</v>
      </c>
      <c r="AM3654" s="4" t="s">
        <v>452</v>
      </c>
    </row>
    <row r="3655" spans="21:39" x14ac:dyDescent="0.2">
      <c r="U3655" s="4"/>
      <c r="V3655" s="4"/>
      <c r="W3655" s="4"/>
      <c r="X3655" s="4"/>
      <c r="AJ3655" s="4" t="s">
        <v>11778</v>
      </c>
      <c r="AK3655" s="4" t="s">
        <v>11779</v>
      </c>
      <c r="AL3655" s="4" t="s">
        <v>452</v>
      </c>
      <c r="AM3655" s="4" t="s">
        <v>452</v>
      </c>
    </row>
    <row r="3656" spans="21:39" x14ac:dyDescent="0.2">
      <c r="U3656" s="4"/>
      <c r="V3656" s="4"/>
      <c r="W3656" s="4"/>
      <c r="X3656" s="4"/>
      <c r="AJ3656" s="4" t="s">
        <v>11780</v>
      </c>
      <c r="AK3656" s="4" t="s">
        <v>11781</v>
      </c>
      <c r="AL3656" s="4" t="s">
        <v>452</v>
      </c>
      <c r="AM3656" s="4" t="s">
        <v>452</v>
      </c>
    </row>
    <row r="3657" spans="21:39" x14ac:dyDescent="0.2">
      <c r="U3657" s="63"/>
      <c r="V3657" s="63"/>
      <c r="W3657" s="63"/>
      <c r="X3657" s="63"/>
      <c r="AJ3657" s="4" t="s">
        <v>11782</v>
      </c>
      <c r="AK3657" s="63" t="s">
        <v>11783</v>
      </c>
      <c r="AL3657" s="4" t="s">
        <v>452</v>
      </c>
      <c r="AM3657" s="4" t="s">
        <v>452</v>
      </c>
    </row>
    <row r="3658" spans="21:39" x14ac:dyDescent="0.2">
      <c r="U3658" s="4"/>
      <c r="V3658" s="4"/>
      <c r="W3658" s="4"/>
      <c r="X3658" s="4"/>
      <c r="AJ3658" s="4" t="s">
        <v>11784</v>
      </c>
      <c r="AK3658" s="4" t="s">
        <v>11785</v>
      </c>
      <c r="AL3658" s="4" t="s">
        <v>452</v>
      </c>
      <c r="AM3658" s="4" t="s">
        <v>452</v>
      </c>
    </row>
    <row r="3659" spans="21:39" x14ac:dyDescent="0.2">
      <c r="U3659" s="63"/>
      <c r="V3659" s="63"/>
      <c r="W3659" s="63"/>
      <c r="X3659" s="63"/>
      <c r="AJ3659" s="4" t="s">
        <v>11786</v>
      </c>
      <c r="AK3659" s="63" t="s">
        <v>11787</v>
      </c>
      <c r="AL3659" s="4" t="s">
        <v>452</v>
      </c>
      <c r="AM3659" s="4" t="s">
        <v>452</v>
      </c>
    </row>
    <row r="3660" spans="21:39" x14ac:dyDescent="0.2">
      <c r="U3660" s="4"/>
      <c r="V3660" s="4"/>
      <c r="W3660" s="4"/>
      <c r="X3660" s="4"/>
      <c r="AJ3660" s="4" t="s">
        <v>11788</v>
      </c>
      <c r="AK3660" s="4" t="s">
        <v>11789</v>
      </c>
      <c r="AL3660" s="4" t="s">
        <v>452</v>
      </c>
      <c r="AM3660" s="4" t="s">
        <v>452</v>
      </c>
    </row>
    <row r="3661" spans="21:39" x14ac:dyDescent="0.2">
      <c r="U3661" s="4"/>
      <c r="V3661" s="4"/>
      <c r="W3661" s="4"/>
      <c r="X3661" s="4"/>
      <c r="AJ3661" s="4" t="s">
        <v>11790</v>
      </c>
      <c r="AK3661" s="4" t="s">
        <v>11791</v>
      </c>
      <c r="AL3661" s="4" t="s">
        <v>452</v>
      </c>
      <c r="AM3661" s="4" t="s">
        <v>452</v>
      </c>
    </row>
    <row r="3662" spans="21:39" x14ac:dyDescent="0.2">
      <c r="U3662" s="4"/>
      <c r="V3662" s="4"/>
      <c r="W3662" s="4"/>
      <c r="X3662" s="4"/>
      <c r="AJ3662" s="4" t="s">
        <v>11792</v>
      </c>
      <c r="AK3662" s="4" t="s">
        <v>11793</v>
      </c>
      <c r="AL3662" s="4" t="s">
        <v>452</v>
      </c>
      <c r="AM3662" s="4" t="s">
        <v>452</v>
      </c>
    </row>
    <row r="3663" spans="21:39" x14ac:dyDescent="0.2">
      <c r="U3663" s="63"/>
      <c r="V3663" s="63"/>
      <c r="W3663" s="63"/>
      <c r="X3663" s="63"/>
      <c r="AJ3663" s="4" t="s">
        <v>11794</v>
      </c>
      <c r="AK3663" s="63" t="s">
        <v>11793</v>
      </c>
      <c r="AL3663" s="4" t="s">
        <v>452</v>
      </c>
      <c r="AM3663" s="4" t="s">
        <v>452</v>
      </c>
    </row>
    <row r="3664" spans="21:39" x14ac:dyDescent="0.2">
      <c r="U3664" s="63"/>
      <c r="V3664" s="63"/>
      <c r="W3664" s="63"/>
      <c r="X3664" s="63"/>
      <c r="AJ3664" s="4" t="s">
        <v>11795</v>
      </c>
      <c r="AK3664" s="63" t="s">
        <v>11796</v>
      </c>
      <c r="AL3664" s="4" t="s">
        <v>452</v>
      </c>
      <c r="AM3664" s="4" t="s">
        <v>452</v>
      </c>
    </row>
    <row r="3665" spans="21:39" x14ac:dyDescent="0.2">
      <c r="U3665" s="63"/>
      <c r="V3665" s="63"/>
      <c r="W3665" s="63"/>
      <c r="X3665" s="63"/>
      <c r="AJ3665" s="4" t="s">
        <v>11797</v>
      </c>
      <c r="AK3665" s="63" t="s">
        <v>11798</v>
      </c>
      <c r="AL3665" s="4" t="s">
        <v>452</v>
      </c>
      <c r="AM3665" s="4" t="s">
        <v>452</v>
      </c>
    </row>
    <row r="3666" spans="21:39" x14ac:dyDescent="0.2">
      <c r="U3666" s="4"/>
      <c r="V3666" s="4"/>
      <c r="W3666" s="4"/>
      <c r="X3666" s="4"/>
      <c r="AJ3666" s="4" t="s">
        <v>11799</v>
      </c>
      <c r="AK3666" s="4" t="s">
        <v>11800</v>
      </c>
      <c r="AL3666" s="4" t="s">
        <v>452</v>
      </c>
      <c r="AM3666" s="4" t="s">
        <v>452</v>
      </c>
    </row>
    <row r="3667" spans="21:39" x14ac:dyDescent="0.2">
      <c r="U3667" s="4"/>
      <c r="V3667" s="4"/>
      <c r="W3667" s="4"/>
      <c r="X3667" s="4"/>
      <c r="AJ3667" s="4" t="s">
        <v>11801</v>
      </c>
      <c r="AK3667" s="4" t="s">
        <v>11802</v>
      </c>
      <c r="AL3667" s="4" t="s">
        <v>452</v>
      </c>
      <c r="AM3667" s="4" t="s">
        <v>452</v>
      </c>
    </row>
    <row r="3668" spans="21:39" x14ac:dyDescent="0.2">
      <c r="U3668" s="4"/>
      <c r="V3668" s="4"/>
      <c r="W3668" s="4"/>
      <c r="X3668" s="4"/>
      <c r="AJ3668" s="4" t="s">
        <v>11803</v>
      </c>
      <c r="AK3668" s="4" t="s">
        <v>11804</v>
      </c>
      <c r="AL3668" s="4" t="s">
        <v>452</v>
      </c>
      <c r="AM3668" s="4" t="s">
        <v>452</v>
      </c>
    </row>
    <row r="3669" spans="21:39" x14ac:dyDescent="0.2">
      <c r="U3669" s="4"/>
      <c r="V3669" s="4"/>
      <c r="W3669" s="4"/>
      <c r="X3669" s="4"/>
      <c r="AJ3669" s="4" t="s">
        <v>11805</v>
      </c>
      <c r="AK3669" s="4" t="s">
        <v>11806</v>
      </c>
      <c r="AL3669" s="4" t="s">
        <v>452</v>
      </c>
      <c r="AM3669" s="4" t="s">
        <v>452</v>
      </c>
    </row>
    <row r="3670" spans="21:39" x14ac:dyDescent="0.2">
      <c r="U3670" s="4"/>
      <c r="V3670" s="4"/>
      <c r="W3670" s="4"/>
      <c r="X3670" s="4"/>
      <c r="AJ3670" s="4" t="s">
        <v>11807</v>
      </c>
      <c r="AK3670" s="4" t="s">
        <v>11808</v>
      </c>
      <c r="AL3670" s="4" t="s">
        <v>452</v>
      </c>
      <c r="AM3670" s="4" t="s">
        <v>452</v>
      </c>
    </row>
    <row r="3671" spans="21:39" x14ac:dyDescent="0.2">
      <c r="U3671" s="4"/>
      <c r="V3671" s="4"/>
      <c r="W3671" s="4"/>
      <c r="X3671" s="4"/>
      <c r="AJ3671" s="4" t="s">
        <v>11809</v>
      </c>
      <c r="AK3671" s="4" t="s">
        <v>11810</v>
      </c>
      <c r="AL3671" s="4" t="s">
        <v>452</v>
      </c>
      <c r="AM3671" s="4" t="s">
        <v>452</v>
      </c>
    </row>
    <row r="3672" spans="21:39" x14ac:dyDescent="0.2">
      <c r="U3672" s="4"/>
      <c r="V3672" s="4"/>
      <c r="W3672" s="4"/>
      <c r="X3672" s="4"/>
      <c r="AJ3672" s="4" t="s">
        <v>11811</v>
      </c>
      <c r="AK3672" s="4" t="s">
        <v>11742</v>
      </c>
      <c r="AL3672" s="4" t="s">
        <v>11812</v>
      </c>
      <c r="AM3672" s="4" t="s">
        <v>11813</v>
      </c>
    </row>
    <row r="3673" spans="21:39" x14ac:dyDescent="0.2">
      <c r="U3673" s="63"/>
      <c r="V3673" s="63"/>
      <c r="W3673" s="63"/>
      <c r="X3673" s="63"/>
      <c r="AJ3673" s="4" t="s">
        <v>11814</v>
      </c>
      <c r="AK3673" s="63" t="s">
        <v>11815</v>
      </c>
      <c r="AL3673" s="4" t="s">
        <v>452</v>
      </c>
      <c r="AM3673" s="4" t="s">
        <v>452</v>
      </c>
    </row>
    <row r="3674" spans="21:39" x14ac:dyDescent="0.2">
      <c r="U3674" s="4"/>
      <c r="V3674" s="4"/>
      <c r="W3674" s="4"/>
      <c r="X3674" s="4"/>
      <c r="AJ3674" s="4" t="s">
        <v>11816</v>
      </c>
      <c r="AK3674" s="4" t="s">
        <v>11817</v>
      </c>
      <c r="AL3674" s="4" t="s">
        <v>452</v>
      </c>
      <c r="AM3674" s="4" t="s">
        <v>452</v>
      </c>
    </row>
    <row r="3675" spans="21:39" x14ac:dyDescent="0.2">
      <c r="U3675" s="4"/>
      <c r="V3675" s="4"/>
      <c r="W3675" s="4"/>
      <c r="X3675" s="4"/>
      <c r="AJ3675" s="4" t="s">
        <v>11818</v>
      </c>
      <c r="AK3675" s="4" t="s">
        <v>11819</v>
      </c>
      <c r="AL3675" s="4" t="s">
        <v>452</v>
      </c>
      <c r="AM3675" s="4" t="s">
        <v>452</v>
      </c>
    </row>
    <row r="3676" spans="21:39" x14ac:dyDescent="0.2">
      <c r="U3676" s="4"/>
      <c r="V3676" s="4"/>
      <c r="W3676" s="4"/>
      <c r="X3676" s="4"/>
      <c r="AJ3676" s="4" t="s">
        <v>11820</v>
      </c>
      <c r="AK3676" s="4" t="s">
        <v>11819</v>
      </c>
      <c r="AL3676" s="4" t="s">
        <v>452</v>
      </c>
      <c r="AM3676" s="4" t="s">
        <v>452</v>
      </c>
    </row>
    <row r="3677" spans="21:39" x14ac:dyDescent="0.2">
      <c r="U3677" s="63"/>
      <c r="V3677" s="63"/>
      <c r="W3677" s="63"/>
      <c r="X3677" s="63"/>
      <c r="AJ3677" s="4" t="s">
        <v>11821</v>
      </c>
      <c r="AK3677" s="63" t="s">
        <v>11822</v>
      </c>
      <c r="AL3677" s="4" t="s">
        <v>452</v>
      </c>
      <c r="AM3677" s="4" t="s">
        <v>452</v>
      </c>
    </row>
    <row r="3678" spans="21:39" x14ac:dyDescent="0.2">
      <c r="U3678" s="63"/>
      <c r="V3678" s="63"/>
      <c r="W3678" s="63"/>
      <c r="X3678" s="63"/>
      <c r="AJ3678" s="4" t="s">
        <v>11823</v>
      </c>
      <c r="AK3678" s="63" t="s">
        <v>11822</v>
      </c>
      <c r="AL3678" s="4" t="s">
        <v>452</v>
      </c>
      <c r="AM3678" s="4" t="s">
        <v>452</v>
      </c>
    </row>
    <row r="3679" spans="21:39" x14ac:dyDescent="0.2">
      <c r="U3679" s="63"/>
      <c r="V3679" s="63"/>
      <c r="W3679" s="63"/>
      <c r="X3679" s="63"/>
      <c r="AJ3679" s="4" t="s">
        <v>11824</v>
      </c>
      <c r="AK3679" s="63" t="s">
        <v>11825</v>
      </c>
      <c r="AL3679" s="4" t="s">
        <v>452</v>
      </c>
      <c r="AM3679" s="4" t="s">
        <v>452</v>
      </c>
    </row>
    <row r="3680" spans="21:39" x14ac:dyDescent="0.2">
      <c r="U3680" s="4"/>
      <c r="V3680" s="4"/>
      <c r="W3680" s="4"/>
      <c r="X3680" s="4"/>
      <c r="AJ3680" s="4" t="s">
        <v>11826</v>
      </c>
      <c r="AK3680" s="4" t="s">
        <v>11827</v>
      </c>
      <c r="AL3680" s="4" t="s">
        <v>452</v>
      </c>
      <c r="AM3680" s="4" t="s">
        <v>452</v>
      </c>
    </row>
    <row r="3681" spans="21:39" x14ac:dyDescent="0.2">
      <c r="U3681" s="4"/>
      <c r="V3681" s="4"/>
      <c r="W3681" s="4"/>
      <c r="X3681" s="4"/>
      <c r="AJ3681" s="4" t="s">
        <v>11828</v>
      </c>
      <c r="AK3681" s="4" t="s">
        <v>11829</v>
      </c>
      <c r="AL3681" s="4" t="s">
        <v>452</v>
      </c>
      <c r="AM3681" s="4" t="s">
        <v>452</v>
      </c>
    </row>
    <row r="3682" spans="21:39" x14ac:dyDescent="0.2">
      <c r="U3682" s="4"/>
      <c r="V3682" s="4"/>
      <c r="W3682" s="4"/>
      <c r="X3682" s="4"/>
      <c r="AJ3682" s="4" t="s">
        <v>11830</v>
      </c>
      <c r="AK3682" s="4" t="s">
        <v>11831</v>
      </c>
      <c r="AL3682" s="4" t="s">
        <v>452</v>
      </c>
      <c r="AM3682" s="4" t="s">
        <v>452</v>
      </c>
    </row>
    <row r="3683" spans="21:39" x14ac:dyDescent="0.2">
      <c r="U3683" s="4"/>
      <c r="V3683" s="4"/>
      <c r="W3683" s="4"/>
      <c r="X3683" s="4"/>
      <c r="AJ3683" s="4" t="s">
        <v>11832</v>
      </c>
      <c r="AK3683" s="4" t="s">
        <v>11833</v>
      </c>
      <c r="AL3683" s="4" t="s">
        <v>452</v>
      </c>
      <c r="AM3683" s="4" t="s">
        <v>452</v>
      </c>
    </row>
    <row r="3684" spans="21:39" x14ac:dyDescent="0.2">
      <c r="U3684" s="4"/>
      <c r="V3684" s="4"/>
      <c r="W3684" s="4"/>
      <c r="X3684" s="4"/>
      <c r="AJ3684" s="4" t="s">
        <v>11834</v>
      </c>
      <c r="AK3684" s="4" t="s">
        <v>11835</v>
      </c>
      <c r="AL3684" s="4" t="s">
        <v>452</v>
      </c>
      <c r="AM3684" s="4" t="s">
        <v>452</v>
      </c>
    </row>
    <row r="3685" spans="21:39" x14ac:dyDescent="0.2">
      <c r="U3685" s="63"/>
      <c r="V3685" s="63"/>
      <c r="W3685" s="63"/>
      <c r="X3685" s="63"/>
      <c r="AJ3685" s="4" t="s">
        <v>11836</v>
      </c>
      <c r="AK3685" s="63" t="s">
        <v>11837</v>
      </c>
      <c r="AL3685" s="4" t="s">
        <v>452</v>
      </c>
      <c r="AM3685" s="4" t="s">
        <v>452</v>
      </c>
    </row>
    <row r="3686" spans="21:39" x14ac:dyDescent="0.2">
      <c r="U3686" s="63"/>
      <c r="V3686" s="63"/>
      <c r="W3686" s="63"/>
      <c r="X3686" s="63"/>
      <c r="AJ3686" s="4" t="s">
        <v>11838</v>
      </c>
      <c r="AK3686" s="63" t="s">
        <v>11839</v>
      </c>
      <c r="AL3686" s="4" t="s">
        <v>452</v>
      </c>
      <c r="AM3686" s="4" t="s">
        <v>452</v>
      </c>
    </row>
    <row r="3687" spans="21:39" x14ac:dyDescent="0.2">
      <c r="U3687" s="63"/>
      <c r="V3687" s="63"/>
      <c r="W3687" s="63"/>
      <c r="X3687" s="63"/>
      <c r="AJ3687" s="4" t="s">
        <v>11840</v>
      </c>
      <c r="AK3687" s="63" t="s">
        <v>11841</v>
      </c>
      <c r="AL3687" s="4" t="s">
        <v>452</v>
      </c>
      <c r="AM3687" s="4" t="s">
        <v>452</v>
      </c>
    </row>
    <row r="3688" spans="21:39" x14ac:dyDescent="0.2">
      <c r="U3688" s="63"/>
      <c r="V3688" s="63"/>
      <c r="W3688" s="63"/>
      <c r="X3688" s="63"/>
      <c r="AJ3688" s="4" t="s">
        <v>11842</v>
      </c>
      <c r="AK3688" s="63" t="s">
        <v>11843</v>
      </c>
      <c r="AL3688" s="4" t="s">
        <v>452</v>
      </c>
      <c r="AM3688" s="4" t="s">
        <v>452</v>
      </c>
    </row>
    <row r="3689" spans="21:39" x14ac:dyDescent="0.2">
      <c r="U3689" s="63"/>
      <c r="V3689" s="63"/>
      <c r="W3689" s="63"/>
      <c r="X3689" s="63"/>
      <c r="AJ3689" s="4" t="s">
        <v>11844</v>
      </c>
      <c r="AK3689" s="63" t="s">
        <v>11845</v>
      </c>
      <c r="AL3689" s="4" t="s">
        <v>452</v>
      </c>
      <c r="AM3689" s="4" t="s">
        <v>452</v>
      </c>
    </row>
    <row r="3690" spans="21:39" x14ac:dyDescent="0.2">
      <c r="U3690" s="63"/>
      <c r="V3690" s="63"/>
      <c r="W3690" s="63"/>
      <c r="X3690" s="63"/>
      <c r="AJ3690" s="4" t="s">
        <v>11846</v>
      </c>
      <c r="AK3690" s="63" t="s">
        <v>11847</v>
      </c>
      <c r="AL3690" s="4" t="s">
        <v>452</v>
      </c>
      <c r="AM3690" s="4" t="s">
        <v>452</v>
      </c>
    </row>
    <row r="3691" spans="21:39" x14ac:dyDescent="0.2">
      <c r="U3691" s="63"/>
      <c r="V3691" s="63"/>
      <c r="W3691" s="63"/>
      <c r="X3691" s="63"/>
      <c r="AJ3691" s="4" t="s">
        <v>11848</v>
      </c>
      <c r="AK3691" s="63" t="s">
        <v>11849</v>
      </c>
      <c r="AL3691" s="4" t="s">
        <v>452</v>
      </c>
      <c r="AM3691" s="4" t="s">
        <v>452</v>
      </c>
    </row>
    <row r="3692" spans="21:39" x14ac:dyDescent="0.2">
      <c r="U3692" s="63"/>
      <c r="V3692" s="63"/>
      <c r="W3692" s="63"/>
      <c r="X3692" s="63"/>
      <c r="AJ3692" s="4" t="s">
        <v>11850</v>
      </c>
      <c r="AK3692" s="63" t="s">
        <v>11851</v>
      </c>
      <c r="AL3692" s="4" t="s">
        <v>452</v>
      </c>
      <c r="AM3692" s="4" t="s">
        <v>452</v>
      </c>
    </row>
    <row r="3693" spans="21:39" x14ac:dyDescent="0.2">
      <c r="U3693" s="63"/>
      <c r="V3693" s="63"/>
      <c r="W3693" s="63"/>
      <c r="X3693" s="63"/>
      <c r="AJ3693" s="4" t="s">
        <v>11852</v>
      </c>
      <c r="AK3693" s="63" t="s">
        <v>11853</v>
      </c>
      <c r="AL3693" s="4" t="s">
        <v>452</v>
      </c>
      <c r="AM3693" s="4" t="s">
        <v>452</v>
      </c>
    </row>
    <row r="3694" spans="21:39" x14ac:dyDescent="0.2">
      <c r="U3694" s="63"/>
      <c r="V3694" s="63"/>
      <c r="W3694" s="63"/>
      <c r="X3694" s="63"/>
      <c r="AJ3694" s="4" t="s">
        <v>11854</v>
      </c>
      <c r="AK3694" s="63" t="s">
        <v>11855</v>
      </c>
      <c r="AL3694" s="4" t="s">
        <v>452</v>
      </c>
      <c r="AM3694" s="4" t="s">
        <v>452</v>
      </c>
    </row>
    <row r="3695" spans="21:39" x14ac:dyDescent="0.2">
      <c r="U3695" s="63"/>
      <c r="V3695" s="63"/>
      <c r="W3695" s="63"/>
      <c r="X3695" s="63"/>
      <c r="AJ3695" s="4" t="s">
        <v>11856</v>
      </c>
      <c r="AK3695" s="63" t="s">
        <v>11857</v>
      </c>
      <c r="AL3695" s="4" t="s">
        <v>452</v>
      </c>
      <c r="AM3695" s="4" t="s">
        <v>452</v>
      </c>
    </row>
    <row r="3696" spans="21:39" x14ac:dyDescent="0.2">
      <c r="U3696" s="63"/>
      <c r="V3696" s="63"/>
      <c r="W3696" s="63"/>
      <c r="X3696" s="63"/>
      <c r="AJ3696" s="4" t="s">
        <v>11858</v>
      </c>
      <c r="AK3696" s="63" t="s">
        <v>11859</v>
      </c>
      <c r="AL3696" s="4" t="s">
        <v>452</v>
      </c>
      <c r="AM3696" s="4" t="s">
        <v>452</v>
      </c>
    </row>
    <row r="3697" spans="21:39" x14ac:dyDescent="0.2">
      <c r="U3697" s="63"/>
      <c r="V3697" s="63"/>
      <c r="W3697" s="63"/>
      <c r="X3697" s="63"/>
      <c r="AJ3697" s="4" t="s">
        <v>11860</v>
      </c>
      <c r="AK3697" s="63" t="s">
        <v>11861</v>
      </c>
      <c r="AL3697" s="4" t="s">
        <v>452</v>
      </c>
      <c r="AM3697" s="4" t="s">
        <v>452</v>
      </c>
    </row>
    <row r="3698" spans="21:39" x14ac:dyDescent="0.2">
      <c r="U3698" s="63"/>
      <c r="V3698" s="63"/>
      <c r="W3698" s="63"/>
      <c r="X3698" s="63"/>
      <c r="AJ3698" s="4" t="s">
        <v>11862</v>
      </c>
      <c r="AK3698" s="63" t="s">
        <v>11863</v>
      </c>
      <c r="AL3698" s="4" t="s">
        <v>452</v>
      </c>
      <c r="AM3698" s="4" t="s">
        <v>452</v>
      </c>
    </row>
    <row r="3699" spans="21:39" x14ac:dyDescent="0.2">
      <c r="U3699" s="63"/>
      <c r="V3699" s="63"/>
      <c r="W3699" s="63"/>
      <c r="X3699" s="63"/>
      <c r="AJ3699" s="4" t="s">
        <v>11864</v>
      </c>
      <c r="AK3699" s="63" t="s">
        <v>11865</v>
      </c>
      <c r="AL3699" s="4" t="s">
        <v>452</v>
      </c>
      <c r="AM3699" s="4" t="s">
        <v>452</v>
      </c>
    </row>
    <row r="3700" spans="21:39" x14ac:dyDescent="0.2">
      <c r="U3700" s="63"/>
      <c r="V3700" s="63"/>
      <c r="W3700" s="63"/>
      <c r="X3700" s="63"/>
      <c r="AJ3700" s="4" t="s">
        <v>11866</v>
      </c>
      <c r="AK3700" s="63" t="s">
        <v>11867</v>
      </c>
      <c r="AL3700" s="4" t="s">
        <v>452</v>
      </c>
      <c r="AM3700" s="4" t="s">
        <v>452</v>
      </c>
    </row>
    <row r="3701" spans="21:39" x14ac:dyDescent="0.2">
      <c r="U3701" s="63"/>
      <c r="V3701" s="63"/>
      <c r="W3701" s="63"/>
      <c r="X3701" s="63"/>
      <c r="AJ3701" s="4" t="s">
        <v>11868</v>
      </c>
      <c r="AK3701" s="63" t="s">
        <v>11869</v>
      </c>
      <c r="AL3701" s="4" t="s">
        <v>452</v>
      </c>
      <c r="AM3701" s="4" t="s">
        <v>452</v>
      </c>
    </row>
    <row r="3702" spans="21:39" x14ac:dyDescent="0.2">
      <c r="U3702" s="63"/>
      <c r="V3702" s="63"/>
      <c r="W3702" s="63"/>
      <c r="X3702" s="63"/>
      <c r="AJ3702" s="4" t="s">
        <v>11870</v>
      </c>
      <c r="AK3702" s="63" t="s">
        <v>11871</v>
      </c>
      <c r="AL3702" s="4" t="s">
        <v>452</v>
      </c>
      <c r="AM3702" s="4" t="s">
        <v>452</v>
      </c>
    </row>
    <row r="3703" spans="21:39" x14ac:dyDescent="0.2">
      <c r="U3703" s="63"/>
      <c r="V3703" s="63"/>
      <c r="W3703" s="63"/>
      <c r="X3703" s="63"/>
      <c r="AJ3703" s="4" t="s">
        <v>11872</v>
      </c>
      <c r="AK3703" s="63" t="s">
        <v>11873</v>
      </c>
      <c r="AL3703" s="4" t="s">
        <v>452</v>
      </c>
      <c r="AM3703" s="4" t="s">
        <v>452</v>
      </c>
    </row>
    <row r="3704" spans="21:39" x14ac:dyDescent="0.2">
      <c r="U3704" s="63"/>
      <c r="V3704" s="63"/>
      <c r="W3704" s="63"/>
      <c r="X3704" s="63"/>
      <c r="AJ3704" s="4" t="s">
        <v>11874</v>
      </c>
      <c r="AK3704" s="63" t="s">
        <v>11875</v>
      </c>
      <c r="AL3704" s="4" t="s">
        <v>452</v>
      </c>
      <c r="AM3704" s="4" t="s">
        <v>452</v>
      </c>
    </row>
    <row r="3705" spans="21:39" x14ac:dyDescent="0.2">
      <c r="U3705" s="63"/>
      <c r="V3705" s="63"/>
      <c r="W3705" s="63"/>
      <c r="X3705" s="63"/>
      <c r="AJ3705" s="4" t="s">
        <v>11876</v>
      </c>
      <c r="AK3705" s="63" t="s">
        <v>11877</v>
      </c>
      <c r="AL3705" s="4" t="s">
        <v>452</v>
      </c>
      <c r="AM3705" s="4" t="s">
        <v>452</v>
      </c>
    </row>
    <row r="3706" spans="21:39" x14ac:dyDescent="0.2">
      <c r="U3706" s="63"/>
      <c r="V3706" s="63"/>
      <c r="W3706" s="63"/>
      <c r="X3706" s="63"/>
      <c r="AJ3706" s="4" t="s">
        <v>11878</v>
      </c>
      <c r="AK3706" s="63" t="s">
        <v>11879</v>
      </c>
      <c r="AL3706" s="4" t="s">
        <v>452</v>
      </c>
      <c r="AM3706" s="4" t="s">
        <v>452</v>
      </c>
    </row>
    <row r="3707" spans="21:39" x14ac:dyDescent="0.2">
      <c r="U3707" s="63"/>
      <c r="V3707" s="63"/>
      <c r="W3707" s="63"/>
      <c r="X3707" s="63"/>
      <c r="AJ3707" s="4" t="s">
        <v>11880</v>
      </c>
      <c r="AK3707" s="63" t="s">
        <v>11881</v>
      </c>
      <c r="AL3707" s="4" t="s">
        <v>452</v>
      </c>
      <c r="AM3707" s="4" t="s">
        <v>452</v>
      </c>
    </row>
    <row r="3708" spans="21:39" x14ac:dyDescent="0.2">
      <c r="U3708" s="63"/>
      <c r="V3708" s="63"/>
      <c r="W3708" s="63"/>
      <c r="X3708" s="63"/>
      <c r="AJ3708" s="4" t="s">
        <v>11882</v>
      </c>
      <c r="AK3708" s="63" t="s">
        <v>11883</v>
      </c>
      <c r="AL3708" s="4" t="s">
        <v>452</v>
      </c>
      <c r="AM3708" s="4" t="s">
        <v>452</v>
      </c>
    </row>
    <row r="3709" spans="21:39" x14ac:dyDescent="0.2">
      <c r="U3709" s="4"/>
      <c r="V3709" s="4"/>
      <c r="W3709" s="4"/>
      <c r="X3709" s="4"/>
      <c r="AJ3709" s="4" t="s">
        <v>11884</v>
      </c>
      <c r="AK3709" s="4" t="s">
        <v>11885</v>
      </c>
      <c r="AL3709" s="4" t="s">
        <v>452</v>
      </c>
      <c r="AM3709" s="4" t="s">
        <v>452</v>
      </c>
    </row>
    <row r="3710" spans="21:39" x14ac:dyDescent="0.2">
      <c r="U3710" s="63"/>
      <c r="V3710" s="63"/>
      <c r="W3710" s="63"/>
      <c r="X3710" s="63"/>
      <c r="AJ3710" s="4" t="s">
        <v>11886</v>
      </c>
      <c r="AK3710" s="63" t="s">
        <v>11887</v>
      </c>
      <c r="AL3710" s="4" t="s">
        <v>452</v>
      </c>
      <c r="AM3710" s="4" t="s">
        <v>452</v>
      </c>
    </row>
    <row r="3711" spans="21:39" x14ac:dyDescent="0.2">
      <c r="U3711" s="63"/>
      <c r="V3711" s="63"/>
      <c r="W3711" s="63"/>
      <c r="X3711" s="63"/>
      <c r="AJ3711" s="4" t="s">
        <v>11888</v>
      </c>
      <c r="AK3711" s="63" t="s">
        <v>11889</v>
      </c>
      <c r="AL3711" s="4" t="s">
        <v>452</v>
      </c>
      <c r="AM3711" s="4" t="s">
        <v>452</v>
      </c>
    </row>
    <row r="3712" spans="21:39" x14ac:dyDescent="0.2">
      <c r="U3712" s="63"/>
      <c r="V3712" s="63"/>
      <c r="W3712" s="63"/>
      <c r="X3712" s="63"/>
      <c r="AJ3712" s="4" t="s">
        <v>11890</v>
      </c>
      <c r="AK3712" s="63" t="s">
        <v>11891</v>
      </c>
      <c r="AL3712" s="4" t="s">
        <v>452</v>
      </c>
      <c r="AM3712" s="4" t="s">
        <v>452</v>
      </c>
    </row>
    <row r="3713" spans="21:39" x14ac:dyDescent="0.2">
      <c r="U3713" s="63"/>
      <c r="V3713" s="63"/>
      <c r="W3713" s="63"/>
      <c r="X3713" s="63"/>
      <c r="AJ3713" s="4" t="s">
        <v>11892</v>
      </c>
      <c r="AK3713" s="63" t="s">
        <v>11893</v>
      </c>
      <c r="AL3713" s="4" t="s">
        <v>452</v>
      </c>
      <c r="AM3713" s="4" t="s">
        <v>452</v>
      </c>
    </row>
    <row r="3714" spans="21:39" x14ac:dyDescent="0.2">
      <c r="U3714" s="63"/>
      <c r="V3714" s="63"/>
      <c r="W3714" s="63"/>
      <c r="X3714" s="63"/>
      <c r="AJ3714" s="4" t="s">
        <v>11894</v>
      </c>
      <c r="AK3714" s="63" t="s">
        <v>11895</v>
      </c>
      <c r="AL3714" s="4" t="s">
        <v>452</v>
      </c>
      <c r="AM3714" s="4" t="s">
        <v>452</v>
      </c>
    </row>
    <row r="3715" spans="21:39" x14ac:dyDescent="0.2">
      <c r="U3715" s="4"/>
      <c r="V3715" s="4"/>
      <c r="W3715" s="4"/>
      <c r="X3715" s="4"/>
      <c r="AJ3715" s="4" t="s">
        <v>11896</v>
      </c>
      <c r="AK3715" s="4" t="s">
        <v>11777</v>
      </c>
      <c r="AL3715" s="4" t="s">
        <v>11897</v>
      </c>
      <c r="AM3715" s="4" t="s">
        <v>11898</v>
      </c>
    </row>
    <row r="3716" spans="21:39" x14ac:dyDescent="0.2">
      <c r="U3716" s="63"/>
      <c r="V3716" s="63"/>
      <c r="W3716" s="63"/>
      <c r="X3716" s="63"/>
      <c r="AJ3716" s="4" t="s">
        <v>11899</v>
      </c>
      <c r="AK3716" s="63" t="s">
        <v>11900</v>
      </c>
      <c r="AL3716" s="4" t="s">
        <v>452</v>
      </c>
      <c r="AM3716" s="4" t="s">
        <v>452</v>
      </c>
    </row>
    <row r="3717" spans="21:39" x14ac:dyDescent="0.2">
      <c r="U3717" s="63"/>
      <c r="V3717" s="63"/>
      <c r="W3717" s="63"/>
      <c r="X3717" s="63"/>
      <c r="AJ3717" s="4" t="s">
        <v>11901</v>
      </c>
      <c r="AK3717" s="63" t="s">
        <v>11902</v>
      </c>
      <c r="AL3717" s="4" t="s">
        <v>452</v>
      </c>
      <c r="AM3717" s="4" t="s">
        <v>452</v>
      </c>
    </row>
    <row r="3718" spans="21:39" x14ac:dyDescent="0.2">
      <c r="U3718" s="63"/>
      <c r="V3718" s="63"/>
      <c r="W3718" s="63"/>
      <c r="X3718" s="63"/>
      <c r="AJ3718" s="4" t="s">
        <v>11903</v>
      </c>
      <c r="AK3718" s="63" t="s">
        <v>11904</v>
      </c>
      <c r="AL3718" s="4" t="s">
        <v>452</v>
      </c>
      <c r="AM3718" s="4" t="s">
        <v>452</v>
      </c>
    </row>
    <row r="3719" spans="21:39" x14ac:dyDescent="0.2">
      <c r="U3719" s="63"/>
      <c r="V3719" s="63"/>
      <c r="W3719" s="63"/>
      <c r="X3719" s="63"/>
      <c r="AJ3719" s="4" t="s">
        <v>11905</v>
      </c>
      <c r="AK3719" s="63" t="s">
        <v>11906</v>
      </c>
      <c r="AL3719" s="4" t="s">
        <v>11907</v>
      </c>
      <c r="AM3719" s="4" t="s">
        <v>11908</v>
      </c>
    </row>
    <row r="3720" spans="21:39" x14ac:dyDescent="0.2">
      <c r="U3720" s="4"/>
      <c r="V3720" s="4"/>
      <c r="W3720" s="4"/>
      <c r="X3720" s="4"/>
      <c r="AJ3720" s="4" t="s">
        <v>11909</v>
      </c>
      <c r="AK3720" s="4" t="s">
        <v>11910</v>
      </c>
      <c r="AL3720" s="4" t="s">
        <v>452</v>
      </c>
      <c r="AM3720" s="4" t="s">
        <v>452</v>
      </c>
    </row>
    <row r="3721" spans="21:39" x14ac:dyDescent="0.2">
      <c r="U3721" s="4"/>
      <c r="V3721" s="4"/>
      <c r="W3721" s="4"/>
      <c r="X3721" s="4"/>
      <c r="AJ3721" s="4" t="s">
        <v>11911</v>
      </c>
      <c r="AK3721" s="4" t="s">
        <v>11912</v>
      </c>
      <c r="AL3721" s="4" t="s">
        <v>452</v>
      </c>
      <c r="AM3721" s="4" t="s">
        <v>452</v>
      </c>
    </row>
    <row r="3722" spans="21:39" x14ac:dyDescent="0.2">
      <c r="U3722" s="63"/>
      <c r="V3722" s="63"/>
      <c r="W3722" s="63"/>
      <c r="X3722" s="63"/>
      <c r="AJ3722" s="4" t="s">
        <v>11913</v>
      </c>
      <c r="AK3722" s="63" t="s">
        <v>11914</v>
      </c>
      <c r="AL3722" s="4" t="s">
        <v>452</v>
      </c>
      <c r="AM3722" s="4" t="s">
        <v>452</v>
      </c>
    </row>
    <row r="3723" spans="21:39" x14ac:dyDescent="0.2">
      <c r="U3723" s="63"/>
      <c r="V3723" s="63"/>
      <c r="W3723" s="63"/>
      <c r="X3723" s="63"/>
      <c r="AJ3723" s="4" t="s">
        <v>11915</v>
      </c>
      <c r="AK3723" s="63" t="s">
        <v>11916</v>
      </c>
      <c r="AL3723" s="4" t="s">
        <v>452</v>
      </c>
      <c r="AM3723" s="4" t="s">
        <v>452</v>
      </c>
    </row>
    <row r="3724" spans="21:39" x14ac:dyDescent="0.2">
      <c r="U3724" s="63"/>
      <c r="V3724" s="63"/>
      <c r="W3724" s="63"/>
      <c r="X3724" s="63"/>
      <c r="AJ3724" s="4" t="s">
        <v>11917</v>
      </c>
      <c r="AK3724" s="63" t="s">
        <v>11918</v>
      </c>
      <c r="AL3724" s="4" t="s">
        <v>452</v>
      </c>
      <c r="AM3724" s="4" t="s">
        <v>452</v>
      </c>
    </row>
    <row r="3725" spans="21:39" x14ac:dyDescent="0.2">
      <c r="U3725" s="4"/>
      <c r="V3725" s="4"/>
      <c r="W3725" s="4"/>
      <c r="X3725" s="4"/>
      <c r="AJ3725" s="4" t="s">
        <v>11919</v>
      </c>
      <c r="AK3725" s="4" t="s">
        <v>11920</v>
      </c>
      <c r="AL3725" s="4" t="s">
        <v>452</v>
      </c>
      <c r="AM3725" s="4" t="s">
        <v>452</v>
      </c>
    </row>
    <row r="3726" spans="21:39" x14ac:dyDescent="0.2">
      <c r="U3726" s="4"/>
      <c r="V3726" s="4"/>
      <c r="W3726" s="4"/>
      <c r="X3726" s="4"/>
      <c r="AJ3726" s="4" t="s">
        <v>11921</v>
      </c>
      <c r="AK3726" s="4" t="s">
        <v>11922</v>
      </c>
      <c r="AL3726" s="4" t="s">
        <v>452</v>
      </c>
      <c r="AM3726" s="4" t="s">
        <v>452</v>
      </c>
    </row>
    <row r="3727" spans="21:39" x14ac:dyDescent="0.2">
      <c r="U3727" s="4"/>
      <c r="V3727" s="4"/>
      <c r="W3727" s="4"/>
      <c r="X3727" s="4"/>
      <c r="AJ3727" s="4" t="s">
        <v>11923</v>
      </c>
      <c r="AK3727" s="4" t="s">
        <v>11924</v>
      </c>
      <c r="AL3727" s="4" t="s">
        <v>452</v>
      </c>
      <c r="AM3727" s="4" t="s">
        <v>452</v>
      </c>
    </row>
    <row r="3728" spans="21:39" x14ac:dyDescent="0.2">
      <c r="U3728" s="4"/>
      <c r="V3728" s="4"/>
      <c r="W3728" s="4"/>
      <c r="X3728" s="4"/>
      <c r="AJ3728" s="4" t="s">
        <v>11925</v>
      </c>
      <c r="AK3728" s="4" t="s">
        <v>11926</v>
      </c>
      <c r="AL3728" s="4" t="s">
        <v>452</v>
      </c>
      <c r="AM3728" s="4" t="s">
        <v>452</v>
      </c>
    </row>
    <row r="3729" spans="21:39" x14ac:dyDescent="0.2">
      <c r="U3729" s="4"/>
      <c r="V3729" s="4"/>
      <c r="W3729" s="4"/>
      <c r="X3729" s="4"/>
      <c r="AJ3729" s="4" t="s">
        <v>11927</v>
      </c>
      <c r="AK3729" s="4" t="s">
        <v>11928</v>
      </c>
      <c r="AL3729" s="4" t="s">
        <v>452</v>
      </c>
      <c r="AM3729" s="4" t="s">
        <v>452</v>
      </c>
    </row>
    <row r="3730" spans="21:39" x14ac:dyDescent="0.2">
      <c r="U3730" s="4"/>
      <c r="V3730" s="4"/>
      <c r="W3730" s="4"/>
      <c r="X3730" s="4"/>
      <c r="AJ3730" s="4" t="s">
        <v>11929</v>
      </c>
      <c r="AK3730" s="4" t="s">
        <v>11930</v>
      </c>
      <c r="AL3730" s="4" t="s">
        <v>452</v>
      </c>
      <c r="AM3730" s="4" t="s">
        <v>452</v>
      </c>
    </row>
    <row r="3731" spans="21:39" x14ac:dyDescent="0.2">
      <c r="U3731" s="4"/>
      <c r="V3731" s="4"/>
      <c r="W3731" s="4"/>
      <c r="X3731" s="4"/>
      <c r="AJ3731" s="4" t="s">
        <v>11931</v>
      </c>
      <c r="AK3731" s="4" t="s">
        <v>11932</v>
      </c>
      <c r="AL3731" s="4" t="s">
        <v>452</v>
      </c>
      <c r="AM3731" s="4" t="s">
        <v>452</v>
      </c>
    </row>
    <row r="3732" spans="21:39" x14ac:dyDescent="0.2">
      <c r="U3732" s="63"/>
      <c r="V3732" s="63"/>
      <c r="W3732" s="63"/>
      <c r="X3732" s="63"/>
      <c r="AJ3732" s="4" t="s">
        <v>11933</v>
      </c>
      <c r="AK3732" s="63" t="s">
        <v>11934</v>
      </c>
      <c r="AL3732" s="4" t="s">
        <v>452</v>
      </c>
      <c r="AM3732" s="4" t="s">
        <v>452</v>
      </c>
    </row>
    <row r="3733" spans="21:39" x14ac:dyDescent="0.2">
      <c r="U3733" s="63"/>
      <c r="V3733" s="63"/>
      <c r="W3733" s="63"/>
      <c r="X3733" s="63"/>
      <c r="AJ3733" s="4" t="s">
        <v>11935</v>
      </c>
      <c r="AK3733" s="63" t="s">
        <v>11936</v>
      </c>
      <c r="AL3733" s="4" t="s">
        <v>452</v>
      </c>
      <c r="AM3733" s="4" t="s">
        <v>452</v>
      </c>
    </row>
    <row r="3734" spans="21:39" x14ac:dyDescent="0.2">
      <c r="U3734" s="63"/>
      <c r="V3734" s="63"/>
      <c r="W3734" s="63"/>
      <c r="X3734" s="63"/>
      <c r="AJ3734" s="4" t="s">
        <v>11937</v>
      </c>
      <c r="AK3734" s="63" t="s">
        <v>11938</v>
      </c>
      <c r="AL3734" s="4" t="s">
        <v>452</v>
      </c>
      <c r="AM3734" s="4" t="s">
        <v>452</v>
      </c>
    </row>
    <row r="3735" spans="21:39" x14ac:dyDescent="0.2">
      <c r="U3735" s="4"/>
      <c r="V3735" s="4"/>
      <c r="W3735" s="4"/>
      <c r="X3735" s="4"/>
      <c r="AJ3735" s="4" t="s">
        <v>11939</v>
      </c>
      <c r="AK3735" s="4" t="s">
        <v>11940</v>
      </c>
      <c r="AL3735" s="4" t="s">
        <v>452</v>
      </c>
      <c r="AM3735" s="4" t="s">
        <v>452</v>
      </c>
    </row>
    <row r="3736" spans="21:39" x14ac:dyDescent="0.2">
      <c r="U3736" s="4"/>
      <c r="V3736" s="4"/>
      <c r="W3736" s="4"/>
      <c r="X3736" s="4"/>
      <c r="AJ3736" s="4" t="s">
        <v>11941</v>
      </c>
      <c r="AK3736" s="4" t="s">
        <v>11942</v>
      </c>
      <c r="AL3736" s="4" t="s">
        <v>452</v>
      </c>
      <c r="AM3736" s="4" t="s">
        <v>452</v>
      </c>
    </row>
    <row r="3737" spans="21:39" x14ac:dyDescent="0.2">
      <c r="U3737" s="4"/>
      <c r="V3737" s="4"/>
      <c r="W3737" s="4"/>
      <c r="X3737" s="4"/>
      <c r="AJ3737" s="4" t="s">
        <v>11943</v>
      </c>
      <c r="AK3737" s="4" t="s">
        <v>11944</v>
      </c>
      <c r="AL3737" s="4" t="s">
        <v>452</v>
      </c>
      <c r="AM3737" s="4" t="s">
        <v>452</v>
      </c>
    </row>
    <row r="3738" spans="21:39" x14ac:dyDescent="0.2">
      <c r="U3738" s="63"/>
      <c r="V3738" s="63"/>
      <c r="W3738" s="63"/>
      <c r="X3738" s="63"/>
      <c r="AJ3738" s="4" t="s">
        <v>11945</v>
      </c>
      <c r="AK3738" s="63" t="s">
        <v>11946</v>
      </c>
      <c r="AL3738" s="4" t="s">
        <v>452</v>
      </c>
      <c r="AM3738" s="4" t="s">
        <v>452</v>
      </c>
    </row>
    <row r="3739" spans="21:39" x14ac:dyDescent="0.2">
      <c r="U3739" s="4"/>
      <c r="V3739" s="4"/>
      <c r="W3739" s="4"/>
      <c r="X3739" s="4"/>
      <c r="AJ3739" s="4" t="s">
        <v>11947</v>
      </c>
      <c r="AK3739" s="4" t="s">
        <v>11948</v>
      </c>
      <c r="AL3739" s="4" t="s">
        <v>452</v>
      </c>
      <c r="AM3739" s="4" t="s">
        <v>452</v>
      </c>
    </row>
    <row r="3740" spans="21:39" x14ac:dyDescent="0.2">
      <c r="U3740" s="4"/>
      <c r="V3740" s="4"/>
      <c r="W3740" s="4"/>
      <c r="X3740" s="4"/>
      <c r="AJ3740" s="4" t="s">
        <v>11949</v>
      </c>
      <c r="AK3740" s="4" t="s">
        <v>11950</v>
      </c>
      <c r="AL3740" s="4" t="s">
        <v>452</v>
      </c>
      <c r="AM3740" s="4" t="s">
        <v>452</v>
      </c>
    </row>
    <row r="3741" spans="21:39" x14ac:dyDescent="0.2">
      <c r="U3741" s="4"/>
      <c r="V3741" s="4"/>
      <c r="W3741" s="4"/>
      <c r="X3741" s="4"/>
      <c r="AJ3741" s="4" t="s">
        <v>11951</v>
      </c>
      <c r="AK3741" s="4" t="s">
        <v>11952</v>
      </c>
      <c r="AL3741" s="4" t="s">
        <v>452</v>
      </c>
      <c r="AM3741" s="4" t="s">
        <v>452</v>
      </c>
    </row>
    <row r="3742" spans="21:39" x14ac:dyDescent="0.2">
      <c r="U3742" s="63"/>
      <c r="V3742" s="63"/>
      <c r="W3742" s="63"/>
      <c r="X3742" s="63"/>
      <c r="AJ3742" s="4" t="s">
        <v>11953</v>
      </c>
      <c r="AK3742" s="63" t="s">
        <v>11954</v>
      </c>
      <c r="AL3742" s="4" t="s">
        <v>452</v>
      </c>
      <c r="AM3742" s="4" t="s">
        <v>452</v>
      </c>
    </row>
    <row r="3743" spans="21:39" x14ac:dyDescent="0.2">
      <c r="U3743" s="63"/>
      <c r="V3743" s="63"/>
      <c r="W3743" s="63"/>
      <c r="X3743" s="63"/>
      <c r="AJ3743" s="4" t="s">
        <v>11955</v>
      </c>
      <c r="AK3743" s="63" t="s">
        <v>11956</v>
      </c>
      <c r="AL3743" s="4" t="s">
        <v>452</v>
      </c>
      <c r="AM3743" s="4" t="s">
        <v>452</v>
      </c>
    </row>
    <row r="3744" spans="21:39" x14ac:dyDescent="0.2">
      <c r="U3744" s="63"/>
      <c r="V3744" s="63"/>
      <c r="W3744" s="63"/>
      <c r="X3744" s="63"/>
      <c r="AJ3744" s="4" t="s">
        <v>11957</v>
      </c>
      <c r="AK3744" s="63" t="s">
        <v>11958</v>
      </c>
      <c r="AL3744" s="4" t="s">
        <v>452</v>
      </c>
      <c r="AM3744" s="4" t="s">
        <v>452</v>
      </c>
    </row>
    <row r="3745" spans="21:39" x14ac:dyDescent="0.2">
      <c r="U3745" s="4"/>
      <c r="V3745" s="4"/>
      <c r="W3745" s="4"/>
      <c r="X3745" s="4"/>
      <c r="AJ3745" s="4" t="s">
        <v>11959</v>
      </c>
      <c r="AK3745" s="4" t="s">
        <v>11960</v>
      </c>
      <c r="AL3745" s="4" t="s">
        <v>452</v>
      </c>
      <c r="AM3745" s="4" t="s">
        <v>452</v>
      </c>
    </row>
    <row r="3746" spans="21:39" x14ac:dyDescent="0.2">
      <c r="U3746" s="4"/>
      <c r="V3746" s="4"/>
      <c r="W3746" s="4"/>
      <c r="X3746" s="4"/>
      <c r="AJ3746" s="4" t="s">
        <v>11961</v>
      </c>
      <c r="AK3746" s="4" t="s">
        <v>11962</v>
      </c>
      <c r="AL3746" s="4" t="s">
        <v>11963</v>
      </c>
      <c r="AM3746" s="4" t="s">
        <v>11964</v>
      </c>
    </row>
    <row r="3747" spans="21:39" x14ac:dyDescent="0.2">
      <c r="U3747" s="4"/>
      <c r="V3747" s="4"/>
      <c r="W3747" s="4"/>
      <c r="X3747" s="4"/>
      <c r="AJ3747" s="4" t="s">
        <v>11965</v>
      </c>
      <c r="AK3747" s="4" t="s">
        <v>11966</v>
      </c>
      <c r="AL3747" s="4" t="s">
        <v>452</v>
      </c>
      <c r="AM3747" s="4" t="s">
        <v>452</v>
      </c>
    </row>
    <row r="3748" spans="21:39" x14ac:dyDescent="0.2">
      <c r="U3748" s="4"/>
      <c r="V3748" s="4"/>
      <c r="W3748" s="4"/>
      <c r="X3748" s="4"/>
      <c r="AJ3748" s="4" t="s">
        <v>11967</v>
      </c>
      <c r="AK3748" s="4" t="s">
        <v>11968</v>
      </c>
      <c r="AL3748" s="4" t="s">
        <v>452</v>
      </c>
      <c r="AM3748" s="4" t="s">
        <v>452</v>
      </c>
    </row>
    <row r="3749" spans="21:39" x14ac:dyDescent="0.2">
      <c r="U3749" s="4"/>
      <c r="V3749" s="4"/>
      <c r="W3749" s="4"/>
      <c r="X3749" s="4"/>
      <c r="AJ3749" s="4" t="s">
        <v>11969</v>
      </c>
      <c r="AK3749" s="4" t="s">
        <v>11970</v>
      </c>
      <c r="AL3749" s="4" t="s">
        <v>452</v>
      </c>
      <c r="AM3749" s="4" t="s">
        <v>452</v>
      </c>
    </row>
    <row r="3750" spans="21:39" x14ac:dyDescent="0.2">
      <c r="U3750" s="4"/>
      <c r="V3750" s="4"/>
      <c r="W3750" s="4"/>
      <c r="X3750" s="4"/>
      <c r="AJ3750" s="4" t="s">
        <v>11971</v>
      </c>
      <c r="AK3750" s="4" t="s">
        <v>11972</v>
      </c>
      <c r="AL3750" s="4" t="s">
        <v>452</v>
      </c>
      <c r="AM3750" s="4" t="s">
        <v>452</v>
      </c>
    </row>
    <row r="3751" spans="21:39" x14ac:dyDescent="0.2">
      <c r="U3751" s="4"/>
      <c r="V3751" s="4"/>
      <c r="W3751" s="4"/>
      <c r="X3751" s="4"/>
      <c r="AJ3751" s="4" t="s">
        <v>11973</v>
      </c>
      <c r="AK3751" s="4" t="s">
        <v>11974</v>
      </c>
      <c r="AL3751" s="4" t="s">
        <v>452</v>
      </c>
      <c r="AM3751" s="4" t="s">
        <v>452</v>
      </c>
    </row>
    <row r="3752" spans="21:39" x14ac:dyDescent="0.2">
      <c r="U3752" s="4"/>
      <c r="V3752" s="4"/>
      <c r="W3752" s="4"/>
      <c r="X3752" s="4"/>
      <c r="AJ3752" s="4" t="s">
        <v>11975</v>
      </c>
      <c r="AK3752" s="4" t="s">
        <v>11976</v>
      </c>
      <c r="AL3752" s="4" t="s">
        <v>452</v>
      </c>
      <c r="AM3752" s="4" t="s">
        <v>452</v>
      </c>
    </row>
    <row r="3753" spans="21:39" x14ac:dyDescent="0.2">
      <c r="U3753" s="4"/>
      <c r="V3753" s="4"/>
      <c r="W3753" s="4"/>
      <c r="X3753" s="4"/>
      <c r="AJ3753" s="4" t="s">
        <v>11977</v>
      </c>
      <c r="AK3753" s="4" t="s">
        <v>11978</v>
      </c>
      <c r="AL3753" s="4" t="s">
        <v>452</v>
      </c>
      <c r="AM3753" s="4" t="s">
        <v>452</v>
      </c>
    </row>
    <row r="3754" spans="21:39" x14ac:dyDescent="0.2">
      <c r="U3754" s="4"/>
      <c r="V3754" s="4"/>
      <c r="W3754" s="4"/>
      <c r="X3754" s="4"/>
      <c r="AJ3754" s="4" t="s">
        <v>11979</v>
      </c>
      <c r="AK3754" s="4" t="s">
        <v>11980</v>
      </c>
      <c r="AL3754" s="4" t="s">
        <v>452</v>
      </c>
      <c r="AM3754" s="4" t="s">
        <v>452</v>
      </c>
    </row>
    <row r="3755" spans="21:39" x14ac:dyDescent="0.2">
      <c r="U3755" s="4"/>
      <c r="V3755" s="4"/>
      <c r="W3755" s="4"/>
      <c r="X3755" s="4"/>
      <c r="AJ3755" s="4" t="s">
        <v>11981</v>
      </c>
      <c r="AK3755" s="4" t="s">
        <v>11982</v>
      </c>
      <c r="AL3755" s="4" t="s">
        <v>452</v>
      </c>
      <c r="AM3755" s="4" t="s">
        <v>452</v>
      </c>
    </row>
    <row r="3756" spans="21:39" x14ac:dyDescent="0.2">
      <c r="U3756" s="4"/>
      <c r="V3756" s="4"/>
      <c r="W3756" s="4"/>
      <c r="X3756" s="4"/>
      <c r="AJ3756" s="4" t="s">
        <v>11983</v>
      </c>
      <c r="AK3756" s="4" t="s">
        <v>11984</v>
      </c>
      <c r="AL3756" s="4" t="s">
        <v>452</v>
      </c>
      <c r="AM3756" s="4" t="s">
        <v>452</v>
      </c>
    </row>
    <row r="3757" spans="21:39" x14ac:dyDescent="0.2">
      <c r="U3757" s="4"/>
      <c r="V3757" s="4"/>
      <c r="W3757" s="4"/>
      <c r="X3757" s="4"/>
      <c r="AJ3757" s="4" t="s">
        <v>11985</v>
      </c>
      <c r="AK3757" s="4" t="s">
        <v>11986</v>
      </c>
      <c r="AL3757" s="4" t="s">
        <v>452</v>
      </c>
      <c r="AM3757" s="4" t="s">
        <v>452</v>
      </c>
    </row>
    <row r="3758" spans="21:39" x14ac:dyDescent="0.2">
      <c r="U3758" s="4"/>
      <c r="V3758" s="4"/>
      <c r="W3758" s="4"/>
      <c r="X3758" s="4"/>
      <c r="AJ3758" s="4" t="s">
        <v>11987</v>
      </c>
      <c r="AK3758" s="4" t="s">
        <v>11988</v>
      </c>
      <c r="AL3758" s="4" t="s">
        <v>452</v>
      </c>
      <c r="AM3758" s="4" t="s">
        <v>452</v>
      </c>
    </row>
    <row r="3759" spans="21:39" x14ac:dyDescent="0.2">
      <c r="U3759" s="4"/>
      <c r="V3759" s="4"/>
      <c r="W3759" s="4"/>
      <c r="X3759" s="4"/>
      <c r="AJ3759" s="4" t="s">
        <v>11989</v>
      </c>
      <c r="AK3759" s="4" t="s">
        <v>11990</v>
      </c>
      <c r="AL3759" s="4" t="s">
        <v>452</v>
      </c>
      <c r="AM3759" s="4" t="s">
        <v>452</v>
      </c>
    </row>
    <row r="3760" spans="21:39" x14ac:dyDescent="0.2">
      <c r="U3760" s="4"/>
      <c r="V3760" s="4"/>
      <c r="W3760" s="4"/>
      <c r="X3760" s="4"/>
      <c r="AJ3760" s="4" t="s">
        <v>11991</v>
      </c>
      <c r="AK3760" s="4" t="s">
        <v>11992</v>
      </c>
      <c r="AL3760" s="4" t="s">
        <v>452</v>
      </c>
      <c r="AM3760" s="4" t="s">
        <v>452</v>
      </c>
    </row>
    <row r="3761" spans="21:39" x14ac:dyDescent="0.2">
      <c r="U3761" s="4"/>
      <c r="V3761" s="4"/>
      <c r="W3761" s="4"/>
      <c r="X3761" s="4"/>
      <c r="AJ3761" s="4" t="s">
        <v>11993</v>
      </c>
      <c r="AK3761" s="4" t="s">
        <v>11994</v>
      </c>
      <c r="AL3761" s="4" t="s">
        <v>452</v>
      </c>
      <c r="AM3761" s="4" t="s">
        <v>452</v>
      </c>
    </row>
    <row r="3762" spans="21:39" x14ac:dyDescent="0.2">
      <c r="U3762" s="4"/>
      <c r="V3762" s="4"/>
      <c r="W3762" s="4"/>
      <c r="X3762" s="4"/>
      <c r="AJ3762" s="4" t="s">
        <v>11995</v>
      </c>
      <c r="AK3762" s="4" t="s">
        <v>11996</v>
      </c>
      <c r="AL3762" s="4" t="s">
        <v>452</v>
      </c>
      <c r="AM3762" s="4" t="s">
        <v>452</v>
      </c>
    </row>
    <row r="3763" spans="21:39" x14ac:dyDescent="0.2">
      <c r="U3763" s="4"/>
      <c r="V3763" s="4"/>
      <c r="W3763" s="4"/>
      <c r="X3763" s="4"/>
      <c r="AJ3763" s="4" t="s">
        <v>11997</v>
      </c>
      <c r="AK3763" s="4" t="s">
        <v>11998</v>
      </c>
      <c r="AL3763" s="4" t="s">
        <v>452</v>
      </c>
      <c r="AM3763" s="4" t="s">
        <v>452</v>
      </c>
    </row>
    <row r="3764" spans="21:39" x14ac:dyDescent="0.2">
      <c r="U3764" s="4"/>
      <c r="V3764" s="4"/>
      <c r="W3764" s="4"/>
      <c r="X3764" s="4"/>
      <c r="AJ3764" s="4" t="s">
        <v>11999</v>
      </c>
      <c r="AK3764" s="4" t="s">
        <v>12000</v>
      </c>
      <c r="AL3764" s="4" t="s">
        <v>452</v>
      </c>
      <c r="AM3764" s="4" t="s">
        <v>452</v>
      </c>
    </row>
    <row r="3765" spans="21:39" x14ac:dyDescent="0.2">
      <c r="U3765" s="4"/>
      <c r="V3765" s="4"/>
      <c r="W3765" s="4"/>
      <c r="X3765" s="4"/>
      <c r="AJ3765" s="4" t="s">
        <v>12001</v>
      </c>
      <c r="AK3765" s="4" t="s">
        <v>12002</v>
      </c>
      <c r="AL3765" s="4" t="s">
        <v>452</v>
      </c>
      <c r="AM3765" s="4" t="s">
        <v>452</v>
      </c>
    </row>
    <row r="3766" spans="21:39" x14ac:dyDescent="0.2">
      <c r="U3766" s="4"/>
      <c r="V3766" s="4"/>
      <c r="W3766" s="4"/>
      <c r="X3766" s="4"/>
      <c r="AJ3766" s="4" t="s">
        <v>12003</v>
      </c>
      <c r="AK3766" s="4" t="s">
        <v>12004</v>
      </c>
      <c r="AL3766" s="4" t="s">
        <v>452</v>
      </c>
      <c r="AM3766" s="4" t="s">
        <v>452</v>
      </c>
    </row>
    <row r="3767" spans="21:39" x14ac:dyDescent="0.2">
      <c r="U3767" s="4"/>
      <c r="V3767" s="4"/>
      <c r="W3767" s="4"/>
      <c r="X3767" s="4"/>
      <c r="AJ3767" s="4" t="s">
        <v>12005</v>
      </c>
      <c r="AK3767" s="4" t="s">
        <v>12006</v>
      </c>
      <c r="AL3767" s="4" t="s">
        <v>452</v>
      </c>
      <c r="AM3767" s="4" t="s">
        <v>452</v>
      </c>
    </row>
    <row r="3768" spans="21:39" x14ac:dyDescent="0.2">
      <c r="U3768" s="4"/>
      <c r="V3768" s="4"/>
      <c r="W3768" s="4"/>
      <c r="X3768" s="4"/>
      <c r="AJ3768" s="4" t="s">
        <v>12007</v>
      </c>
      <c r="AK3768" s="4" t="s">
        <v>12008</v>
      </c>
      <c r="AL3768" s="4" t="s">
        <v>452</v>
      </c>
      <c r="AM3768" s="4" t="s">
        <v>452</v>
      </c>
    </row>
    <row r="3769" spans="21:39" x14ac:dyDescent="0.2">
      <c r="U3769" s="4"/>
      <c r="V3769" s="4"/>
      <c r="W3769" s="4"/>
      <c r="X3769" s="4"/>
      <c r="AJ3769" s="4" t="s">
        <v>12009</v>
      </c>
      <c r="AK3769" s="4" t="s">
        <v>12010</v>
      </c>
      <c r="AL3769" s="4" t="s">
        <v>452</v>
      </c>
      <c r="AM3769" s="4" t="s">
        <v>452</v>
      </c>
    </row>
    <row r="3770" spans="21:39" x14ac:dyDescent="0.2">
      <c r="U3770" s="4"/>
      <c r="V3770" s="4"/>
      <c r="W3770" s="4"/>
      <c r="X3770" s="4"/>
      <c r="AJ3770" s="4" t="s">
        <v>12011</v>
      </c>
      <c r="AK3770" s="4" t="s">
        <v>12012</v>
      </c>
      <c r="AL3770" s="4" t="s">
        <v>452</v>
      </c>
      <c r="AM3770" s="4" t="s">
        <v>452</v>
      </c>
    </row>
    <row r="3771" spans="21:39" x14ac:dyDescent="0.2">
      <c r="U3771" s="4"/>
      <c r="V3771" s="4"/>
      <c r="W3771" s="4"/>
      <c r="X3771" s="4"/>
      <c r="AJ3771" s="4" t="s">
        <v>12013</v>
      </c>
      <c r="AK3771" s="4" t="s">
        <v>12014</v>
      </c>
      <c r="AL3771" s="4" t="s">
        <v>452</v>
      </c>
      <c r="AM3771" s="4" t="s">
        <v>452</v>
      </c>
    </row>
    <row r="3772" spans="21:39" x14ac:dyDescent="0.2">
      <c r="U3772" s="4"/>
      <c r="V3772" s="4"/>
      <c r="W3772" s="4"/>
      <c r="X3772" s="4"/>
      <c r="AJ3772" s="4" t="s">
        <v>12015</v>
      </c>
      <c r="AK3772" s="4" t="s">
        <v>12016</v>
      </c>
      <c r="AL3772" s="4" t="s">
        <v>452</v>
      </c>
      <c r="AM3772" s="4" t="s">
        <v>452</v>
      </c>
    </row>
    <row r="3773" spans="21:39" x14ac:dyDescent="0.2">
      <c r="U3773" s="4"/>
      <c r="V3773" s="4"/>
      <c r="W3773" s="4"/>
      <c r="X3773" s="4"/>
      <c r="AJ3773" s="4" t="s">
        <v>12017</v>
      </c>
      <c r="AK3773" s="4" t="s">
        <v>12018</v>
      </c>
      <c r="AL3773" s="4" t="s">
        <v>452</v>
      </c>
      <c r="AM3773" s="4" t="s">
        <v>452</v>
      </c>
    </row>
    <row r="3774" spans="21:39" x14ac:dyDescent="0.2">
      <c r="U3774" s="4"/>
      <c r="V3774" s="4"/>
      <c r="W3774" s="4"/>
      <c r="X3774" s="4"/>
      <c r="AJ3774" s="4" t="s">
        <v>12019</v>
      </c>
      <c r="AK3774" s="4" t="s">
        <v>12020</v>
      </c>
      <c r="AL3774" s="4" t="s">
        <v>452</v>
      </c>
      <c r="AM3774" s="4" t="s">
        <v>452</v>
      </c>
    </row>
    <row r="3775" spans="21:39" x14ac:dyDescent="0.2">
      <c r="U3775" s="4"/>
      <c r="V3775" s="4"/>
      <c r="W3775" s="4"/>
      <c r="X3775" s="4"/>
      <c r="AJ3775" s="4" t="s">
        <v>12021</v>
      </c>
      <c r="AK3775" s="4" t="s">
        <v>12022</v>
      </c>
      <c r="AL3775" s="4" t="s">
        <v>452</v>
      </c>
      <c r="AM3775" s="4" t="s">
        <v>452</v>
      </c>
    </row>
    <row r="3776" spans="21:39" x14ac:dyDescent="0.2">
      <c r="U3776" s="4"/>
      <c r="V3776" s="4"/>
      <c r="W3776" s="4"/>
      <c r="X3776" s="4"/>
      <c r="AJ3776" s="4" t="s">
        <v>12023</v>
      </c>
      <c r="AK3776" s="4" t="s">
        <v>12024</v>
      </c>
      <c r="AL3776" s="4" t="s">
        <v>452</v>
      </c>
      <c r="AM3776" s="4" t="s">
        <v>452</v>
      </c>
    </row>
    <row r="3777" spans="21:39" x14ac:dyDescent="0.2">
      <c r="U3777" s="4"/>
      <c r="V3777" s="4"/>
      <c r="W3777" s="4"/>
      <c r="X3777" s="4"/>
      <c r="AJ3777" s="4" t="s">
        <v>12025</v>
      </c>
      <c r="AK3777" s="4" t="s">
        <v>12026</v>
      </c>
      <c r="AL3777" s="4" t="s">
        <v>452</v>
      </c>
      <c r="AM3777" s="4" t="s">
        <v>452</v>
      </c>
    </row>
    <row r="3778" spans="21:39" x14ac:dyDescent="0.2">
      <c r="U3778" s="4"/>
      <c r="V3778" s="4"/>
      <c r="W3778" s="4"/>
      <c r="X3778" s="4"/>
      <c r="AJ3778" s="4" t="s">
        <v>12027</v>
      </c>
      <c r="AK3778" s="4" t="s">
        <v>12028</v>
      </c>
      <c r="AL3778" s="4" t="s">
        <v>452</v>
      </c>
      <c r="AM3778" s="4" t="s">
        <v>452</v>
      </c>
    </row>
    <row r="3779" spans="21:39" x14ac:dyDescent="0.2">
      <c r="U3779" s="4"/>
      <c r="V3779" s="4"/>
      <c r="W3779" s="4"/>
      <c r="X3779" s="4"/>
      <c r="AJ3779" s="4" t="s">
        <v>12029</v>
      </c>
      <c r="AK3779" s="4" t="s">
        <v>12030</v>
      </c>
      <c r="AL3779" s="4" t="s">
        <v>452</v>
      </c>
      <c r="AM3779" s="4" t="s">
        <v>452</v>
      </c>
    </row>
    <row r="3780" spans="21:39" x14ac:dyDescent="0.2">
      <c r="U3780" s="4"/>
      <c r="V3780" s="4"/>
      <c r="W3780" s="4"/>
      <c r="X3780" s="4"/>
      <c r="AJ3780" s="4" t="s">
        <v>12031</v>
      </c>
      <c r="AK3780" s="4" t="s">
        <v>12032</v>
      </c>
      <c r="AL3780" s="4" t="s">
        <v>452</v>
      </c>
      <c r="AM3780" s="4" t="s">
        <v>452</v>
      </c>
    </row>
    <row r="3781" spans="21:39" x14ac:dyDescent="0.2">
      <c r="U3781" s="4"/>
      <c r="V3781" s="4"/>
      <c r="W3781" s="4"/>
      <c r="X3781" s="4"/>
      <c r="AJ3781" s="4" t="s">
        <v>12033</v>
      </c>
      <c r="AK3781" s="4" t="s">
        <v>12034</v>
      </c>
      <c r="AL3781" s="4" t="s">
        <v>452</v>
      </c>
      <c r="AM3781" s="4" t="s">
        <v>452</v>
      </c>
    </row>
    <row r="3782" spans="21:39" x14ac:dyDescent="0.2">
      <c r="U3782" s="4"/>
      <c r="V3782" s="4"/>
      <c r="W3782" s="4"/>
      <c r="X3782" s="4"/>
      <c r="AJ3782" s="4" t="s">
        <v>12035</v>
      </c>
      <c r="AK3782" s="4" t="s">
        <v>12036</v>
      </c>
      <c r="AL3782" s="4" t="s">
        <v>452</v>
      </c>
      <c r="AM3782" s="4" t="s">
        <v>452</v>
      </c>
    </row>
    <row r="3783" spans="21:39" x14ac:dyDescent="0.2">
      <c r="U3783" s="4"/>
      <c r="V3783" s="4"/>
      <c r="W3783" s="4"/>
      <c r="X3783" s="4"/>
      <c r="AJ3783" s="4" t="s">
        <v>12037</v>
      </c>
      <c r="AK3783" s="4" t="s">
        <v>12038</v>
      </c>
      <c r="AL3783" s="4" t="s">
        <v>452</v>
      </c>
      <c r="AM3783" s="4" t="s">
        <v>452</v>
      </c>
    </row>
    <row r="3784" spans="21:39" x14ac:dyDescent="0.2">
      <c r="U3784" s="4"/>
      <c r="V3784" s="4"/>
      <c r="W3784" s="4"/>
      <c r="X3784" s="4"/>
      <c r="AJ3784" s="4" t="s">
        <v>12039</v>
      </c>
      <c r="AK3784" s="4" t="s">
        <v>12040</v>
      </c>
      <c r="AL3784" s="4" t="s">
        <v>452</v>
      </c>
      <c r="AM3784" s="4" t="s">
        <v>452</v>
      </c>
    </row>
    <row r="3785" spans="21:39" x14ac:dyDescent="0.2">
      <c r="U3785" s="4"/>
      <c r="V3785" s="4"/>
      <c r="W3785" s="4"/>
      <c r="X3785" s="4"/>
      <c r="AJ3785" s="4" t="s">
        <v>12041</v>
      </c>
      <c r="AK3785" s="4" t="s">
        <v>12042</v>
      </c>
      <c r="AL3785" s="4" t="s">
        <v>452</v>
      </c>
      <c r="AM3785" s="4" t="s">
        <v>452</v>
      </c>
    </row>
    <row r="3786" spans="21:39" x14ac:dyDescent="0.2">
      <c r="U3786" s="4"/>
      <c r="V3786" s="4"/>
      <c r="W3786" s="4"/>
      <c r="X3786" s="4"/>
      <c r="AJ3786" s="4" t="s">
        <v>12043</v>
      </c>
      <c r="AK3786" s="4" t="s">
        <v>12044</v>
      </c>
      <c r="AL3786" s="4" t="s">
        <v>452</v>
      </c>
      <c r="AM3786" s="4" t="s">
        <v>452</v>
      </c>
    </row>
    <row r="3787" spans="21:39" x14ac:dyDescent="0.2">
      <c r="U3787" s="4"/>
      <c r="V3787" s="4"/>
      <c r="W3787" s="4"/>
      <c r="X3787" s="4"/>
      <c r="AJ3787" s="4" t="s">
        <v>12045</v>
      </c>
      <c r="AK3787" s="4" t="s">
        <v>12046</v>
      </c>
      <c r="AL3787" s="4" t="s">
        <v>452</v>
      </c>
      <c r="AM3787" s="4" t="s">
        <v>452</v>
      </c>
    </row>
    <row r="3788" spans="21:39" x14ac:dyDescent="0.2">
      <c r="U3788" s="4"/>
      <c r="V3788" s="4"/>
      <c r="W3788" s="4"/>
      <c r="X3788" s="4"/>
      <c r="AJ3788" s="4" t="s">
        <v>12047</v>
      </c>
      <c r="AK3788" s="4" t="s">
        <v>12048</v>
      </c>
      <c r="AL3788" s="4" t="s">
        <v>452</v>
      </c>
      <c r="AM3788" s="4" t="s">
        <v>452</v>
      </c>
    </row>
    <row r="3789" spans="21:39" x14ac:dyDescent="0.2">
      <c r="U3789" s="4"/>
      <c r="V3789" s="4"/>
      <c r="W3789" s="4"/>
      <c r="X3789" s="4"/>
      <c r="AJ3789" s="4" t="s">
        <v>12049</v>
      </c>
      <c r="AK3789" s="4" t="s">
        <v>12050</v>
      </c>
      <c r="AL3789" s="4" t="s">
        <v>452</v>
      </c>
      <c r="AM3789" s="4" t="s">
        <v>452</v>
      </c>
    </row>
    <row r="3790" spans="21:39" x14ac:dyDescent="0.2">
      <c r="U3790" s="4"/>
      <c r="V3790" s="4"/>
      <c r="W3790" s="4"/>
      <c r="X3790" s="4"/>
      <c r="AJ3790" s="4" t="s">
        <v>12051</v>
      </c>
      <c r="AK3790" s="4" t="s">
        <v>12052</v>
      </c>
      <c r="AL3790" s="4" t="s">
        <v>452</v>
      </c>
      <c r="AM3790" s="4" t="s">
        <v>452</v>
      </c>
    </row>
    <row r="3791" spans="21:39" x14ac:dyDescent="0.2">
      <c r="U3791" s="4"/>
      <c r="V3791" s="4"/>
      <c r="W3791" s="4"/>
      <c r="X3791" s="4"/>
      <c r="AJ3791" s="4" t="s">
        <v>12053</v>
      </c>
      <c r="AK3791" s="4" t="s">
        <v>12054</v>
      </c>
      <c r="AL3791" s="4" t="s">
        <v>452</v>
      </c>
      <c r="AM3791" s="4" t="s">
        <v>452</v>
      </c>
    </row>
    <row r="3792" spans="21:39" x14ac:dyDescent="0.2">
      <c r="U3792" s="4"/>
      <c r="V3792" s="4"/>
      <c r="W3792" s="4"/>
      <c r="X3792" s="4"/>
      <c r="AJ3792" s="4" t="s">
        <v>12055</v>
      </c>
      <c r="AK3792" s="4" t="s">
        <v>12056</v>
      </c>
      <c r="AL3792" s="4" t="s">
        <v>452</v>
      </c>
      <c r="AM3792" s="4" t="s">
        <v>452</v>
      </c>
    </row>
    <row r="3793" spans="21:39" x14ac:dyDescent="0.2">
      <c r="U3793" s="4"/>
      <c r="V3793" s="4"/>
      <c r="W3793" s="4"/>
      <c r="X3793" s="4"/>
      <c r="AJ3793" s="4" t="s">
        <v>12057</v>
      </c>
      <c r="AK3793" s="4" t="s">
        <v>12058</v>
      </c>
      <c r="AL3793" s="4" t="s">
        <v>452</v>
      </c>
      <c r="AM3793" s="4" t="s">
        <v>452</v>
      </c>
    </row>
    <row r="3794" spans="21:39" x14ac:dyDescent="0.2">
      <c r="U3794" s="4"/>
      <c r="V3794" s="4"/>
      <c r="W3794" s="4"/>
      <c r="X3794" s="4"/>
      <c r="AJ3794" s="4" t="s">
        <v>12059</v>
      </c>
      <c r="AK3794" s="4" t="s">
        <v>12060</v>
      </c>
      <c r="AL3794" s="4" t="s">
        <v>452</v>
      </c>
      <c r="AM3794" s="4" t="s">
        <v>452</v>
      </c>
    </row>
    <row r="3795" spans="21:39" x14ac:dyDescent="0.2">
      <c r="U3795" s="4"/>
      <c r="V3795" s="4"/>
      <c r="W3795" s="4"/>
      <c r="X3795" s="4"/>
      <c r="AJ3795" s="4" t="s">
        <v>12061</v>
      </c>
      <c r="AK3795" s="4" t="s">
        <v>12062</v>
      </c>
      <c r="AL3795" s="4" t="s">
        <v>452</v>
      </c>
      <c r="AM3795" s="4" t="s">
        <v>452</v>
      </c>
    </row>
    <row r="3796" spans="21:39" x14ac:dyDescent="0.2">
      <c r="U3796" s="4"/>
      <c r="V3796" s="4"/>
      <c r="W3796" s="4"/>
      <c r="X3796" s="4"/>
      <c r="AJ3796" s="4" t="s">
        <v>12063</v>
      </c>
      <c r="AK3796" s="4" t="s">
        <v>12064</v>
      </c>
      <c r="AL3796" s="4" t="s">
        <v>452</v>
      </c>
      <c r="AM3796" s="4" t="s">
        <v>452</v>
      </c>
    </row>
    <row r="3797" spans="21:39" x14ac:dyDescent="0.2">
      <c r="U3797" s="4"/>
      <c r="V3797" s="4"/>
      <c r="W3797" s="4"/>
      <c r="X3797" s="4"/>
      <c r="AJ3797" s="4" t="s">
        <v>12065</v>
      </c>
      <c r="AK3797" s="4" t="s">
        <v>12066</v>
      </c>
      <c r="AL3797" s="4" t="s">
        <v>452</v>
      </c>
      <c r="AM3797" s="4" t="s">
        <v>452</v>
      </c>
    </row>
    <row r="3798" spans="21:39" x14ac:dyDescent="0.2">
      <c r="U3798" s="4"/>
      <c r="V3798" s="4"/>
      <c r="W3798" s="4"/>
      <c r="X3798" s="4"/>
      <c r="AJ3798" s="4" t="s">
        <v>12067</v>
      </c>
      <c r="AK3798" s="4" t="s">
        <v>12068</v>
      </c>
      <c r="AL3798" s="4" t="s">
        <v>452</v>
      </c>
      <c r="AM3798" s="4" t="s">
        <v>452</v>
      </c>
    </row>
    <row r="3799" spans="21:39" x14ac:dyDescent="0.2">
      <c r="U3799" s="4"/>
      <c r="V3799" s="4"/>
      <c r="W3799" s="4"/>
      <c r="X3799" s="4"/>
      <c r="AJ3799" s="4" t="s">
        <v>12069</v>
      </c>
      <c r="AK3799" s="4" t="s">
        <v>12070</v>
      </c>
      <c r="AL3799" s="4" t="s">
        <v>452</v>
      </c>
      <c r="AM3799" s="4" t="s">
        <v>452</v>
      </c>
    </row>
    <row r="3800" spans="21:39" x14ac:dyDescent="0.2">
      <c r="U3800" s="4"/>
      <c r="V3800" s="4"/>
      <c r="W3800" s="4"/>
      <c r="X3800" s="4"/>
      <c r="AJ3800" s="4" t="s">
        <v>12071</v>
      </c>
      <c r="AK3800" s="4" t="s">
        <v>12072</v>
      </c>
      <c r="AL3800" s="4" t="s">
        <v>452</v>
      </c>
      <c r="AM3800" s="4" t="s">
        <v>452</v>
      </c>
    </row>
    <row r="3801" spans="21:39" x14ac:dyDescent="0.2">
      <c r="U3801" s="4"/>
      <c r="V3801" s="4"/>
      <c r="W3801" s="4"/>
      <c r="X3801" s="4"/>
      <c r="AJ3801" s="4" t="s">
        <v>12073</v>
      </c>
      <c r="AK3801" s="4" t="s">
        <v>12074</v>
      </c>
      <c r="AL3801" s="4" t="s">
        <v>452</v>
      </c>
      <c r="AM3801" s="4" t="s">
        <v>452</v>
      </c>
    </row>
    <row r="3802" spans="21:39" x14ac:dyDescent="0.2">
      <c r="U3802" s="4"/>
      <c r="V3802" s="4"/>
      <c r="W3802" s="4"/>
      <c r="X3802" s="4"/>
      <c r="AJ3802" s="4" t="s">
        <v>12075</v>
      </c>
      <c r="AK3802" s="4" t="s">
        <v>12076</v>
      </c>
      <c r="AL3802" s="4" t="s">
        <v>452</v>
      </c>
      <c r="AM3802" s="4" t="s">
        <v>452</v>
      </c>
    </row>
    <row r="3803" spans="21:39" x14ac:dyDescent="0.2">
      <c r="U3803" s="4"/>
      <c r="V3803" s="4"/>
      <c r="W3803" s="4"/>
      <c r="X3803" s="4"/>
      <c r="AJ3803" s="4" t="s">
        <v>12077</v>
      </c>
      <c r="AK3803" s="4" t="s">
        <v>12078</v>
      </c>
      <c r="AL3803" s="4" t="s">
        <v>452</v>
      </c>
      <c r="AM3803" s="4" t="s">
        <v>452</v>
      </c>
    </row>
    <row r="3804" spans="21:39" x14ac:dyDescent="0.2">
      <c r="U3804" s="4"/>
      <c r="V3804" s="4"/>
      <c r="W3804" s="4"/>
      <c r="X3804" s="4"/>
      <c r="AJ3804" s="4" t="s">
        <v>12079</v>
      </c>
      <c r="AK3804" s="4" t="s">
        <v>12080</v>
      </c>
      <c r="AL3804" s="4" t="s">
        <v>452</v>
      </c>
      <c r="AM3804" s="4" t="s">
        <v>452</v>
      </c>
    </row>
    <row r="3805" spans="21:39" x14ac:dyDescent="0.2">
      <c r="U3805" s="4"/>
      <c r="V3805" s="4"/>
      <c r="W3805" s="4"/>
      <c r="X3805" s="4"/>
      <c r="AJ3805" s="4" t="s">
        <v>12081</v>
      </c>
      <c r="AK3805" s="4" t="s">
        <v>12082</v>
      </c>
      <c r="AL3805" s="4" t="s">
        <v>452</v>
      </c>
      <c r="AM3805" s="4" t="s">
        <v>452</v>
      </c>
    </row>
    <row r="3806" spans="21:39" x14ac:dyDescent="0.2">
      <c r="U3806" s="4"/>
      <c r="V3806" s="4"/>
      <c r="W3806" s="4"/>
      <c r="X3806" s="4"/>
      <c r="AJ3806" s="4" t="s">
        <v>12083</v>
      </c>
      <c r="AK3806" s="4" t="s">
        <v>12084</v>
      </c>
      <c r="AL3806" s="4" t="s">
        <v>452</v>
      </c>
      <c r="AM3806" s="4" t="s">
        <v>452</v>
      </c>
    </row>
    <row r="3807" spans="21:39" x14ac:dyDescent="0.2">
      <c r="U3807" s="4"/>
      <c r="V3807" s="4"/>
      <c r="W3807" s="4"/>
      <c r="X3807" s="4"/>
      <c r="AJ3807" s="4" t="s">
        <v>12085</v>
      </c>
      <c r="AK3807" s="4" t="s">
        <v>12086</v>
      </c>
      <c r="AL3807" s="4" t="s">
        <v>452</v>
      </c>
      <c r="AM3807" s="4" t="s">
        <v>452</v>
      </c>
    </row>
    <row r="3808" spans="21:39" x14ac:dyDescent="0.2">
      <c r="U3808" s="4"/>
      <c r="V3808" s="4"/>
      <c r="W3808" s="4"/>
      <c r="X3808" s="4"/>
      <c r="AJ3808" s="4" t="s">
        <v>12087</v>
      </c>
      <c r="AK3808" s="4" t="s">
        <v>12088</v>
      </c>
      <c r="AL3808" s="4" t="s">
        <v>452</v>
      </c>
      <c r="AM3808" s="4" t="s">
        <v>452</v>
      </c>
    </row>
    <row r="3809" spans="21:39" x14ac:dyDescent="0.2">
      <c r="U3809" s="4"/>
      <c r="V3809" s="4"/>
      <c r="W3809" s="4"/>
      <c r="X3809" s="4"/>
      <c r="AJ3809" s="4" t="s">
        <v>12089</v>
      </c>
      <c r="AK3809" s="4" t="s">
        <v>12090</v>
      </c>
      <c r="AL3809" s="4" t="s">
        <v>452</v>
      </c>
      <c r="AM3809" s="4" t="s">
        <v>452</v>
      </c>
    </row>
    <row r="3810" spans="21:39" x14ac:dyDescent="0.2">
      <c r="U3810" s="4"/>
      <c r="V3810" s="4"/>
      <c r="W3810" s="4"/>
      <c r="X3810" s="4"/>
      <c r="AJ3810" s="4" t="s">
        <v>12091</v>
      </c>
      <c r="AK3810" s="4" t="s">
        <v>12092</v>
      </c>
      <c r="AL3810" s="4" t="s">
        <v>452</v>
      </c>
      <c r="AM3810" s="4" t="s">
        <v>452</v>
      </c>
    </row>
    <row r="3811" spans="21:39" x14ac:dyDescent="0.2">
      <c r="U3811" s="4"/>
      <c r="V3811" s="4"/>
      <c r="W3811" s="4"/>
      <c r="X3811" s="4"/>
      <c r="AJ3811" s="4" t="s">
        <v>12093</v>
      </c>
      <c r="AK3811" s="4" t="s">
        <v>12094</v>
      </c>
      <c r="AL3811" s="4" t="s">
        <v>452</v>
      </c>
      <c r="AM3811" s="4" t="s">
        <v>452</v>
      </c>
    </row>
    <row r="3812" spans="21:39" x14ac:dyDescent="0.2">
      <c r="U3812" s="4"/>
      <c r="V3812" s="4"/>
      <c r="W3812" s="4"/>
      <c r="X3812" s="4"/>
      <c r="AJ3812" s="4" t="s">
        <v>12095</v>
      </c>
      <c r="AK3812" s="4" t="s">
        <v>12096</v>
      </c>
      <c r="AL3812" s="4" t="s">
        <v>452</v>
      </c>
      <c r="AM3812" s="4" t="s">
        <v>452</v>
      </c>
    </row>
    <row r="3813" spans="21:39" x14ac:dyDescent="0.2">
      <c r="U3813" s="4"/>
      <c r="V3813" s="4"/>
      <c r="W3813" s="4"/>
      <c r="X3813" s="4"/>
      <c r="AJ3813" s="4" t="s">
        <v>12097</v>
      </c>
      <c r="AK3813" s="4" t="s">
        <v>12098</v>
      </c>
      <c r="AL3813" s="4" t="s">
        <v>452</v>
      </c>
      <c r="AM3813" s="4" t="s">
        <v>452</v>
      </c>
    </row>
    <row r="3814" spans="21:39" x14ac:dyDescent="0.2">
      <c r="U3814" s="4"/>
      <c r="V3814" s="4"/>
      <c r="W3814" s="4"/>
      <c r="X3814" s="4"/>
      <c r="AJ3814" s="4" t="s">
        <v>12099</v>
      </c>
      <c r="AK3814" s="4" t="s">
        <v>12100</v>
      </c>
      <c r="AL3814" s="4" t="s">
        <v>452</v>
      </c>
      <c r="AM3814" s="4" t="s">
        <v>452</v>
      </c>
    </row>
    <row r="3815" spans="21:39" x14ac:dyDescent="0.2">
      <c r="U3815" s="4"/>
      <c r="V3815" s="4"/>
      <c r="W3815" s="4"/>
      <c r="X3815" s="4"/>
      <c r="AJ3815" s="4" t="s">
        <v>12101</v>
      </c>
      <c r="AK3815" s="4" t="s">
        <v>12102</v>
      </c>
      <c r="AL3815" s="4" t="s">
        <v>452</v>
      </c>
      <c r="AM3815" s="4" t="s">
        <v>452</v>
      </c>
    </row>
    <row r="3816" spans="21:39" x14ac:dyDescent="0.2">
      <c r="U3816" s="4"/>
      <c r="V3816" s="4"/>
      <c r="W3816" s="4"/>
      <c r="X3816" s="4"/>
      <c r="AJ3816" s="4" t="s">
        <v>12103</v>
      </c>
      <c r="AK3816" s="4" t="s">
        <v>12104</v>
      </c>
      <c r="AL3816" s="4" t="s">
        <v>452</v>
      </c>
      <c r="AM3816" s="4" t="s">
        <v>452</v>
      </c>
    </row>
    <row r="3817" spans="21:39" x14ac:dyDescent="0.2">
      <c r="U3817" s="4"/>
      <c r="V3817" s="4"/>
      <c r="W3817" s="4"/>
      <c r="X3817" s="4"/>
      <c r="AJ3817" s="4" t="s">
        <v>12105</v>
      </c>
      <c r="AK3817" s="4" t="s">
        <v>12106</v>
      </c>
      <c r="AL3817" s="4" t="s">
        <v>452</v>
      </c>
      <c r="AM3817" s="4" t="s">
        <v>452</v>
      </c>
    </row>
    <row r="3818" spans="21:39" x14ac:dyDescent="0.2">
      <c r="U3818" s="4"/>
      <c r="V3818" s="4"/>
      <c r="W3818" s="4"/>
      <c r="X3818" s="4"/>
      <c r="AJ3818" s="4" t="s">
        <v>12107</v>
      </c>
      <c r="AK3818" s="4" t="s">
        <v>12108</v>
      </c>
      <c r="AL3818" s="4" t="s">
        <v>452</v>
      </c>
      <c r="AM3818" s="4" t="s">
        <v>452</v>
      </c>
    </row>
    <row r="3819" spans="21:39" x14ac:dyDescent="0.2">
      <c r="U3819" s="4"/>
      <c r="V3819" s="4"/>
      <c r="W3819" s="4"/>
      <c r="X3819" s="4"/>
      <c r="AJ3819" s="4" t="s">
        <v>12109</v>
      </c>
      <c r="AK3819" s="4" t="s">
        <v>12110</v>
      </c>
      <c r="AL3819" s="4" t="s">
        <v>452</v>
      </c>
      <c r="AM3819" s="4" t="s">
        <v>452</v>
      </c>
    </row>
    <row r="3820" spans="21:39" x14ac:dyDescent="0.2">
      <c r="U3820" s="4"/>
      <c r="V3820" s="4"/>
      <c r="W3820" s="4"/>
      <c r="X3820" s="4"/>
      <c r="AJ3820" s="4" t="s">
        <v>12111</v>
      </c>
      <c r="AK3820" s="4" t="s">
        <v>12112</v>
      </c>
      <c r="AL3820" s="4" t="s">
        <v>452</v>
      </c>
      <c r="AM3820" s="4" t="s">
        <v>452</v>
      </c>
    </row>
    <row r="3821" spans="21:39" x14ac:dyDescent="0.2">
      <c r="U3821" s="4"/>
      <c r="V3821" s="4"/>
      <c r="W3821" s="4"/>
      <c r="X3821" s="4"/>
      <c r="AJ3821" s="4" t="s">
        <v>12113</v>
      </c>
      <c r="AK3821" s="4" t="s">
        <v>12114</v>
      </c>
      <c r="AL3821" s="4" t="s">
        <v>452</v>
      </c>
      <c r="AM3821" s="4" t="s">
        <v>452</v>
      </c>
    </row>
    <row r="3822" spans="21:39" x14ac:dyDescent="0.2">
      <c r="U3822" s="4"/>
      <c r="V3822" s="4"/>
      <c r="W3822" s="4"/>
      <c r="X3822" s="4"/>
      <c r="AJ3822" s="4" t="s">
        <v>12115</v>
      </c>
      <c r="AK3822" s="4" t="s">
        <v>12116</v>
      </c>
      <c r="AL3822" s="4" t="s">
        <v>452</v>
      </c>
      <c r="AM3822" s="4" t="s">
        <v>452</v>
      </c>
    </row>
    <row r="3823" spans="21:39" x14ac:dyDescent="0.2">
      <c r="U3823" s="4"/>
      <c r="V3823" s="4"/>
      <c r="W3823" s="4"/>
      <c r="X3823" s="4"/>
      <c r="AJ3823" s="4" t="s">
        <v>12117</v>
      </c>
      <c r="AK3823" s="4" t="s">
        <v>12118</v>
      </c>
      <c r="AL3823" s="4" t="s">
        <v>452</v>
      </c>
      <c r="AM3823" s="4" t="s">
        <v>452</v>
      </c>
    </row>
    <row r="3824" spans="21:39" x14ac:dyDescent="0.2">
      <c r="U3824" s="4"/>
      <c r="V3824" s="4"/>
      <c r="W3824" s="4"/>
      <c r="X3824" s="4"/>
      <c r="AJ3824" s="4" t="s">
        <v>12119</v>
      </c>
      <c r="AK3824" s="4" t="s">
        <v>12120</v>
      </c>
      <c r="AL3824" s="4" t="s">
        <v>452</v>
      </c>
      <c r="AM3824" s="4" t="s">
        <v>452</v>
      </c>
    </row>
    <row r="3825" spans="21:39" x14ac:dyDescent="0.2">
      <c r="U3825" s="4"/>
      <c r="V3825" s="4"/>
      <c r="W3825" s="4"/>
      <c r="X3825" s="4"/>
      <c r="AJ3825" s="4" t="s">
        <v>12121</v>
      </c>
      <c r="AK3825" s="4" t="s">
        <v>12122</v>
      </c>
      <c r="AL3825" s="4" t="s">
        <v>452</v>
      </c>
      <c r="AM3825" s="4" t="s">
        <v>452</v>
      </c>
    </row>
    <row r="3826" spans="21:39" x14ac:dyDescent="0.2">
      <c r="U3826" s="4"/>
      <c r="V3826" s="4"/>
      <c r="W3826" s="4"/>
      <c r="X3826" s="4"/>
      <c r="AJ3826" s="4" t="s">
        <v>12123</v>
      </c>
      <c r="AK3826" s="4" t="s">
        <v>12124</v>
      </c>
      <c r="AL3826" s="4" t="s">
        <v>452</v>
      </c>
      <c r="AM3826" s="4" t="s">
        <v>452</v>
      </c>
    </row>
    <row r="3827" spans="21:39" x14ac:dyDescent="0.2">
      <c r="U3827" s="4"/>
      <c r="V3827" s="4"/>
      <c r="W3827" s="4"/>
      <c r="X3827" s="4"/>
      <c r="AJ3827" s="4" t="s">
        <v>12125</v>
      </c>
      <c r="AK3827" s="4" t="s">
        <v>12126</v>
      </c>
      <c r="AL3827" s="4" t="s">
        <v>452</v>
      </c>
      <c r="AM3827" s="4" t="s">
        <v>452</v>
      </c>
    </row>
    <row r="3828" spans="21:39" x14ac:dyDescent="0.2">
      <c r="U3828" s="4"/>
      <c r="V3828" s="4"/>
      <c r="W3828" s="4"/>
      <c r="X3828" s="4"/>
      <c r="AJ3828" s="4" t="s">
        <v>12127</v>
      </c>
      <c r="AK3828" s="4" t="s">
        <v>12128</v>
      </c>
      <c r="AL3828" s="4" t="s">
        <v>452</v>
      </c>
      <c r="AM3828" s="4" t="s">
        <v>452</v>
      </c>
    </row>
    <row r="3829" spans="21:39" x14ac:dyDescent="0.2">
      <c r="U3829" s="4"/>
      <c r="V3829" s="4"/>
      <c r="W3829" s="4"/>
      <c r="X3829" s="4"/>
      <c r="AJ3829" s="4" t="s">
        <v>12129</v>
      </c>
      <c r="AK3829" s="4" t="s">
        <v>12130</v>
      </c>
      <c r="AL3829" s="4" t="s">
        <v>452</v>
      </c>
      <c r="AM3829" s="4" t="s">
        <v>452</v>
      </c>
    </row>
    <row r="3830" spans="21:39" x14ac:dyDescent="0.2">
      <c r="U3830" s="4"/>
      <c r="V3830" s="4"/>
      <c r="W3830" s="4"/>
      <c r="X3830" s="4"/>
      <c r="AJ3830" s="4" t="s">
        <v>12131</v>
      </c>
      <c r="AK3830" s="4" t="s">
        <v>12132</v>
      </c>
      <c r="AL3830" s="4" t="s">
        <v>452</v>
      </c>
      <c r="AM3830" s="4" t="s">
        <v>452</v>
      </c>
    </row>
    <row r="3831" spans="21:39" x14ac:dyDescent="0.2">
      <c r="U3831" s="4"/>
      <c r="V3831" s="4"/>
      <c r="W3831" s="4"/>
      <c r="X3831" s="4"/>
      <c r="AJ3831" s="4" t="s">
        <v>12133</v>
      </c>
      <c r="AK3831" s="4" t="s">
        <v>12134</v>
      </c>
      <c r="AL3831" s="4" t="s">
        <v>452</v>
      </c>
      <c r="AM3831" s="4" t="s">
        <v>452</v>
      </c>
    </row>
    <row r="3832" spans="21:39" x14ac:dyDescent="0.2">
      <c r="U3832" s="4"/>
      <c r="V3832" s="4"/>
      <c r="W3832" s="4"/>
      <c r="X3832" s="4"/>
      <c r="AJ3832" s="4" t="s">
        <v>12135</v>
      </c>
      <c r="AK3832" s="4" t="s">
        <v>12136</v>
      </c>
      <c r="AL3832" s="4" t="s">
        <v>452</v>
      </c>
      <c r="AM3832" s="4" t="s">
        <v>452</v>
      </c>
    </row>
    <row r="3833" spans="21:39" x14ac:dyDescent="0.2">
      <c r="U3833" s="4"/>
      <c r="V3833" s="4"/>
      <c r="W3833" s="4"/>
      <c r="X3833" s="4"/>
      <c r="AJ3833" s="4" t="s">
        <v>12137</v>
      </c>
      <c r="AK3833" s="4" t="s">
        <v>12138</v>
      </c>
      <c r="AL3833" s="4" t="s">
        <v>452</v>
      </c>
      <c r="AM3833" s="4" t="s">
        <v>452</v>
      </c>
    </row>
    <row r="3834" spans="21:39" x14ac:dyDescent="0.2">
      <c r="U3834" s="4"/>
      <c r="V3834" s="4"/>
      <c r="W3834" s="4"/>
      <c r="X3834" s="4"/>
      <c r="AJ3834" s="4" t="s">
        <v>12139</v>
      </c>
      <c r="AK3834" s="4" t="s">
        <v>12140</v>
      </c>
      <c r="AL3834" s="4" t="s">
        <v>452</v>
      </c>
      <c r="AM3834" s="4" t="s">
        <v>452</v>
      </c>
    </row>
    <row r="3835" spans="21:39" x14ac:dyDescent="0.2">
      <c r="U3835" s="4"/>
      <c r="V3835" s="4"/>
      <c r="W3835" s="4"/>
      <c r="X3835" s="4"/>
      <c r="AJ3835" s="4" t="s">
        <v>12141</v>
      </c>
      <c r="AK3835" s="4" t="s">
        <v>12142</v>
      </c>
      <c r="AL3835" s="4" t="s">
        <v>452</v>
      </c>
      <c r="AM3835" s="4" t="s">
        <v>452</v>
      </c>
    </row>
    <row r="3836" spans="21:39" x14ac:dyDescent="0.2">
      <c r="U3836" s="4"/>
      <c r="V3836" s="4"/>
      <c r="W3836" s="4"/>
      <c r="X3836" s="4"/>
      <c r="AJ3836" s="4" t="s">
        <v>12143</v>
      </c>
      <c r="AK3836" s="4" t="s">
        <v>12144</v>
      </c>
      <c r="AL3836" s="4" t="s">
        <v>452</v>
      </c>
      <c r="AM3836" s="4" t="s">
        <v>452</v>
      </c>
    </row>
    <row r="3837" spans="21:39" x14ac:dyDescent="0.2">
      <c r="U3837" s="4"/>
      <c r="V3837" s="4"/>
      <c r="W3837" s="4"/>
      <c r="X3837" s="4"/>
      <c r="AJ3837" s="4" t="s">
        <v>12145</v>
      </c>
      <c r="AK3837" s="4" t="s">
        <v>12146</v>
      </c>
      <c r="AL3837" s="4" t="s">
        <v>12147</v>
      </c>
      <c r="AM3837" s="4" t="s">
        <v>12148</v>
      </c>
    </row>
    <row r="3838" spans="21:39" x14ac:dyDescent="0.2">
      <c r="U3838" s="4"/>
      <c r="V3838" s="4"/>
      <c r="W3838" s="4"/>
      <c r="X3838" s="4"/>
      <c r="AJ3838" s="4" t="s">
        <v>12149</v>
      </c>
      <c r="AK3838" s="4" t="s">
        <v>12150</v>
      </c>
      <c r="AL3838" s="4" t="s">
        <v>12151</v>
      </c>
      <c r="AM3838" s="4" t="s">
        <v>12152</v>
      </c>
    </row>
    <row r="3839" spans="21:39" x14ac:dyDescent="0.2">
      <c r="U3839" s="4"/>
      <c r="V3839" s="4"/>
      <c r="W3839" s="4"/>
      <c r="X3839" s="4"/>
      <c r="AJ3839" s="4" t="s">
        <v>12153</v>
      </c>
      <c r="AK3839" s="4" t="s">
        <v>12154</v>
      </c>
      <c r="AL3839" s="4" t="s">
        <v>12155</v>
      </c>
      <c r="AM3839" s="4" t="s">
        <v>12156</v>
      </c>
    </row>
    <row r="3840" spans="21:39" x14ac:dyDescent="0.2">
      <c r="U3840" s="4"/>
      <c r="V3840" s="4"/>
      <c r="W3840" s="4"/>
      <c r="X3840" s="4"/>
      <c r="AJ3840" s="4" t="s">
        <v>12157</v>
      </c>
      <c r="AK3840" s="4" t="s">
        <v>12158</v>
      </c>
      <c r="AL3840" s="4" t="s">
        <v>12159</v>
      </c>
      <c r="AM3840" s="4" t="s">
        <v>12160</v>
      </c>
    </row>
    <row r="3841" spans="21:39" x14ac:dyDescent="0.2">
      <c r="U3841" s="4"/>
      <c r="V3841" s="4"/>
      <c r="W3841" s="4"/>
      <c r="X3841" s="4"/>
      <c r="AJ3841" s="4" t="s">
        <v>12161</v>
      </c>
      <c r="AK3841" s="4" t="s">
        <v>12162</v>
      </c>
      <c r="AL3841" s="4" t="s">
        <v>12163</v>
      </c>
      <c r="AM3841" s="4" t="s">
        <v>12164</v>
      </c>
    </row>
    <row r="3842" spans="21:39" x14ac:dyDescent="0.2">
      <c r="U3842" s="4"/>
      <c r="V3842" s="4"/>
      <c r="W3842" s="4"/>
      <c r="X3842" s="4"/>
      <c r="AJ3842" s="4" t="s">
        <v>12165</v>
      </c>
      <c r="AK3842" s="4" t="s">
        <v>12166</v>
      </c>
      <c r="AL3842" s="4" t="s">
        <v>12167</v>
      </c>
      <c r="AM3842" s="4" t="s">
        <v>12168</v>
      </c>
    </row>
    <row r="3843" spans="21:39" x14ac:dyDescent="0.2">
      <c r="U3843" s="4"/>
      <c r="V3843" s="4"/>
      <c r="W3843" s="4"/>
      <c r="X3843" s="4"/>
      <c r="AJ3843" s="4" t="s">
        <v>12169</v>
      </c>
      <c r="AK3843" s="4" t="s">
        <v>12170</v>
      </c>
      <c r="AL3843" s="4" t="s">
        <v>12171</v>
      </c>
      <c r="AM3843" s="4" t="s">
        <v>12172</v>
      </c>
    </row>
    <row r="3844" spans="21:39" x14ac:dyDescent="0.2">
      <c r="U3844" s="4"/>
      <c r="V3844" s="4"/>
      <c r="W3844" s="4"/>
      <c r="X3844" s="4"/>
      <c r="AJ3844" s="4" t="s">
        <v>12173</v>
      </c>
      <c r="AK3844" s="4" t="s">
        <v>12174</v>
      </c>
      <c r="AL3844" s="4" t="s">
        <v>12175</v>
      </c>
      <c r="AM3844" s="4" t="s">
        <v>12176</v>
      </c>
    </row>
    <row r="3845" spans="21:39" x14ac:dyDescent="0.2">
      <c r="U3845" s="4"/>
      <c r="V3845" s="4"/>
      <c r="W3845" s="4"/>
      <c r="X3845" s="4"/>
      <c r="AJ3845" s="4" t="s">
        <v>12177</v>
      </c>
      <c r="AK3845" s="4" t="s">
        <v>12178</v>
      </c>
      <c r="AL3845" s="4" t="s">
        <v>12179</v>
      </c>
      <c r="AM3845" s="4" t="s">
        <v>12180</v>
      </c>
    </row>
    <row r="3846" spans="21:39" x14ac:dyDescent="0.2">
      <c r="U3846" s="4"/>
      <c r="V3846" s="4"/>
      <c r="W3846" s="4"/>
      <c r="X3846" s="4"/>
      <c r="AJ3846" s="4" t="s">
        <v>12181</v>
      </c>
      <c r="AK3846" s="4" t="s">
        <v>12182</v>
      </c>
      <c r="AL3846" s="4" t="s">
        <v>12183</v>
      </c>
      <c r="AM3846" s="4" t="s">
        <v>12184</v>
      </c>
    </row>
    <row r="3847" spans="21:39" x14ac:dyDescent="0.2">
      <c r="U3847" s="4"/>
      <c r="V3847" s="4"/>
      <c r="W3847" s="4"/>
      <c r="X3847" s="4"/>
      <c r="AJ3847" s="4" t="s">
        <v>12185</v>
      </c>
      <c r="AK3847" s="4" t="s">
        <v>12186</v>
      </c>
      <c r="AL3847" s="4" t="s">
        <v>12187</v>
      </c>
      <c r="AM3847" s="4" t="s">
        <v>12188</v>
      </c>
    </row>
    <row r="3848" spans="21:39" x14ac:dyDescent="0.2">
      <c r="U3848" s="4"/>
      <c r="V3848" s="4"/>
      <c r="W3848" s="4"/>
      <c r="X3848" s="4"/>
      <c r="AJ3848" s="4" t="s">
        <v>12189</v>
      </c>
      <c r="AK3848" s="4" t="s">
        <v>12190</v>
      </c>
      <c r="AL3848" s="4" t="s">
        <v>7965</v>
      </c>
      <c r="AM3848" s="4" t="s">
        <v>12191</v>
      </c>
    </row>
    <row r="3849" spans="21:39" x14ac:dyDescent="0.2">
      <c r="U3849" s="4"/>
      <c r="V3849" s="4"/>
      <c r="W3849" s="4"/>
      <c r="X3849" s="4"/>
      <c r="AJ3849" s="4" t="s">
        <v>12192</v>
      </c>
      <c r="AK3849" s="4" t="s">
        <v>12193</v>
      </c>
      <c r="AL3849" s="4" t="s">
        <v>12194</v>
      </c>
      <c r="AM3849" s="4" t="s">
        <v>12195</v>
      </c>
    </row>
    <row r="3850" spans="21:39" x14ac:dyDescent="0.2">
      <c r="U3850" s="4"/>
      <c r="V3850" s="4"/>
      <c r="W3850" s="4"/>
      <c r="X3850" s="4"/>
      <c r="AJ3850" s="4" t="s">
        <v>12196</v>
      </c>
      <c r="AK3850" s="4" t="s">
        <v>12197</v>
      </c>
      <c r="AL3850" s="4" t="s">
        <v>12198</v>
      </c>
      <c r="AM3850" s="4" t="s">
        <v>12199</v>
      </c>
    </row>
    <row r="3851" spans="21:39" x14ac:dyDescent="0.2">
      <c r="U3851" s="4"/>
      <c r="V3851" s="4"/>
      <c r="W3851" s="4"/>
      <c r="X3851" s="4"/>
      <c r="AJ3851" s="4" t="s">
        <v>12200</v>
      </c>
      <c r="AK3851" s="4" t="s">
        <v>12201</v>
      </c>
      <c r="AL3851" s="4" t="s">
        <v>12202</v>
      </c>
      <c r="AM3851" s="4" t="s">
        <v>12203</v>
      </c>
    </row>
    <row r="3852" spans="21:39" x14ac:dyDescent="0.2">
      <c r="U3852" s="4"/>
      <c r="V3852" s="4"/>
      <c r="W3852" s="4"/>
      <c r="X3852" s="4"/>
      <c r="AJ3852" s="4" t="s">
        <v>12204</v>
      </c>
      <c r="AK3852" s="4" t="s">
        <v>12205</v>
      </c>
      <c r="AL3852" s="4" t="s">
        <v>12206</v>
      </c>
      <c r="AM3852" s="4" t="s">
        <v>12207</v>
      </c>
    </row>
    <row r="3853" spans="21:39" x14ac:dyDescent="0.2">
      <c r="U3853" s="4"/>
      <c r="V3853" s="4"/>
      <c r="W3853" s="4"/>
      <c r="X3853" s="4"/>
      <c r="AJ3853" s="4" t="s">
        <v>12208</v>
      </c>
      <c r="AK3853" s="4" t="s">
        <v>12209</v>
      </c>
      <c r="AL3853" s="4" t="s">
        <v>12210</v>
      </c>
      <c r="AM3853" s="4" t="s">
        <v>12211</v>
      </c>
    </row>
    <row r="3854" spans="21:39" x14ac:dyDescent="0.2">
      <c r="U3854" s="4"/>
      <c r="V3854" s="4"/>
      <c r="W3854" s="4"/>
      <c r="X3854" s="4"/>
      <c r="AJ3854" s="4" t="s">
        <v>12212</v>
      </c>
      <c r="AK3854" s="4" t="s">
        <v>12213</v>
      </c>
      <c r="AL3854" s="4" t="s">
        <v>12214</v>
      </c>
      <c r="AM3854" s="4" t="s">
        <v>12215</v>
      </c>
    </row>
    <row r="3855" spans="21:39" x14ac:dyDescent="0.2">
      <c r="U3855" s="4"/>
      <c r="V3855" s="4"/>
      <c r="W3855" s="4"/>
      <c r="X3855" s="4"/>
      <c r="AJ3855" s="4" t="s">
        <v>12216</v>
      </c>
      <c r="AK3855" s="4" t="s">
        <v>12217</v>
      </c>
      <c r="AL3855" s="4" t="s">
        <v>12218</v>
      </c>
      <c r="AM3855" s="4" t="s">
        <v>12219</v>
      </c>
    </row>
    <row r="3856" spans="21:39" x14ac:dyDescent="0.2">
      <c r="U3856" s="4"/>
      <c r="V3856" s="4"/>
      <c r="W3856" s="4"/>
      <c r="X3856" s="4"/>
      <c r="AJ3856" s="4" t="s">
        <v>12220</v>
      </c>
      <c r="AK3856" s="4" t="s">
        <v>11724</v>
      </c>
      <c r="AL3856" s="4" t="s">
        <v>12221</v>
      </c>
      <c r="AM3856" s="4" t="s">
        <v>12222</v>
      </c>
    </row>
    <row r="3857" spans="21:39" x14ac:dyDescent="0.2">
      <c r="U3857" s="4"/>
      <c r="V3857" s="4"/>
      <c r="W3857" s="4"/>
      <c r="X3857" s="4"/>
      <c r="AJ3857" s="4" t="s">
        <v>12223</v>
      </c>
      <c r="AK3857" s="4" t="s">
        <v>12224</v>
      </c>
      <c r="AL3857" s="4" t="s">
        <v>12225</v>
      </c>
      <c r="AM3857" s="4" t="s">
        <v>12226</v>
      </c>
    </row>
    <row r="3858" spans="21:39" x14ac:dyDescent="0.2">
      <c r="U3858" s="4"/>
      <c r="V3858" s="4"/>
      <c r="W3858" s="4"/>
      <c r="X3858" s="4"/>
      <c r="AJ3858" s="4" t="s">
        <v>12227</v>
      </c>
      <c r="AK3858" s="4" t="s">
        <v>12228</v>
      </c>
      <c r="AL3858" s="4" t="s">
        <v>12229</v>
      </c>
      <c r="AM3858" s="4" t="s">
        <v>12230</v>
      </c>
    </row>
    <row r="3859" spans="21:39" x14ac:dyDescent="0.2">
      <c r="U3859" s="4"/>
      <c r="V3859" s="4"/>
      <c r="W3859" s="4"/>
      <c r="X3859" s="4"/>
      <c r="AJ3859" s="4" t="s">
        <v>12231</v>
      </c>
      <c r="AK3859" s="4" t="s">
        <v>11716</v>
      </c>
      <c r="AL3859" s="4" t="s">
        <v>12232</v>
      </c>
      <c r="AM3859" s="4" t="s">
        <v>12233</v>
      </c>
    </row>
    <row r="3860" spans="21:39" x14ac:dyDescent="0.2">
      <c r="U3860" s="4"/>
      <c r="V3860" s="4"/>
      <c r="W3860" s="4"/>
      <c r="X3860" s="4"/>
      <c r="AJ3860" s="4" t="s">
        <v>12234</v>
      </c>
      <c r="AK3860" s="4" t="s">
        <v>12235</v>
      </c>
      <c r="AL3860" s="4" t="s">
        <v>452</v>
      </c>
      <c r="AM3860" s="4" t="s">
        <v>452</v>
      </c>
    </row>
    <row r="3861" spans="21:39" x14ac:dyDescent="0.2">
      <c r="U3861" s="4"/>
      <c r="V3861" s="4"/>
      <c r="W3861" s="4"/>
      <c r="X3861" s="4"/>
      <c r="AJ3861" s="4" t="s">
        <v>12236</v>
      </c>
      <c r="AK3861" s="4" t="s">
        <v>11724</v>
      </c>
      <c r="AL3861" s="4" t="s">
        <v>12237</v>
      </c>
      <c r="AM3861" s="4" t="s">
        <v>12238</v>
      </c>
    </row>
    <row r="3862" spans="21:39" x14ac:dyDescent="0.2">
      <c r="U3862" s="4"/>
      <c r="V3862" s="4"/>
      <c r="W3862" s="4"/>
      <c r="X3862" s="4"/>
      <c r="AJ3862" s="4" t="s">
        <v>12239</v>
      </c>
      <c r="AK3862" s="4" t="s">
        <v>11726</v>
      </c>
      <c r="AL3862" s="4" t="s">
        <v>12240</v>
      </c>
      <c r="AM3862" s="4" t="s">
        <v>12241</v>
      </c>
    </row>
    <row r="3863" spans="21:39" x14ac:dyDescent="0.2">
      <c r="U3863" s="4"/>
      <c r="V3863" s="4"/>
      <c r="W3863" s="4"/>
      <c r="X3863" s="4"/>
      <c r="AJ3863" s="4" t="s">
        <v>12242</v>
      </c>
      <c r="AK3863" s="4" t="s">
        <v>11728</v>
      </c>
      <c r="AL3863" s="4" t="s">
        <v>12243</v>
      </c>
      <c r="AM3863" s="4" t="s">
        <v>12244</v>
      </c>
    </row>
    <row r="3864" spans="21:39" x14ac:dyDescent="0.2">
      <c r="U3864" s="4"/>
      <c r="V3864" s="4"/>
      <c r="W3864" s="4"/>
      <c r="X3864" s="4"/>
      <c r="AJ3864" s="4" t="s">
        <v>12245</v>
      </c>
      <c r="AK3864" s="4" t="s">
        <v>12246</v>
      </c>
      <c r="AL3864" s="4" t="s">
        <v>12247</v>
      </c>
      <c r="AM3864" s="4" t="s">
        <v>12248</v>
      </c>
    </row>
    <row r="3865" spans="21:39" x14ac:dyDescent="0.2">
      <c r="U3865" s="4"/>
      <c r="V3865" s="4"/>
      <c r="W3865" s="4"/>
      <c r="X3865" s="4"/>
      <c r="AJ3865" s="4" t="s">
        <v>12249</v>
      </c>
      <c r="AK3865" s="4" t="s">
        <v>12250</v>
      </c>
      <c r="AL3865" s="4" t="s">
        <v>12251</v>
      </c>
      <c r="AM3865" s="4" t="s">
        <v>12252</v>
      </c>
    </row>
    <row r="3866" spans="21:39" x14ac:dyDescent="0.2">
      <c r="U3866" s="4"/>
      <c r="V3866" s="4"/>
      <c r="W3866" s="4"/>
      <c r="X3866" s="4"/>
      <c r="AJ3866" s="4" t="s">
        <v>12253</v>
      </c>
      <c r="AK3866" s="4" t="s">
        <v>12254</v>
      </c>
      <c r="AL3866" s="4" t="s">
        <v>12255</v>
      </c>
      <c r="AM3866" s="4" t="s">
        <v>12256</v>
      </c>
    </row>
    <row r="3867" spans="21:39" x14ac:dyDescent="0.2">
      <c r="U3867" s="4"/>
      <c r="V3867" s="4"/>
      <c r="W3867" s="4"/>
      <c r="X3867" s="4"/>
      <c r="AJ3867" s="4" t="s">
        <v>12257</v>
      </c>
      <c r="AK3867" s="4" t="s">
        <v>12258</v>
      </c>
      <c r="AL3867" s="4" t="s">
        <v>12259</v>
      </c>
      <c r="AM3867" s="4" t="s">
        <v>12260</v>
      </c>
    </row>
    <row r="3868" spans="21:39" x14ac:dyDescent="0.2">
      <c r="U3868" s="4"/>
      <c r="V3868" s="4"/>
      <c r="W3868" s="4"/>
      <c r="X3868" s="4"/>
      <c r="AJ3868" s="4" t="s">
        <v>12261</v>
      </c>
      <c r="AK3868" s="4" t="s">
        <v>11730</v>
      </c>
      <c r="AL3868" s="4" t="s">
        <v>12262</v>
      </c>
      <c r="AM3868" s="4" t="s">
        <v>12263</v>
      </c>
    </row>
    <row r="3869" spans="21:39" x14ac:dyDescent="0.2">
      <c r="U3869" s="4"/>
      <c r="V3869" s="4"/>
      <c r="W3869" s="4"/>
      <c r="X3869" s="4"/>
      <c r="AJ3869" s="4" t="s">
        <v>12264</v>
      </c>
      <c r="AK3869" s="4" t="s">
        <v>11732</v>
      </c>
      <c r="AL3869" s="4" t="s">
        <v>12265</v>
      </c>
      <c r="AM3869" s="4" t="s">
        <v>12266</v>
      </c>
    </row>
    <row r="3870" spans="21:39" x14ac:dyDescent="0.2">
      <c r="U3870" s="4"/>
      <c r="V3870" s="4"/>
      <c r="W3870" s="4"/>
      <c r="X3870" s="4"/>
      <c r="AJ3870" s="4" t="s">
        <v>12267</v>
      </c>
      <c r="AK3870" s="4" t="s">
        <v>11730</v>
      </c>
      <c r="AL3870" s="4" t="s">
        <v>12268</v>
      </c>
      <c r="AM3870" s="4" t="s">
        <v>12269</v>
      </c>
    </row>
    <row r="3871" spans="21:39" x14ac:dyDescent="0.2">
      <c r="U3871" s="4"/>
      <c r="V3871" s="4"/>
      <c r="W3871" s="4"/>
      <c r="X3871" s="4"/>
      <c r="AJ3871" s="4" t="s">
        <v>12270</v>
      </c>
      <c r="AK3871" s="4" t="s">
        <v>12271</v>
      </c>
      <c r="AL3871" s="4" t="s">
        <v>12272</v>
      </c>
      <c r="AM3871" s="4" t="s">
        <v>12273</v>
      </c>
    </row>
    <row r="3872" spans="21:39" x14ac:dyDescent="0.2">
      <c r="U3872" s="4"/>
      <c r="V3872" s="4"/>
      <c r="W3872" s="4"/>
      <c r="X3872" s="4"/>
      <c r="AJ3872" s="4" t="s">
        <v>12274</v>
      </c>
      <c r="AK3872" s="4" t="s">
        <v>12275</v>
      </c>
      <c r="AL3872" s="4" t="s">
        <v>12276</v>
      </c>
      <c r="AM3872" s="4" t="s">
        <v>12277</v>
      </c>
    </row>
    <row r="3873" spans="21:39" x14ac:dyDescent="0.2">
      <c r="U3873" s="4"/>
      <c r="V3873" s="4"/>
      <c r="W3873" s="4"/>
      <c r="X3873" s="4"/>
      <c r="AJ3873" s="4" t="s">
        <v>12278</v>
      </c>
      <c r="AK3873" s="4" t="s">
        <v>12279</v>
      </c>
      <c r="AL3873" s="4" t="s">
        <v>12280</v>
      </c>
      <c r="AM3873" s="4" t="s">
        <v>12281</v>
      </c>
    </row>
    <row r="3874" spans="21:39" x14ac:dyDescent="0.2">
      <c r="U3874" s="4"/>
      <c r="V3874" s="4"/>
      <c r="W3874" s="4"/>
      <c r="X3874" s="4"/>
      <c r="AJ3874" s="4" t="s">
        <v>12282</v>
      </c>
      <c r="AK3874" s="4" t="s">
        <v>12283</v>
      </c>
      <c r="AL3874" s="4" t="s">
        <v>12284</v>
      </c>
      <c r="AM3874" s="4" t="s">
        <v>12285</v>
      </c>
    </row>
    <row r="3875" spans="21:39" x14ac:dyDescent="0.2">
      <c r="U3875" s="4"/>
      <c r="V3875" s="4"/>
      <c r="W3875" s="4"/>
      <c r="X3875" s="4"/>
      <c r="AJ3875" s="4" t="s">
        <v>12286</v>
      </c>
      <c r="AK3875" s="4" t="s">
        <v>12287</v>
      </c>
      <c r="AL3875" s="4" t="s">
        <v>12288</v>
      </c>
      <c r="AM3875" s="4" t="s">
        <v>12289</v>
      </c>
    </row>
    <row r="3876" spans="21:39" x14ac:dyDescent="0.2">
      <c r="U3876" s="4"/>
      <c r="V3876" s="4"/>
      <c r="W3876" s="4"/>
      <c r="X3876" s="4"/>
      <c r="AJ3876" s="4" t="s">
        <v>12290</v>
      </c>
      <c r="AK3876" s="4" t="s">
        <v>12291</v>
      </c>
      <c r="AL3876" s="4" t="s">
        <v>12292</v>
      </c>
      <c r="AM3876" s="4" t="s">
        <v>12293</v>
      </c>
    </row>
    <row r="3877" spans="21:39" x14ac:dyDescent="0.2">
      <c r="U3877" s="4"/>
      <c r="V3877" s="4"/>
      <c r="W3877" s="4"/>
      <c r="X3877" s="4"/>
      <c r="AJ3877" s="4" t="s">
        <v>12294</v>
      </c>
      <c r="AK3877" s="4" t="s">
        <v>12295</v>
      </c>
      <c r="AL3877" s="4" t="s">
        <v>12296</v>
      </c>
      <c r="AM3877" s="4" t="s">
        <v>12297</v>
      </c>
    </row>
    <row r="3878" spans="21:39" x14ac:dyDescent="0.2">
      <c r="U3878" s="4"/>
      <c r="V3878" s="4"/>
      <c r="W3878" s="4"/>
      <c r="X3878" s="4"/>
      <c r="AJ3878" s="4" t="s">
        <v>12298</v>
      </c>
      <c r="AK3878" s="4" t="s">
        <v>12299</v>
      </c>
      <c r="AL3878" s="4" t="s">
        <v>12300</v>
      </c>
      <c r="AM3878" s="4" t="s">
        <v>12301</v>
      </c>
    </row>
    <row r="3879" spans="21:39" x14ac:dyDescent="0.2">
      <c r="U3879" s="4"/>
      <c r="V3879" s="4"/>
      <c r="W3879" s="4"/>
      <c r="X3879" s="4"/>
      <c r="AJ3879" s="4" t="s">
        <v>12302</v>
      </c>
      <c r="AK3879" s="4" t="s">
        <v>12303</v>
      </c>
      <c r="AL3879" s="4" t="s">
        <v>12304</v>
      </c>
      <c r="AM3879" s="4" t="s">
        <v>12305</v>
      </c>
    </row>
    <row r="3880" spans="21:39" x14ac:dyDescent="0.2">
      <c r="U3880" s="4"/>
      <c r="V3880" s="4"/>
      <c r="W3880" s="4"/>
      <c r="X3880" s="4"/>
      <c r="AJ3880" s="4" t="s">
        <v>12306</v>
      </c>
      <c r="AK3880" s="4" t="s">
        <v>12307</v>
      </c>
      <c r="AL3880" s="4" t="s">
        <v>12308</v>
      </c>
      <c r="AM3880" s="4" t="s">
        <v>12309</v>
      </c>
    </row>
    <row r="3881" spans="21:39" x14ac:dyDescent="0.2">
      <c r="U3881" s="4"/>
      <c r="V3881" s="4"/>
      <c r="W3881" s="4"/>
      <c r="X3881" s="4"/>
      <c r="AJ3881" s="4" t="s">
        <v>12310</v>
      </c>
      <c r="AK3881" s="4" t="s">
        <v>12311</v>
      </c>
      <c r="AL3881" s="4" t="s">
        <v>12312</v>
      </c>
      <c r="AM3881" s="4" t="s">
        <v>12313</v>
      </c>
    </row>
    <row r="3882" spans="21:39" x14ac:dyDescent="0.2">
      <c r="U3882" s="4"/>
      <c r="V3882" s="4"/>
      <c r="W3882" s="4"/>
      <c r="X3882" s="4"/>
      <c r="AJ3882" s="4" t="s">
        <v>12314</v>
      </c>
      <c r="AK3882" s="4" t="s">
        <v>12315</v>
      </c>
      <c r="AL3882" s="4" t="s">
        <v>12316</v>
      </c>
      <c r="AM3882" s="4" t="s">
        <v>12317</v>
      </c>
    </row>
    <row r="3883" spans="21:39" x14ac:dyDescent="0.2">
      <c r="U3883" s="4"/>
      <c r="V3883" s="4"/>
      <c r="W3883" s="4"/>
      <c r="X3883" s="4"/>
      <c r="AJ3883" s="4" t="s">
        <v>12318</v>
      </c>
      <c r="AK3883" s="4" t="s">
        <v>11734</v>
      </c>
      <c r="AL3883" s="4" t="s">
        <v>12319</v>
      </c>
      <c r="AM3883" s="4" t="s">
        <v>12320</v>
      </c>
    </row>
    <row r="3884" spans="21:39" x14ac:dyDescent="0.2">
      <c r="U3884" s="4"/>
      <c r="V3884" s="4"/>
      <c r="W3884" s="4"/>
      <c r="X3884" s="4"/>
      <c r="AJ3884" s="4" t="s">
        <v>12321</v>
      </c>
      <c r="AK3884" s="4" t="s">
        <v>12322</v>
      </c>
      <c r="AL3884" s="4" t="s">
        <v>12323</v>
      </c>
      <c r="AM3884" s="4" t="s">
        <v>12324</v>
      </c>
    </row>
    <row r="3885" spans="21:39" x14ac:dyDescent="0.2">
      <c r="U3885" s="4"/>
      <c r="V3885" s="4"/>
      <c r="W3885" s="4"/>
      <c r="X3885" s="4"/>
      <c r="AJ3885" s="4" t="s">
        <v>12325</v>
      </c>
      <c r="AK3885" s="4" t="s">
        <v>12326</v>
      </c>
      <c r="AL3885" s="4" t="s">
        <v>12327</v>
      </c>
      <c r="AM3885" s="4" t="s">
        <v>12328</v>
      </c>
    </row>
    <row r="3886" spans="21:39" x14ac:dyDescent="0.2">
      <c r="U3886" s="4"/>
      <c r="V3886" s="4"/>
      <c r="W3886" s="4"/>
      <c r="X3886" s="4"/>
      <c r="AJ3886" s="4" t="s">
        <v>12329</v>
      </c>
      <c r="AK3886" s="4" t="s">
        <v>12330</v>
      </c>
      <c r="AL3886" s="4" t="s">
        <v>12331</v>
      </c>
      <c r="AM3886" s="4" t="s">
        <v>12332</v>
      </c>
    </row>
    <row r="3887" spans="21:39" x14ac:dyDescent="0.2">
      <c r="U3887" s="4"/>
      <c r="V3887" s="4"/>
      <c r="W3887" s="4"/>
      <c r="X3887" s="4"/>
      <c r="AJ3887" s="4" t="s">
        <v>12333</v>
      </c>
      <c r="AK3887" s="4" t="s">
        <v>12334</v>
      </c>
      <c r="AL3887" s="4" t="s">
        <v>12335</v>
      </c>
      <c r="AM3887" s="4" t="s">
        <v>12336</v>
      </c>
    </row>
    <row r="3888" spans="21:39" x14ac:dyDescent="0.2">
      <c r="U3888" s="4"/>
      <c r="V3888" s="4"/>
      <c r="W3888" s="4"/>
      <c r="X3888" s="4"/>
      <c r="AJ3888" s="4" t="s">
        <v>12337</v>
      </c>
      <c r="AK3888" s="4" t="s">
        <v>12338</v>
      </c>
      <c r="AL3888" s="4" t="s">
        <v>12339</v>
      </c>
      <c r="AM3888" s="4" t="s">
        <v>12340</v>
      </c>
    </row>
    <row r="3889" spans="21:39" x14ac:dyDescent="0.2">
      <c r="U3889" s="4"/>
      <c r="V3889" s="4"/>
      <c r="W3889" s="4"/>
      <c r="X3889" s="4"/>
      <c r="AJ3889" s="4" t="s">
        <v>12341</v>
      </c>
      <c r="AK3889" s="4" t="s">
        <v>12342</v>
      </c>
      <c r="AL3889" s="4" t="s">
        <v>12343</v>
      </c>
      <c r="AM3889" s="4" t="s">
        <v>12344</v>
      </c>
    </row>
    <row r="3890" spans="21:39" x14ac:dyDescent="0.2">
      <c r="U3890" s="4"/>
      <c r="V3890" s="4"/>
      <c r="W3890" s="4"/>
      <c r="X3890" s="4"/>
      <c r="AJ3890" s="4" t="s">
        <v>12345</v>
      </c>
      <c r="AK3890" s="4" t="s">
        <v>12346</v>
      </c>
      <c r="AL3890" s="4" t="s">
        <v>12347</v>
      </c>
      <c r="AM3890" s="4" t="s">
        <v>12348</v>
      </c>
    </row>
    <row r="3891" spans="21:39" x14ac:dyDescent="0.2">
      <c r="U3891" s="4"/>
      <c r="V3891" s="4"/>
      <c r="W3891" s="4"/>
      <c r="X3891" s="4"/>
      <c r="AJ3891" s="4" t="s">
        <v>12349</v>
      </c>
      <c r="AK3891" s="4" t="s">
        <v>12350</v>
      </c>
      <c r="AL3891" s="4" t="s">
        <v>452</v>
      </c>
      <c r="AM3891" s="4" t="s">
        <v>452</v>
      </c>
    </row>
    <row r="3892" spans="21:39" x14ac:dyDescent="0.2">
      <c r="U3892" s="4"/>
      <c r="V3892" s="4"/>
      <c r="W3892" s="4"/>
      <c r="X3892" s="4"/>
      <c r="AJ3892" s="4" t="s">
        <v>12351</v>
      </c>
      <c r="AK3892" s="4" t="s">
        <v>12352</v>
      </c>
      <c r="AL3892" s="4" t="s">
        <v>452</v>
      </c>
      <c r="AM3892" s="4" t="s">
        <v>452</v>
      </c>
    </row>
    <row r="3893" spans="21:39" x14ac:dyDescent="0.2">
      <c r="U3893" s="4"/>
      <c r="V3893" s="4"/>
      <c r="W3893" s="4"/>
      <c r="X3893" s="4"/>
      <c r="AJ3893" s="4" t="s">
        <v>12353</v>
      </c>
      <c r="AK3893" s="4" t="s">
        <v>12354</v>
      </c>
      <c r="AL3893" s="4" t="s">
        <v>12355</v>
      </c>
      <c r="AM3893" s="4" t="s">
        <v>12356</v>
      </c>
    </row>
    <row r="3894" spans="21:39" x14ac:dyDescent="0.2">
      <c r="U3894" s="4"/>
      <c r="V3894" s="4"/>
      <c r="W3894" s="4"/>
      <c r="X3894" s="4"/>
      <c r="AJ3894" s="4" t="s">
        <v>12357</v>
      </c>
      <c r="AK3894" s="4" t="s">
        <v>12358</v>
      </c>
      <c r="AL3894" s="4" t="s">
        <v>12359</v>
      </c>
      <c r="AM3894" s="4" t="s">
        <v>12360</v>
      </c>
    </row>
    <row r="3895" spans="21:39" x14ac:dyDescent="0.2">
      <c r="U3895" s="4"/>
      <c r="V3895" s="4"/>
      <c r="W3895" s="4"/>
      <c r="X3895" s="4"/>
      <c r="AJ3895" s="4" t="s">
        <v>12361</v>
      </c>
      <c r="AK3895" s="4" t="s">
        <v>12362</v>
      </c>
      <c r="AL3895" s="4" t="s">
        <v>12363</v>
      </c>
      <c r="AM3895" s="4" t="s">
        <v>12364</v>
      </c>
    </row>
    <row r="3896" spans="21:39" x14ac:dyDescent="0.2">
      <c r="U3896" s="4"/>
      <c r="V3896" s="4"/>
      <c r="W3896" s="4"/>
      <c r="X3896" s="4"/>
      <c r="AJ3896" s="4" t="s">
        <v>12365</v>
      </c>
      <c r="AK3896" s="4" t="s">
        <v>12366</v>
      </c>
      <c r="AL3896" s="4" t="s">
        <v>12367</v>
      </c>
      <c r="AM3896" s="4" t="s">
        <v>12368</v>
      </c>
    </row>
    <row r="3897" spans="21:39" x14ac:dyDescent="0.2">
      <c r="U3897" s="4"/>
      <c r="V3897" s="4"/>
      <c r="W3897" s="4"/>
      <c r="X3897" s="4"/>
      <c r="AJ3897" s="4" t="s">
        <v>12369</v>
      </c>
      <c r="AK3897" s="4" t="s">
        <v>12370</v>
      </c>
      <c r="AL3897" s="4" t="s">
        <v>12371</v>
      </c>
      <c r="AM3897" s="4" t="s">
        <v>12372</v>
      </c>
    </row>
    <row r="3898" spans="21:39" x14ac:dyDescent="0.2">
      <c r="U3898" s="4"/>
      <c r="V3898" s="4"/>
      <c r="W3898" s="4"/>
      <c r="X3898" s="4"/>
      <c r="AJ3898" s="4" t="s">
        <v>12373</v>
      </c>
      <c r="AK3898" s="4" t="s">
        <v>12374</v>
      </c>
      <c r="AL3898" s="4" t="s">
        <v>12375</v>
      </c>
      <c r="AM3898" s="4" t="s">
        <v>12376</v>
      </c>
    </row>
    <row r="3899" spans="21:39" x14ac:dyDescent="0.2">
      <c r="U3899" s="4"/>
      <c r="V3899" s="4"/>
      <c r="W3899" s="4"/>
      <c r="X3899" s="4"/>
      <c r="AJ3899" s="4" t="s">
        <v>12377</v>
      </c>
      <c r="AK3899" s="4" t="s">
        <v>12378</v>
      </c>
      <c r="AL3899" s="4" t="s">
        <v>12379</v>
      </c>
      <c r="AM3899" s="4" t="s">
        <v>12380</v>
      </c>
    </row>
    <row r="3900" spans="21:39" x14ac:dyDescent="0.2">
      <c r="U3900" s="4"/>
      <c r="V3900" s="4"/>
      <c r="W3900" s="4"/>
      <c r="X3900" s="4"/>
      <c r="AJ3900" s="4" t="s">
        <v>12381</v>
      </c>
      <c r="AK3900" s="4" t="s">
        <v>12382</v>
      </c>
      <c r="AL3900" s="4" t="s">
        <v>12383</v>
      </c>
      <c r="AM3900" s="4" t="s">
        <v>12384</v>
      </c>
    </row>
    <row r="3901" spans="21:39" x14ac:dyDescent="0.2">
      <c r="U3901" s="4"/>
      <c r="V3901" s="4"/>
      <c r="W3901" s="4"/>
      <c r="X3901" s="4"/>
      <c r="AJ3901" s="4" t="s">
        <v>12385</v>
      </c>
      <c r="AK3901" s="4" t="s">
        <v>12386</v>
      </c>
      <c r="AL3901" s="4" t="s">
        <v>12387</v>
      </c>
      <c r="AM3901" s="4" t="s">
        <v>12388</v>
      </c>
    </row>
    <row r="3902" spans="21:39" x14ac:dyDescent="0.2">
      <c r="U3902" s="4"/>
      <c r="V3902" s="4"/>
      <c r="W3902" s="4"/>
      <c r="X3902" s="4"/>
      <c r="AJ3902" s="4" t="s">
        <v>12389</v>
      </c>
      <c r="AK3902" s="4" t="s">
        <v>12390</v>
      </c>
      <c r="AL3902" s="4" t="s">
        <v>12391</v>
      </c>
      <c r="AM3902" s="4" t="s">
        <v>12392</v>
      </c>
    </row>
    <row r="3903" spans="21:39" x14ac:dyDescent="0.2">
      <c r="U3903" s="4"/>
      <c r="V3903" s="4"/>
      <c r="W3903" s="4"/>
      <c r="X3903" s="4"/>
      <c r="AJ3903" s="4" t="s">
        <v>12393</v>
      </c>
      <c r="AK3903" s="4" t="s">
        <v>11742</v>
      </c>
      <c r="AL3903" s="4" t="s">
        <v>12394</v>
      </c>
      <c r="AM3903" s="4" t="s">
        <v>12395</v>
      </c>
    </row>
    <row r="3904" spans="21:39" x14ac:dyDescent="0.2">
      <c r="U3904" s="4"/>
      <c r="V3904" s="4"/>
      <c r="W3904" s="4"/>
      <c r="X3904" s="4"/>
      <c r="AJ3904" s="4" t="s">
        <v>12396</v>
      </c>
      <c r="AK3904" s="4" t="s">
        <v>12397</v>
      </c>
      <c r="AL3904" s="4" t="s">
        <v>6017</v>
      </c>
      <c r="AM3904" s="4" t="s">
        <v>12398</v>
      </c>
    </row>
    <row r="3905" spans="21:39" x14ac:dyDescent="0.2">
      <c r="U3905" s="4"/>
      <c r="V3905" s="4"/>
      <c r="W3905" s="4"/>
      <c r="X3905" s="4"/>
      <c r="AJ3905" s="4" t="s">
        <v>12399</v>
      </c>
      <c r="AK3905" s="4" t="s">
        <v>12400</v>
      </c>
      <c r="AL3905" s="4" t="s">
        <v>12401</v>
      </c>
      <c r="AM3905" s="4" t="s">
        <v>12402</v>
      </c>
    </row>
    <row r="3906" spans="21:39" x14ac:dyDescent="0.2">
      <c r="U3906" s="4"/>
      <c r="V3906" s="4"/>
      <c r="W3906" s="4"/>
      <c r="X3906" s="4"/>
      <c r="AJ3906" s="4" t="s">
        <v>12403</v>
      </c>
      <c r="AK3906" s="4" t="s">
        <v>12404</v>
      </c>
      <c r="AL3906" s="4" t="s">
        <v>12405</v>
      </c>
      <c r="AM3906" s="4" t="s">
        <v>12406</v>
      </c>
    </row>
    <row r="3907" spans="21:39" x14ac:dyDescent="0.2">
      <c r="U3907" s="4"/>
      <c r="V3907" s="4"/>
      <c r="W3907" s="4"/>
      <c r="X3907" s="4"/>
      <c r="AJ3907" s="4" t="s">
        <v>12407</v>
      </c>
      <c r="AK3907" s="4" t="s">
        <v>12408</v>
      </c>
      <c r="AL3907" s="4" t="s">
        <v>12409</v>
      </c>
      <c r="AM3907" s="4" t="s">
        <v>12410</v>
      </c>
    </row>
    <row r="3908" spans="21:39" x14ac:dyDescent="0.2">
      <c r="U3908" s="4"/>
      <c r="V3908" s="4"/>
      <c r="W3908" s="4"/>
      <c r="X3908" s="4"/>
      <c r="AJ3908" s="4" t="s">
        <v>12411</v>
      </c>
      <c r="AK3908" s="4" t="s">
        <v>12412</v>
      </c>
      <c r="AL3908" s="4" t="s">
        <v>12413</v>
      </c>
      <c r="AM3908" s="4" t="s">
        <v>12414</v>
      </c>
    </row>
    <row r="3909" spans="21:39" x14ac:dyDescent="0.2">
      <c r="U3909" s="4"/>
      <c r="V3909" s="4"/>
      <c r="W3909" s="4"/>
      <c r="X3909" s="4"/>
      <c r="AJ3909" s="4" t="s">
        <v>12415</v>
      </c>
      <c r="AK3909" s="4" t="s">
        <v>12416</v>
      </c>
      <c r="AL3909" s="4" t="s">
        <v>12417</v>
      </c>
      <c r="AM3909" s="4" t="s">
        <v>12418</v>
      </c>
    </row>
    <row r="3910" spans="21:39" x14ac:dyDescent="0.2">
      <c r="U3910" s="4"/>
      <c r="V3910" s="4"/>
      <c r="W3910" s="4"/>
      <c r="X3910" s="4"/>
      <c r="AJ3910" s="4" t="s">
        <v>12419</v>
      </c>
      <c r="AK3910" s="4" t="s">
        <v>12420</v>
      </c>
      <c r="AL3910" s="4" t="s">
        <v>12421</v>
      </c>
      <c r="AM3910" s="4" t="s">
        <v>12422</v>
      </c>
    </row>
    <row r="3911" spans="21:39" x14ac:dyDescent="0.2">
      <c r="U3911" s="4"/>
      <c r="V3911" s="4"/>
      <c r="W3911" s="4"/>
      <c r="X3911" s="4"/>
      <c r="AJ3911" s="4" t="s">
        <v>12423</v>
      </c>
      <c r="AK3911" s="4" t="s">
        <v>12424</v>
      </c>
      <c r="AL3911" s="4" t="s">
        <v>12425</v>
      </c>
      <c r="AM3911" s="4" t="s">
        <v>12426</v>
      </c>
    </row>
    <row r="3912" spans="21:39" x14ac:dyDescent="0.2">
      <c r="U3912" s="4"/>
      <c r="V3912" s="4"/>
      <c r="W3912" s="4"/>
      <c r="X3912" s="4"/>
      <c r="AJ3912" s="4" t="s">
        <v>12427</v>
      </c>
      <c r="AK3912" s="4" t="s">
        <v>12428</v>
      </c>
      <c r="AL3912" s="4" t="s">
        <v>4690</v>
      </c>
      <c r="AM3912" s="4" t="s">
        <v>4691</v>
      </c>
    </row>
    <row r="3913" spans="21:39" x14ac:dyDescent="0.2">
      <c r="U3913" s="4"/>
      <c r="V3913" s="4"/>
      <c r="W3913" s="4"/>
      <c r="X3913" s="4"/>
      <c r="AJ3913" s="4" t="s">
        <v>12429</v>
      </c>
      <c r="AK3913" s="4" t="s">
        <v>12430</v>
      </c>
      <c r="AL3913" s="4" t="s">
        <v>4694</v>
      </c>
      <c r="AM3913" s="4" t="s">
        <v>4691</v>
      </c>
    </row>
    <row r="3914" spans="21:39" x14ac:dyDescent="0.2">
      <c r="U3914" s="4"/>
      <c r="V3914" s="4"/>
      <c r="W3914" s="4"/>
      <c r="X3914" s="4"/>
      <c r="AJ3914" s="4" t="s">
        <v>12431</v>
      </c>
      <c r="AK3914" s="4" t="s">
        <v>12432</v>
      </c>
      <c r="AL3914" s="4" t="s">
        <v>4697</v>
      </c>
      <c r="AM3914" s="4" t="s">
        <v>4698</v>
      </c>
    </row>
    <row r="3915" spans="21:39" x14ac:dyDescent="0.2">
      <c r="U3915" s="4"/>
      <c r="V3915" s="4"/>
      <c r="W3915" s="4"/>
      <c r="X3915" s="4"/>
      <c r="AJ3915" s="4" t="s">
        <v>12433</v>
      </c>
      <c r="AK3915" s="4" t="s">
        <v>12434</v>
      </c>
      <c r="AL3915" s="4" t="s">
        <v>12435</v>
      </c>
      <c r="AM3915" s="4" t="s">
        <v>12436</v>
      </c>
    </row>
    <row r="3916" spans="21:39" x14ac:dyDescent="0.2">
      <c r="U3916" s="4"/>
      <c r="V3916" s="4"/>
      <c r="W3916" s="4"/>
      <c r="X3916" s="4"/>
      <c r="AJ3916" s="4" t="s">
        <v>12437</v>
      </c>
      <c r="AK3916" s="4" t="s">
        <v>12438</v>
      </c>
      <c r="AL3916" s="4" t="s">
        <v>12439</v>
      </c>
      <c r="AM3916" s="4" t="s">
        <v>12440</v>
      </c>
    </row>
    <row r="3917" spans="21:39" x14ac:dyDescent="0.2">
      <c r="U3917" s="4"/>
      <c r="V3917" s="4"/>
      <c r="W3917" s="4"/>
      <c r="X3917" s="4"/>
      <c r="AJ3917" s="4" t="s">
        <v>12441</v>
      </c>
      <c r="AK3917" s="4" t="s">
        <v>11754</v>
      </c>
      <c r="AL3917" s="4" t="s">
        <v>12442</v>
      </c>
      <c r="AM3917" s="4" t="s">
        <v>12443</v>
      </c>
    </row>
    <row r="3918" spans="21:39" x14ac:dyDescent="0.2">
      <c r="U3918" s="4"/>
      <c r="V3918" s="4"/>
      <c r="W3918" s="4"/>
      <c r="X3918" s="4"/>
      <c r="AJ3918" s="4" t="s">
        <v>12444</v>
      </c>
      <c r="AK3918" s="4" t="s">
        <v>11756</v>
      </c>
      <c r="AL3918" s="4" t="s">
        <v>12445</v>
      </c>
      <c r="AM3918" s="4" t="s">
        <v>12446</v>
      </c>
    </row>
    <row r="3919" spans="21:39" x14ac:dyDescent="0.2">
      <c r="U3919" s="4"/>
      <c r="V3919" s="4"/>
      <c r="W3919" s="4"/>
      <c r="X3919" s="4"/>
      <c r="AJ3919" s="4" t="s">
        <v>12447</v>
      </c>
      <c r="AK3919" s="4" t="s">
        <v>12448</v>
      </c>
      <c r="AL3919" s="4" t="s">
        <v>12449</v>
      </c>
      <c r="AM3919" s="4" t="s">
        <v>12450</v>
      </c>
    </row>
    <row r="3920" spans="21:39" x14ac:dyDescent="0.2">
      <c r="U3920" s="4"/>
      <c r="V3920" s="4"/>
      <c r="W3920" s="4"/>
      <c r="X3920" s="4"/>
      <c r="AJ3920" s="4" t="s">
        <v>12451</v>
      </c>
      <c r="AK3920" s="4" t="s">
        <v>11768</v>
      </c>
      <c r="AL3920" s="4" t="s">
        <v>12452</v>
      </c>
      <c r="AM3920" s="4" t="s">
        <v>12453</v>
      </c>
    </row>
    <row r="3921" spans="21:39" x14ac:dyDescent="0.2">
      <c r="U3921" s="4"/>
      <c r="V3921" s="4"/>
      <c r="W3921" s="4"/>
      <c r="X3921" s="4"/>
      <c r="AJ3921" s="4" t="s">
        <v>12454</v>
      </c>
      <c r="AK3921" s="4" t="s">
        <v>12455</v>
      </c>
      <c r="AL3921" s="4" t="s">
        <v>12456</v>
      </c>
      <c r="AM3921" s="4" t="s">
        <v>12457</v>
      </c>
    </row>
    <row r="3922" spans="21:39" x14ac:dyDescent="0.2">
      <c r="U3922" s="4"/>
      <c r="V3922" s="4"/>
      <c r="W3922" s="4"/>
      <c r="X3922" s="4"/>
      <c r="AJ3922" s="4" t="s">
        <v>12458</v>
      </c>
      <c r="AK3922" s="4" t="s">
        <v>12459</v>
      </c>
      <c r="AL3922" s="4" t="s">
        <v>12460</v>
      </c>
      <c r="AM3922" s="4" t="s">
        <v>12461</v>
      </c>
    </row>
    <row r="3923" spans="21:39" x14ac:dyDescent="0.2">
      <c r="U3923" s="4"/>
      <c r="V3923" s="4"/>
      <c r="W3923" s="4"/>
      <c r="X3923" s="4"/>
      <c r="AJ3923" s="4" t="s">
        <v>12462</v>
      </c>
      <c r="AK3923" s="4" t="s">
        <v>12463</v>
      </c>
      <c r="AL3923" s="4" t="s">
        <v>12464</v>
      </c>
      <c r="AM3923" s="4" t="s">
        <v>12465</v>
      </c>
    </row>
    <row r="3924" spans="21:39" x14ac:dyDescent="0.2">
      <c r="U3924" s="4"/>
      <c r="V3924" s="4"/>
      <c r="W3924" s="4"/>
      <c r="X3924" s="4"/>
      <c r="AJ3924" s="4" t="s">
        <v>12466</v>
      </c>
      <c r="AK3924" s="4" t="s">
        <v>12467</v>
      </c>
      <c r="AL3924" s="4" t="s">
        <v>12468</v>
      </c>
      <c r="AM3924" s="4" t="s">
        <v>12469</v>
      </c>
    </row>
    <row r="3925" spans="21:39" x14ac:dyDescent="0.2">
      <c r="U3925" s="4"/>
      <c r="V3925" s="4"/>
      <c r="W3925" s="4"/>
      <c r="X3925" s="4"/>
      <c r="AJ3925" s="4" t="s">
        <v>12470</v>
      </c>
      <c r="AK3925" s="4" t="s">
        <v>12471</v>
      </c>
      <c r="AL3925" s="4" t="s">
        <v>12472</v>
      </c>
      <c r="AM3925" s="4" t="s">
        <v>12473</v>
      </c>
    </row>
    <row r="3926" spans="21:39" x14ac:dyDescent="0.2">
      <c r="U3926" s="4"/>
      <c r="V3926" s="4"/>
      <c r="W3926" s="4"/>
      <c r="X3926" s="4"/>
      <c r="AJ3926" s="4" t="s">
        <v>12474</v>
      </c>
      <c r="AK3926" s="4" t="s">
        <v>12475</v>
      </c>
      <c r="AL3926" s="4" t="s">
        <v>452</v>
      </c>
      <c r="AM3926" s="4" t="s">
        <v>452</v>
      </c>
    </row>
    <row r="3927" spans="21:39" x14ac:dyDescent="0.2">
      <c r="U3927" s="4"/>
      <c r="V3927" s="4"/>
      <c r="W3927" s="4"/>
      <c r="X3927" s="4"/>
      <c r="AJ3927" s="4" t="s">
        <v>12476</v>
      </c>
      <c r="AK3927" s="4" t="s">
        <v>12477</v>
      </c>
      <c r="AL3927" s="4" t="s">
        <v>12478</v>
      </c>
      <c r="AM3927" s="4" t="s">
        <v>12479</v>
      </c>
    </row>
    <row r="3928" spans="21:39" x14ac:dyDescent="0.2">
      <c r="U3928" s="4"/>
      <c r="V3928" s="4"/>
      <c r="W3928" s="4"/>
      <c r="X3928" s="4"/>
      <c r="AJ3928" s="4" t="s">
        <v>12480</v>
      </c>
      <c r="AK3928" s="4" t="s">
        <v>12481</v>
      </c>
      <c r="AL3928" s="4" t="s">
        <v>12482</v>
      </c>
      <c r="AM3928" s="4" t="s">
        <v>12483</v>
      </c>
    </row>
    <row r="3929" spans="21:39" x14ac:dyDescent="0.2">
      <c r="U3929" s="4"/>
      <c r="V3929" s="4"/>
      <c r="W3929" s="4"/>
      <c r="X3929" s="4"/>
      <c r="AJ3929" s="4" t="s">
        <v>12484</v>
      </c>
      <c r="AK3929" s="4" t="s">
        <v>12485</v>
      </c>
      <c r="AL3929" s="4" t="s">
        <v>452</v>
      </c>
      <c r="AM3929" s="4" t="s">
        <v>452</v>
      </c>
    </row>
    <row r="3930" spans="21:39" x14ac:dyDescent="0.2">
      <c r="U3930" s="4"/>
      <c r="V3930" s="4"/>
      <c r="W3930" s="4"/>
      <c r="X3930" s="4"/>
      <c r="AJ3930" s="4" t="s">
        <v>12486</v>
      </c>
      <c r="AK3930" s="4" t="s">
        <v>11777</v>
      </c>
      <c r="AL3930" s="4" t="s">
        <v>12487</v>
      </c>
      <c r="AM3930" s="4" t="s">
        <v>12488</v>
      </c>
    </row>
    <row r="3931" spans="21:39" x14ac:dyDescent="0.2">
      <c r="U3931" s="4"/>
      <c r="V3931" s="4"/>
      <c r="W3931" s="4"/>
      <c r="X3931" s="4"/>
      <c r="AJ3931" s="4" t="s">
        <v>12489</v>
      </c>
      <c r="AK3931" s="4" t="s">
        <v>12490</v>
      </c>
      <c r="AL3931" s="4" t="s">
        <v>12491</v>
      </c>
      <c r="AM3931" s="4" t="s">
        <v>12492</v>
      </c>
    </row>
    <row r="3932" spans="21:39" x14ac:dyDescent="0.2">
      <c r="U3932" s="4"/>
      <c r="V3932" s="4"/>
      <c r="W3932" s="4"/>
      <c r="X3932" s="4"/>
      <c r="AJ3932" s="4" t="s">
        <v>12493</v>
      </c>
      <c r="AK3932" s="4" t="s">
        <v>12494</v>
      </c>
      <c r="AL3932" s="4" t="s">
        <v>12495</v>
      </c>
      <c r="AM3932" s="4" t="s">
        <v>12496</v>
      </c>
    </row>
    <row r="3933" spans="21:39" x14ac:dyDescent="0.2">
      <c r="U3933" s="4"/>
      <c r="V3933" s="4"/>
      <c r="W3933" s="4"/>
      <c r="X3933" s="4"/>
      <c r="AJ3933" s="4" t="s">
        <v>12497</v>
      </c>
      <c r="AK3933" s="4" t="s">
        <v>12498</v>
      </c>
      <c r="AL3933" s="4" t="s">
        <v>12499</v>
      </c>
      <c r="AM3933" s="4" t="s">
        <v>12500</v>
      </c>
    </row>
    <row r="3934" spans="21:39" x14ac:dyDescent="0.2">
      <c r="U3934" s="4"/>
      <c r="V3934" s="4"/>
      <c r="W3934" s="4"/>
      <c r="X3934" s="4"/>
      <c r="AJ3934" s="4" t="s">
        <v>12501</v>
      </c>
      <c r="AK3934" s="4" t="s">
        <v>12502</v>
      </c>
      <c r="AL3934" s="4" t="s">
        <v>12503</v>
      </c>
      <c r="AM3934" s="4" t="s">
        <v>12504</v>
      </c>
    </row>
    <row r="3935" spans="21:39" x14ac:dyDescent="0.2">
      <c r="U3935" s="4"/>
      <c r="V3935" s="4"/>
      <c r="W3935" s="4"/>
      <c r="X3935" s="4"/>
      <c r="AJ3935" s="4" t="s">
        <v>12505</v>
      </c>
      <c r="AK3935" s="4" t="s">
        <v>12506</v>
      </c>
      <c r="AL3935" s="4" t="s">
        <v>12507</v>
      </c>
      <c r="AM3935" s="4" t="s">
        <v>12508</v>
      </c>
    </row>
    <row r="3936" spans="21:39" x14ac:dyDescent="0.2">
      <c r="U3936" s="4"/>
      <c r="V3936" s="4"/>
      <c r="W3936" s="4"/>
      <c r="X3936" s="4"/>
      <c r="AJ3936" s="4" t="s">
        <v>12509</v>
      </c>
      <c r="AK3936" s="4" t="s">
        <v>12510</v>
      </c>
      <c r="AL3936" s="4" t="s">
        <v>12511</v>
      </c>
      <c r="AM3936" s="4" t="s">
        <v>12512</v>
      </c>
    </row>
    <row r="3937" spans="21:39" x14ac:dyDescent="0.2">
      <c r="U3937" s="4"/>
      <c r="V3937" s="4"/>
      <c r="W3937" s="4"/>
      <c r="X3937" s="4"/>
      <c r="AJ3937" s="4" t="s">
        <v>12513</v>
      </c>
      <c r="AK3937" s="4" t="s">
        <v>12514</v>
      </c>
      <c r="AL3937" s="4" t="s">
        <v>12515</v>
      </c>
      <c r="AM3937" s="4" t="s">
        <v>12516</v>
      </c>
    </row>
    <row r="3938" spans="21:39" x14ac:dyDescent="0.2">
      <c r="U3938" s="4"/>
      <c r="V3938" s="4"/>
      <c r="W3938" s="4"/>
      <c r="X3938" s="4"/>
      <c r="AJ3938" s="4" t="s">
        <v>12517</v>
      </c>
      <c r="AK3938" s="4" t="s">
        <v>12518</v>
      </c>
      <c r="AL3938" s="4" t="s">
        <v>12519</v>
      </c>
      <c r="AM3938" s="4" t="s">
        <v>12520</v>
      </c>
    </row>
    <row r="3939" spans="21:39" x14ac:dyDescent="0.2">
      <c r="U3939" s="4"/>
      <c r="V3939" s="4"/>
      <c r="W3939" s="4"/>
      <c r="X3939" s="4"/>
      <c r="AJ3939" s="4" t="s">
        <v>12521</v>
      </c>
      <c r="AK3939" s="4" t="s">
        <v>12522</v>
      </c>
      <c r="AL3939" s="4" t="s">
        <v>12523</v>
      </c>
      <c r="AM3939" s="4" t="s">
        <v>12524</v>
      </c>
    </row>
    <row r="3940" spans="21:39" x14ac:dyDescent="0.2">
      <c r="U3940" s="4"/>
      <c r="V3940" s="4"/>
      <c r="W3940" s="4"/>
      <c r="X3940" s="4"/>
      <c r="AJ3940" s="4" t="s">
        <v>12525</v>
      </c>
      <c r="AK3940" s="4" t="s">
        <v>12526</v>
      </c>
      <c r="AL3940" s="4" t="s">
        <v>12527</v>
      </c>
      <c r="AM3940" s="4" t="s">
        <v>12528</v>
      </c>
    </row>
    <row r="3941" spans="21:39" x14ac:dyDescent="0.2">
      <c r="U3941" s="4"/>
      <c r="V3941" s="4"/>
      <c r="W3941" s="4"/>
      <c r="X3941" s="4"/>
      <c r="AJ3941" s="4" t="s">
        <v>12529</v>
      </c>
      <c r="AK3941" s="4" t="s">
        <v>12530</v>
      </c>
      <c r="AL3941" s="4" t="s">
        <v>12531</v>
      </c>
      <c r="AM3941" s="4" t="s">
        <v>12532</v>
      </c>
    </row>
    <row r="3942" spans="21:39" x14ac:dyDescent="0.2">
      <c r="U3942" s="4"/>
      <c r="V3942" s="4"/>
      <c r="W3942" s="4"/>
      <c r="X3942" s="4"/>
      <c r="AJ3942" s="4" t="s">
        <v>12533</v>
      </c>
      <c r="AK3942" s="4" t="s">
        <v>12534</v>
      </c>
      <c r="AL3942" s="4" t="s">
        <v>12535</v>
      </c>
      <c r="AM3942" s="4" t="s">
        <v>12536</v>
      </c>
    </row>
    <row r="3943" spans="21:39" x14ac:dyDescent="0.2">
      <c r="U3943" s="4"/>
      <c r="V3943" s="4"/>
      <c r="W3943" s="4"/>
      <c r="X3943" s="4"/>
      <c r="AJ3943" s="4" t="s">
        <v>12537</v>
      </c>
      <c r="AK3943" s="4" t="s">
        <v>12538</v>
      </c>
      <c r="AL3943" s="4" t="s">
        <v>12539</v>
      </c>
      <c r="AM3943" s="4" t="s">
        <v>12540</v>
      </c>
    </row>
    <row r="3944" spans="21:39" x14ac:dyDescent="0.2">
      <c r="U3944" s="4"/>
      <c r="V3944" s="4"/>
      <c r="W3944" s="4"/>
      <c r="X3944" s="4"/>
      <c r="AJ3944" s="4" t="s">
        <v>12541</v>
      </c>
      <c r="AK3944" s="4" t="s">
        <v>12542</v>
      </c>
      <c r="AL3944" s="4" t="s">
        <v>12543</v>
      </c>
      <c r="AM3944" s="4" t="s">
        <v>12544</v>
      </c>
    </row>
    <row r="3945" spans="21:39" x14ac:dyDescent="0.2">
      <c r="U3945" s="4"/>
      <c r="V3945" s="4"/>
      <c r="W3945" s="4"/>
      <c r="X3945" s="4"/>
      <c r="AJ3945" s="4" t="s">
        <v>12545</v>
      </c>
      <c r="AK3945" s="4" t="s">
        <v>12546</v>
      </c>
      <c r="AL3945" s="4" t="s">
        <v>12547</v>
      </c>
      <c r="AM3945" s="4" t="s">
        <v>12548</v>
      </c>
    </row>
    <row r="3946" spans="21:39" x14ac:dyDescent="0.2">
      <c r="U3946" s="4"/>
      <c r="V3946" s="4"/>
      <c r="W3946" s="4"/>
      <c r="X3946" s="4"/>
      <c r="AJ3946" s="4" t="s">
        <v>12549</v>
      </c>
      <c r="AK3946" s="4" t="s">
        <v>12550</v>
      </c>
      <c r="AL3946" s="4" t="s">
        <v>12551</v>
      </c>
      <c r="AM3946" s="4" t="s">
        <v>12552</v>
      </c>
    </row>
    <row r="3947" spans="21:39" x14ac:dyDescent="0.2">
      <c r="U3947" s="4"/>
      <c r="V3947" s="4"/>
      <c r="W3947" s="4"/>
      <c r="X3947" s="4"/>
      <c r="AJ3947" s="4" t="s">
        <v>12553</v>
      </c>
      <c r="AK3947" s="4" t="s">
        <v>12554</v>
      </c>
      <c r="AL3947" s="4" t="s">
        <v>12555</v>
      </c>
      <c r="AM3947" s="4" t="s">
        <v>2862</v>
      </c>
    </row>
    <row r="3948" spans="21:39" x14ac:dyDescent="0.2">
      <c r="U3948" s="4"/>
      <c r="V3948" s="4"/>
      <c r="W3948" s="4"/>
      <c r="X3948" s="4"/>
      <c r="AJ3948" s="4" t="s">
        <v>12556</v>
      </c>
      <c r="AK3948" s="4" t="s">
        <v>12557</v>
      </c>
      <c r="AL3948" s="4" t="s">
        <v>12558</v>
      </c>
      <c r="AM3948" s="4" t="s">
        <v>12559</v>
      </c>
    </row>
    <row r="3949" spans="21:39" x14ac:dyDescent="0.2">
      <c r="U3949" s="4"/>
      <c r="V3949" s="4"/>
      <c r="W3949" s="4"/>
      <c r="X3949" s="4"/>
      <c r="AJ3949" s="4" t="s">
        <v>12560</v>
      </c>
      <c r="AK3949" s="4" t="s">
        <v>12561</v>
      </c>
      <c r="AL3949" s="4" t="s">
        <v>12562</v>
      </c>
      <c r="AM3949" s="4" t="s">
        <v>12563</v>
      </c>
    </row>
    <row r="3950" spans="21:39" x14ac:dyDescent="0.2">
      <c r="U3950" s="4"/>
      <c r="V3950" s="4"/>
      <c r="W3950" s="4"/>
      <c r="X3950" s="4"/>
      <c r="AJ3950" s="4" t="s">
        <v>12564</v>
      </c>
      <c r="AK3950" s="4" t="s">
        <v>12565</v>
      </c>
      <c r="AL3950" s="4" t="s">
        <v>12566</v>
      </c>
      <c r="AM3950" s="4" t="s">
        <v>12567</v>
      </c>
    </row>
    <row r="3951" spans="21:39" x14ac:dyDescent="0.2">
      <c r="U3951" s="4"/>
      <c r="V3951" s="4"/>
      <c r="W3951" s="4"/>
      <c r="X3951" s="4"/>
      <c r="AJ3951" s="4" t="s">
        <v>12568</v>
      </c>
      <c r="AK3951" s="4" t="s">
        <v>12569</v>
      </c>
      <c r="AL3951" s="4" t="s">
        <v>12570</v>
      </c>
      <c r="AM3951" s="4" t="s">
        <v>12571</v>
      </c>
    </row>
    <row r="3952" spans="21:39" x14ac:dyDescent="0.2">
      <c r="U3952" s="4"/>
      <c r="V3952" s="4"/>
      <c r="W3952" s="4"/>
      <c r="X3952" s="4"/>
      <c r="AJ3952" s="4" t="s">
        <v>12572</v>
      </c>
      <c r="AK3952" s="4" t="s">
        <v>12573</v>
      </c>
      <c r="AL3952" s="4" t="s">
        <v>12574</v>
      </c>
      <c r="AM3952" s="4" t="s">
        <v>12575</v>
      </c>
    </row>
    <row r="3953" spans="21:39" x14ac:dyDescent="0.2">
      <c r="U3953" s="4"/>
      <c r="V3953" s="4"/>
      <c r="W3953" s="4"/>
      <c r="X3953" s="4"/>
      <c r="AJ3953" s="4" t="s">
        <v>12576</v>
      </c>
      <c r="AK3953" s="4" t="s">
        <v>12577</v>
      </c>
      <c r="AL3953" s="4" t="s">
        <v>12578</v>
      </c>
      <c r="AM3953" s="4" t="s">
        <v>12579</v>
      </c>
    </row>
    <row r="3954" spans="21:39" x14ac:dyDescent="0.2">
      <c r="U3954" s="4"/>
      <c r="V3954" s="4"/>
      <c r="W3954" s="4"/>
      <c r="X3954" s="4"/>
      <c r="AJ3954" s="4" t="s">
        <v>12580</v>
      </c>
      <c r="AK3954" s="4" t="s">
        <v>11781</v>
      </c>
      <c r="AL3954" s="4" t="s">
        <v>12581</v>
      </c>
      <c r="AM3954" s="4" t="s">
        <v>12582</v>
      </c>
    </row>
    <row r="3955" spans="21:39" x14ac:dyDescent="0.2">
      <c r="U3955" s="4"/>
      <c r="V3955" s="4"/>
      <c r="W3955" s="4"/>
      <c r="X3955" s="4"/>
      <c r="AJ3955" s="4" t="s">
        <v>12583</v>
      </c>
      <c r="AK3955" s="4" t="s">
        <v>12584</v>
      </c>
      <c r="AL3955" s="4" t="s">
        <v>12585</v>
      </c>
      <c r="AM3955" s="4" t="s">
        <v>12586</v>
      </c>
    </row>
    <row r="3956" spans="21:39" x14ac:dyDescent="0.2">
      <c r="U3956" s="4"/>
      <c r="V3956" s="4"/>
      <c r="W3956" s="4"/>
      <c r="X3956" s="4"/>
      <c r="AJ3956" s="4" t="s">
        <v>12587</v>
      </c>
      <c r="AK3956" s="4" t="s">
        <v>12588</v>
      </c>
      <c r="AL3956" s="4" t="s">
        <v>12589</v>
      </c>
      <c r="AM3956" s="4" t="s">
        <v>12590</v>
      </c>
    </row>
    <row r="3957" spans="21:39" x14ac:dyDescent="0.2">
      <c r="U3957" s="4"/>
      <c r="V3957" s="4"/>
      <c r="W3957" s="4"/>
      <c r="X3957" s="4"/>
      <c r="AJ3957" s="4" t="s">
        <v>12591</v>
      </c>
      <c r="AK3957" s="4" t="s">
        <v>11789</v>
      </c>
      <c r="AL3957" s="4" t="s">
        <v>12592</v>
      </c>
      <c r="AM3957" s="4" t="s">
        <v>12593</v>
      </c>
    </row>
    <row r="3958" spans="21:39" x14ac:dyDescent="0.2">
      <c r="U3958" s="4"/>
      <c r="V3958" s="4"/>
      <c r="W3958" s="4"/>
      <c r="X3958" s="4"/>
      <c r="AJ3958" s="4" t="s">
        <v>12594</v>
      </c>
      <c r="AK3958" s="4" t="s">
        <v>12595</v>
      </c>
      <c r="AL3958" s="4" t="s">
        <v>12596</v>
      </c>
      <c r="AM3958" s="4" t="s">
        <v>12597</v>
      </c>
    </row>
    <row r="3959" spans="21:39" x14ac:dyDescent="0.2">
      <c r="U3959" s="4"/>
      <c r="V3959" s="4"/>
      <c r="W3959" s="4"/>
      <c r="X3959" s="4"/>
      <c r="AJ3959" s="4" t="s">
        <v>12598</v>
      </c>
      <c r="AK3959" s="4" t="s">
        <v>12599</v>
      </c>
      <c r="AL3959" s="4" t="s">
        <v>12600</v>
      </c>
      <c r="AM3959" s="4" t="s">
        <v>12601</v>
      </c>
    </row>
    <row r="3960" spans="21:39" x14ac:dyDescent="0.2">
      <c r="U3960" s="4"/>
      <c r="V3960" s="4"/>
      <c r="W3960" s="4"/>
      <c r="X3960" s="4"/>
      <c r="AJ3960" s="4" t="s">
        <v>12602</v>
      </c>
      <c r="AK3960" s="4" t="s">
        <v>12603</v>
      </c>
      <c r="AL3960" s="4" t="s">
        <v>12604</v>
      </c>
      <c r="AM3960" s="4" t="s">
        <v>12605</v>
      </c>
    </row>
    <row r="3961" spans="21:39" x14ac:dyDescent="0.2">
      <c r="U3961" s="4"/>
      <c r="V3961" s="4"/>
      <c r="W3961" s="4"/>
      <c r="X3961" s="4"/>
      <c r="AJ3961" s="4" t="s">
        <v>12606</v>
      </c>
      <c r="AK3961" s="4" t="s">
        <v>12607</v>
      </c>
      <c r="AL3961" s="4" t="s">
        <v>12608</v>
      </c>
      <c r="AM3961" s="4" t="s">
        <v>12609</v>
      </c>
    </row>
    <row r="3962" spans="21:39" x14ac:dyDescent="0.2">
      <c r="U3962" s="4"/>
      <c r="V3962" s="4"/>
      <c r="W3962" s="4"/>
      <c r="X3962" s="4"/>
      <c r="AJ3962" s="4" t="s">
        <v>12610</v>
      </c>
      <c r="AK3962" s="4" t="s">
        <v>12611</v>
      </c>
      <c r="AL3962" s="4" t="s">
        <v>12612</v>
      </c>
      <c r="AM3962" s="4" t="s">
        <v>12613</v>
      </c>
    </row>
    <row r="3963" spans="21:39" x14ac:dyDescent="0.2">
      <c r="U3963" s="4"/>
      <c r="V3963" s="4"/>
      <c r="W3963" s="4"/>
      <c r="X3963" s="4"/>
      <c r="AJ3963" s="4" t="s">
        <v>12614</v>
      </c>
      <c r="AK3963" s="4" t="s">
        <v>11793</v>
      </c>
      <c r="AL3963" s="4" t="s">
        <v>12615</v>
      </c>
      <c r="AM3963" s="4" t="s">
        <v>12616</v>
      </c>
    </row>
    <row r="3964" spans="21:39" x14ac:dyDescent="0.2">
      <c r="U3964" s="4"/>
      <c r="V3964" s="4"/>
      <c r="W3964" s="4"/>
      <c r="X3964" s="4"/>
      <c r="AJ3964" s="4" t="s">
        <v>12617</v>
      </c>
      <c r="AK3964" s="4" t="s">
        <v>12618</v>
      </c>
      <c r="AL3964" s="4" t="s">
        <v>12619</v>
      </c>
      <c r="AM3964" s="4" t="s">
        <v>12620</v>
      </c>
    </row>
    <row r="3965" spans="21:39" x14ac:dyDescent="0.2">
      <c r="U3965" s="4"/>
      <c r="V3965" s="4"/>
      <c r="W3965" s="4"/>
      <c r="X3965" s="4"/>
      <c r="AJ3965" s="4" t="s">
        <v>12621</v>
      </c>
      <c r="AK3965" s="4" t="s">
        <v>12618</v>
      </c>
      <c r="AL3965" s="4" t="s">
        <v>12622</v>
      </c>
      <c r="AM3965" s="4" t="s">
        <v>12623</v>
      </c>
    </row>
    <row r="3966" spans="21:39" x14ac:dyDescent="0.2">
      <c r="U3966" s="4"/>
      <c r="V3966" s="4"/>
      <c r="W3966" s="4"/>
      <c r="X3966" s="4"/>
      <c r="AJ3966" s="4" t="s">
        <v>12624</v>
      </c>
      <c r="AK3966" s="4" t="s">
        <v>11796</v>
      </c>
      <c r="AL3966" s="4" t="s">
        <v>12625</v>
      </c>
      <c r="AM3966" s="4" t="s">
        <v>12626</v>
      </c>
    </row>
    <row r="3967" spans="21:39" x14ac:dyDescent="0.2">
      <c r="U3967" s="4"/>
      <c r="V3967" s="4"/>
      <c r="W3967" s="4"/>
      <c r="X3967" s="4"/>
      <c r="AJ3967" s="4" t="s">
        <v>12627</v>
      </c>
      <c r="AK3967" s="4" t="s">
        <v>12628</v>
      </c>
      <c r="AL3967" s="4" t="s">
        <v>12629</v>
      </c>
      <c r="AM3967" s="4" t="s">
        <v>12630</v>
      </c>
    </row>
    <row r="3968" spans="21:39" x14ac:dyDescent="0.2">
      <c r="U3968" s="4"/>
      <c r="V3968" s="4"/>
      <c r="W3968" s="4"/>
      <c r="X3968" s="4"/>
      <c r="AJ3968" s="4" t="s">
        <v>12631</v>
      </c>
      <c r="AK3968" s="4" t="s">
        <v>12632</v>
      </c>
      <c r="AL3968" s="4" t="s">
        <v>12633</v>
      </c>
      <c r="AM3968" s="4" t="s">
        <v>12634</v>
      </c>
    </row>
    <row r="3969" spans="21:39" x14ac:dyDescent="0.2">
      <c r="U3969" s="4"/>
      <c r="V3969" s="4"/>
      <c r="W3969" s="4"/>
      <c r="X3969" s="4"/>
      <c r="AJ3969" s="4" t="s">
        <v>12635</v>
      </c>
      <c r="AK3969" s="4" t="s">
        <v>12636</v>
      </c>
      <c r="AL3969" s="4" t="s">
        <v>12637</v>
      </c>
      <c r="AM3969" s="4" t="s">
        <v>12638</v>
      </c>
    </row>
    <row r="3970" spans="21:39" x14ac:dyDescent="0.2">
      <c r="U3970" s="4"/>
      <c r="V3970" s="4"/>
      <c r="W3970" s="4"/>
      <c r="X3970" s="4"/>
      <c r="AJ3970" s="4" t="s">
        <v>12639</v>
      </c>
      <c r="AK3970" s="4" t="s">
        <v>12640</v>
      </c>
      <c r="AL3970" s="4" t="s">
        <v>12641</v>
      </c>
      <c r="AM3970" s="4" t="s">
        <v>12642</v>
      </c>
    </row>
    <row r="3971" spans="21:39" x14ac:dyDescent="0.2">
      <c r="U3971" s="4"/>
      <c r="V3971" s="4"/>
      <c r="W3971" s="4"/>
      <c r="X3971" s="4"/>
      <c r="AJ3971" s="4" t="s">
        <v>12643</v>
      </c>
      <c r="AK3971" s="4" t="s">
        <v>12644</v>
      </c>
      <c r="AL3971" s="4" t="s">
        <v>12645</v>
      </c>
      <c r="AM3971" s="4" t="s">
        <v>12646</v>
      </c>
    </row>
    <row r="3972" spans="21:39" x14ac:dyDescent="0.2">
      <c r="U3972" s="4"/>
      <c r="V3972" s="4"/>
      <c r="W3972" s="4"/>
      <c r="X3972" s="4"/>
      <c r="AJ3972" s="4" t="s">
        <v>12647</v>
      </c>
      <c r="AK3972" s="4" t="s">
        <v>12648</v>
      </c>
      <c r="AL3972" s="4" t="s">
        <v>12649</v>
      </c>
      <c r="AM3972" s="4" t="s">
        <v>12650</v>
      </c>
    </row>
    <row r="3973" spans="21:39" x14ac:dyDescent="0.2">
      <c r="U3973" s="4"/>
      <c r="V3973" s="4"/>
      <c r="W3973" s="4"/>
      <c r="X3973" s="4"/>
      <c r="AJ3973" s="4" t="s">
        <v>12651</v>
      </c>
      <c r="AK3973" s="4" t="s">
        <v>12652</v>
      </c>
      <c r="AL3973" s="4" t="s">
        <v>12653</v>
      </c>
      <c r="AM3973" s="4" t="s">
        <v>12654</v>
      </c>
    </row>
    <row r="3974" spans="21:39" x14ac:dyDescent="0.2">
      <c r="U3974" s="4"/>
      <c r="V3974" s="4"/>
      <c r="W3974" s="4"/>
      <c r="X3974" s="4"/>
      <c r="AJ3974" s="4" t="s">
        <v>12655</v>
      </c>
      <c r="AK3974" s="4" t="s">
        <v>12656</v>
      </c>
      <c r="AL3974" s="4" t="s">
        <v>12657</v>
      </c>
      <c r="AM3974" s="4" t="s">
        <v>12658</v>
      </c>
    </row>
    <row r="3975" spans="21:39" x14ac:dyDescent="0.2">
      <c r="U3975" s="4"/>
      <c r="V3975" s="4"/>
      <c r="W3975" s="4"/>
      <c r="X3975" s="4"/>
      <c r="AJ3975" s="4" t="s">
        <v>12659</v>
      </c>
      <c r="AK3975" s="4" t="s">
        <v>12660</v>
      </c>
      <c r="AL3975" s="4" t="s">
        <v>12661</v>
      </c>
      <c r="AM3975" s="4" t="s">
        <v>12662</v>
      </c>
    </row>
    <row r="3976" spans="21:39" x14ac:dyDescent="0.2">
      <c r="U3976" s="4"/>
      <c r="V3976" s="4"/>
      <c r="W3976" s="4"/>
      <c r="X3976" s="4"/>
      <c r="AJ3976" s="4" t="s">
        <v>12663</v>
      </c>
      <c r="AK3976" s="4" t="s">
        <v>12664</v>
      </c>
      <c r="AL3976" s="4" t="s">
        <v>12665</v>
      </c>
      <c r="AM3976" s="4" t="s">
        <v>12666</v>
      </c>
    </row>
    <row r="3977" spans="21:39" x14ac:dyDescent="0.2">
      <c r="U3977" s="4"/>
      <c r="V3977" s="4"/>
      <c r="W3977" s="4"/>
      <c r="X3977" s="4"/>
      <c r="AJ3977" s="4" t="s">
        <v>12667</v>
      </c>
      <c r="AK3977" s="4" t="s">
        <v>12668</v>
      </c>
      <c r="AL3977" s="4" t="s">
        <v>12669</v>
      </c>
      <c r="AM3977" s="4" t="s">
        <v>12670</v>
      </c>
    </row>
    <row r="3978" spans="21:39" x14ac:dyDescent="0.2">
      <c r="U3978" s="4"/>
      <c r="V3978" s="4"/>
      <c r="W3978" s="4"/>
      <c r="X3978" s="4"/>
      <c r="AJ3978" s="4" t="s">
        <v>12671</v>
      </c>
      <c r="AK3978" s="4" t="s">
        <v>12672</v>
      </c>
      <c r="AL3978" s="4" t="s">
        <v>12673</v>
      </c>
      <c r="AM3978" s="4" t="s">
        <v>12674</v>
      </c>
    </row>
    <row r="3979" spans="21:39" x14ac:dyDescent="0.2">
      <c r="U3979" s="4"/>
      <c r="V3979" s="4"/>
      <c r="W3979" s="4"/>
      <c r="X3979" s="4"/>
      <c r="AJ3979" s="4" t="s">
        <v>12675</v>
      </c>
      <c r="AK3979" s="4" t="s">
        <v>12676</v>
      </c>
      <c r="AL3979" s="4" t="s">
        <v>12677</v>
      </c>
      <c r="AM3979" s="4" t="s">
        <v>12678</v>
      </c>
    </row>
    <row r="3980" spans="21:39" x14ac:dyDescent="0.2">
      <c r="U3980" s="4"/>
      <c r="V3980" s="4"/>
      <c r="W3980" s="4"/>
      <c r="X3980" s="4"/>
      <c r="AJ3980" s="4" t="s">
        <v>12679</v>
      </c>
      <c r="AK3980" s="4" t="s">
        <v>12680</v>
      </c>
      <c r="AL3980" s="4" t="s">
        <v>12681</v>
      </c>
      <c r="AM3980" s="4" t="s">
        <v>12682</v>
      </c>
    </row>
    <row r="3981" spans="21:39" x14ac:dyDescent="0.2">
      <c r="U3981" s="4"/>
      <c r="V3981" s="4"/>
      <c r="W3981" s="4"/>
      <c r="X3981" s="4"/>
      <c r="AJ3981" s="4" t="s">
        <v>12683</v>
      </c>
      <c r="AK3981" s="4" t="s">
        <v>12684</v>
      </c>
      <c r="AL3981" s="4" t="s">
        <v>12685</v>
      </c>
      <c r="AM3981" s="4" t="s">
        <v>12686</v>
      </c>
    </row>
    <row r="3982" spans="21:39" x14ac:dyDescent="0.2">
      <c r="U3982" s="4"/>
      <c r="V3982" s="4"/>
      <c r="W3982" s="4"/>
      <c r="X3982" s="4"/>
      <c r="AJ3982" s="4" t="s">
        <v>12687</v>
      </c>
      <c r="AK3982" s="4" t="s">
        <v>12688</v>
      </c>
      <c r="AL3982" s="4" t="s">
        <v>12689</v>
      </c>
      <c r="AM3982" s="4" t="s">
        <v>12690</v>
      </c>
    </row>
    <row r="3983" spans="21:39" x14ac:dyDescent="0.2">
      <c r="U3983" s="4"/>
      <c r="V3983" s="4"/>
      <c r="W3983" s="4"/>
      <c r="X3983" s="4"/>
      <c r="AJ3983" s="4" t="s">
        <v>12691</v>
      </c>
      <c r="AK3983" s="4" t="s">
        <v>12692</v>
      </c>
      <c r="AL3983" s="4" t="s">
        <v>12693</v>
      </c>
      <c r="AM3983" s="4" t="s">
        <v>12694</v>
      </c>
    </row>
    <row r="3984" spans="21:39" x14ac:dyDescent="0.2">
      <c r="U3984" s="4"/>
      <c r="V3984" s="4"/>
      <c r="W3984" s="4"/>
      <c r="X3984" s="4"/>
      <c r="AJ3984" s="4" t="s">
        <v>12695</v>
      </c>
      <c r="AK3984" s="4" t="s">
        <v>12696</v>
      </c>
      <c r="AL3984" s="4" t="s">
        <v>12697</v>
      </c>
      <c r="AM3984" s="4" t="s">
        <v>12698</v>
      </c>
    </row>
    <row r="3985" spans="21:39" x14ac:dyDescent="0.2">
      <c r="U3985" s="4"/>
      <c r="V3985" s="4"/>
      <c r="W3985" s="4"/>
      <c r="X3985" s="4"/>
      <c r="AJ3985" s="4" t="s">
        <v>12699</v>
      </c>
      <c r="AK3985" s="4" t="s">
        <v>12700</v>
      </c>
      <c r="AL3985" s="4" t="s">
        <v>12701</v>
      </c>
      <c r="AM3985" s="4" t="s">
        <v>12702</v>
      </c>
    </row>
    <row r="3986" spans="21:39" x14ac:dyDescent="0.2">
      <c r="U3986" s="4"/>
      <c r="V3986" s="4"/>
      <c r="W3986" s="4"/>
      <c r="X3986" s="4"/>
      <c r="AJ3986" s="4" t="s">
        <v>12703</v>
      </c>
      <c r="AK3986" s="4" t="s">
        <v>12704</v>
      </c>
      <c r="AL3986" s="4" t="s">
        <v>12705</v>
      </c>
      <c r="AM3986" s="4" t="s">
        <v>12706</v>
      </c>
    </row>
    <row r="3987" spans="21:39" x14ac:dyDescent="0.2">
      <c r="U3987" s="4"/>
      <c r="V3987" s="4"/>
      <c r="W3987" s="4"/>
      <c r="X3987" s="4"/>
      <c r="AJ3987" s="4" t="s">
        <v>12707</v>
      </c>
      <c r="AK3987" s="4" t="s">
        <v>12708</v>
      </c>
      <c r="AL3987" s="4" t="s">
        <v>12709</v>
      </c>
      <c r="AM3987" s="4" t="s">
        <v>12710</v>
      </c>
    </row>
    <row r="3988" spans="21:39" x14ac:dyDescent="0.2">
      <c r="U3988" s="4"/>
      <c r="V3988" s="4"/>
      <c r="W3988" s="4"/>
      <c r="X3988" s="4"/>
      <c r="AJ3988" s="4" t="s">
        <v>12711</v>
      </c>
      <c r="AK3988" s="4" t="s">
        <v>11804</v>
      </c>
      <c r="AL3988" s="4" t="s">
        <v>12712</v>
      </c>
      <c r="AM3988" s="4" t="s">
        <v>12713</v>
      </c>
    </row>
    <row r="3989" spans="21:39" x14ac:dyDescent="0.2">
      <c r="U3989" s="4"/>
      <c r="V3989" s="4"/>
      <c r="W3989" s="4"/>
      <c r="X3989" s="4"/>
      <c r="AJ3989" s="4" t="s">
        <v>12714</v>
      </c>
      <c r="AK3989" s="4" t="s">
        <v>12715</v>
      </c>
      <c r="AL3989" s="4" t="s">
        <v>12716</v>
      </c>
      <c r="AM3989" s="4" t="s">
        <v>12717</v>
      </c>
    </row>
    <row r="3990" spans="21:39" x14ac:dyDescent="0.2">
      <c r="U3990" s="4"/>
      <c r="V3990" s="4"/>
      <c r="W3990" s="4"/>
      <c r="X3990" s="4"/>
      <c r="AJ3990" s="4" t="s">
        <v>12718</v>
      </c>
      <c r="AK3990" s="4" t="s">
        <v>11802</v>
      </c>
      <c r="AL3990" s="4" t="s">
        <v>5089</v>
      </c>
      <c r="AM3990" s="4" t="s">
        <v>12719</v>
      </c>
    </row>
    <row r="3991" spans="21:39" x14ac:dyDescent="0.2">
      <c r="U3991" s="4"/>
      <c r="V3991" s="4"/>
      <c r="W3991" s="4"/>
      <c r="X3991" s="4"/>
      <c r="AJ3991" s="4" t="s">
        <v>12720</v>
      </c>
      <c r="AK3991" s="4" t="s">
        <v>12721</v>
      </c>
      <c r="AL3991" s="4" t="s">
        <v>12722</v>
      </c>
      <c r="AM3991" s="4" t="s">
        <v>12723</v>
      </c>
    </row>
    <row r="3992" spans="21:39" x14ac:dyDescent="0.2">
      <c r="U3992" s="4"/>
      <c r="V3992" s="4"/>
      <c r="W3992" s="4"/>
      <c r="X3992" s="4"/>
      <c r="AJ3992" s="4" t="s">
        <v>12724</v>
      </c>
      <c r="AK3992" s="4" t="s">
        <v>12725</v>
      </c>
      <c r="AL3992" s="4" t="s">
        <v>12726</v>
      </c>
      <c r="AM3992" s="4" t="s">
        <v>12727</v>
      </c>
    </row>
    <row r="3993" spans="21:39" x14ac:dyDescent="0.2">
      <c r="U3993" s="4"/>
      <c r="V3993" s="4"/>
      <c r="W3993" s="4"/>
      <c r="X3993" s="4"/>
      <c r="AJ3993" s="4" t="s">
        <v>12728</v>
      </c>
      <c r="AK3993" s="4" t="s">
        <v>12729</v>
      </c>
      <c r="AL3993" s="4" t="s">
        <v>12730</v>
      </c>
      <c r="AM3993" s="4" t="s">
        <v>12731</v>
      </c>
    </row>
    <row r="3994" spans="21:39" x14ac:dyDescent="0.2">
      <c r="U3994" s="4"/>
      <c r="V3994" s="4"/>
      <c r="W3994" s="4"/>
      <c r="X3994" s="4"/>
      <c r="AJ3994" s="4" t="s">
        <v>12732</v>
      </c>
      <c r="AK3994" s="4" t="s">
        <v>12733</v>
      </c>
      <c r="AL3994" s="4" t="s">
        <v>12734</v>
      </c>
      <c r="AM3994" s="4" t="s">
        <v>12735</v>
      </c>
    </row>
    <row r="3995" spans="21:39" x14ac:dyDescent="0.2">
      <c r="U3995" s="4"/>
      <c r="V3995" s="4"/>
      <c r="W3995" s="4"/>
      <c r="X3995" s="4"/>
      <c r="AJ3995" s="4" t="s">
        <v>12736</v>
      </c>
      <c r="AK3995" s="4" t="s">
        <v>12737</v>
      </c>
      <c r="AL3995" s="4" t="s">
        <v>12738</v>
      </c>
      <c r="AM3995" s="4" t="s">
        <v>3049</v>
      </c>
    </row>
    <row r="3996" spans="21:39" x14ac:dyDescent="0.2">
      <c r="U3996" s="4"/>
      <c r="V3996" s="4"/>
      <c r="W3996" s="4"/>
      <c r="X3996" s="4"/>
      <c r="AJ3996" s="4" t="s">
        <v>12739</v>
      </c>
      <c r="AK3996" s="4" t="s">
        <v>12740</v>
      </c>
      <c r="AL3996" s="4" t="s">
        <v>12741</v>
      </c>
      <c r="AM3996" s="4" t="s">
        <v>12742</v>
      </c>
    </row>
    <row r="3997" spans="21:39" x14ac:dyDescent="0.2">
      <c r="U3997" s="4"/>
      <c r="V3997" s="4"/>
      <c r="W3997" s="4"/>
      <c r="X3997" s="4"/>
      <c r="AJ3997" s="4" t="s">
        <v>12743</v>
      </c>
      <c r="AK3997" s="4" t="s">
        <v>12744</v>
      </c>
      <c r="AL3997" s="4" t="s">
        <v>12745</v>
      </c>
      <c r="AM3997" s="4" t="s">
        <v>12746</v>
      </c>
    </row>
    <row r="3998" spans="21:39" x14ac:dyDescent="0.2">
      <c r="U3998" s="4"/>
      <c r="V3998" s="4"/>
      <c r="W3998" s="4"/>
      <c r="X3998" s="4"/>
      <c r="AJ3998" s="4" t="s">
        <v>12747</v>
      </c>
      <c r="AK3998" s="4" t="s">
        <v>12748</v>
      </c>
      <c r="AL3998" s="4" t="s">
        <v>12749</v>
      </c>
      <c r="AM3998" s="4" t="s">
        <v>12750</v>
      </c>
    </row>
    <row r="3999" spans="21:39" x14ac:dyDescent="0.2">
      <c r="U3999" s="4"/>
      <c r="V3999" s="4"/>
      <c r="W3999" s="4"/>
      <c r="X3999" s="4"/>
      <c r="AJ3999" s="4" t="s">
        <v>12751</v>
      </c>
      <c r="AK3999" s="4" t="s">
        <v>12752</v>
      </c>
      <c r="AL3999" s="4" t="s">
        <v>12753</v>
      </c>
      <c r="AM3999" s="4" t="s">
        <v>12754</v>
      </c>
    </row>
    <row r="4000" spans="21:39" x14ac:dyDescent="0.2">
      <c r="U4000" s="4"/>
      <c r="V4000" s="4"/>
      <c r="W4000" s="4"/>
      <c r="X4000" s="4"/>
      <c r="AJ4000" s="4" t="s">
        <v>12755</v>
      </c>
      <c r="AK4000" s="4" t="s">
        <v>12756</v>
      </c>
      <c r="AL4000" s="4" t="s">
        <v>12757</v>
      </c>
      <c r="AM4000" s="4" t="s">
        <v>12758</v>
      </c>
    </row>
    <row r="4001" spans="21:39" x14ac:dyDescent="0.2">
      <c r="U4001" s="4"/>
      <c r="V4001" s="4"/>
      <c r="W4001" s="4"/>
      <c r="X4001" s="4"/>
      <c r="AJ4001" s="4" t="s">
        <v>12759</v>
      </c>
      <c r="AK4001" s="4" t="s">
        <v>12760</v>
      </c>
      <c r="AL4001" s="4" t="s">
        <v>12761</v>
      </c>
      <c r="AM4001" s="4" t="s">
        <v>12762</v>
      </c>
    </row>
    <row r="4002" spans="21:39" x14ac:dyDescent="0.2">
      <c r="U4002" s="4"/>
      <c r="V4002" s="4"/>
      <c r="W4002" s="4"/>
      <c r="X4002" s="4"/>
      <c r="AJ4002" s="4" t="s">
        <v>12763</v>
      </c>
      <c r="AK4002" s="4" t="s">
        <v>12764</v>
      </c>
      <c r="AL4002" s="4" t="s">
        <v>12749</v>
      </c>
      <c r="AM4002" s="4" t="s">
        <v>12765</v>
      </c>
    </row>
    <row r="4003" spans="21:39" x14ac:dyDescent="0.2">
      <c r="U4003" s="4"/>
      <c r="V4003" s="4"/>
      <c r="W4003" s="4"/>
      <c r="X4003" s="4"/>
      <c r="AJ4003" s="4" t="s">
        <v>12766</v>
      </c>
      <c r="AK4003" s="4" t="s">
        <v>12767</v>
      </c>
      <c r="AL4003" s="4" t="s">
        <v>12768</v>
      </c>
      <c r="AM4003" s="4" t="s">
        <v>12769</v>
      </c>
    </row>
    <row r="4004" spans="21:39" x14ac:dyDescent="0.2">
      <c r="U4004" s="4"/>
      <c r="V4004" s="4"/>
      <c r="W4004" s="4"/>
      <c r="X4004" s="4"/>
      <c r="AJ4004" s="4" t="s">
        <v>12770</v>
      </c>
      <c r="AK4004" s="4" t="s">
        <v>12771</v>
      </c>
      <c r="AL4004" s="4" t="s">
        <v>12772</v>
      </c>
      <c r="AM4004" s="4" t="s">
        <v>12773</v>
      </c>
    </row>
    <row r="4005" spans="21:39" x14ac:dyDescent="0.2">
      <c r="U4005" s="4"/>
      <c r="V4005" s="4"/>
      <c r="W4005" s="4"/>
      <c r="X4005" s="4"/>
      <c r="AJ4005" s="4" t="s">
        <v>12774</v>
      </c>
      <c r="AK4005" s="4" t="s">
        <v>12775</v>
      </c>
      <c r="AL4005" s="4" t="s">
        <v>12776</v>
      </c>
      <c r="AM4005" s="4" t="s">
        <v>12777</v>
      </c>
    </row>
    <row r="4006" spans="21:39" x14ac:dyDescent="0.2">
      <c r="U4006" s="4"/>
      <c r="V4006" s="4"/>
      <c r="W4006" s="4"/>
      <c r="X4006" s="4"/>
      <c r="AJ4006" s="4" t="s">
        <v>12778</v>
      </c>
      <c r="AK4006" s="4" t="s">
        <v>12779</v>
      </c>
      <c r="AL4006" s="4" t="s">
        <v>12780</v>
      </c>
      <c r="AM4006" s="4" t="s">
        <v>12781</v>
      </c>
    </row>
    <row r="4007" spans="21:39" x14ac:dyDescent="0.2">
      <c r="U4007" s="4"/>
      <c r="V4007" s="4"/>
      <c r="W4007" s="4"/>
      <c r="X4007" s="4"/>
      <c r="AJ4007" s="4" t="s">
        <v>12782</v>
      </c>
      <c r="AK4007" s="4" t="s">
        <v>11806</v>
      </c>
      <c r="AL4007" s="4" t="s">
        <v>12783</v>
      </c>
      <c r="AM4007" s="4" t="s">
        <v>12784</v>
      </c>
    </row>
    <row r="4008" spans="21:39" x14ac:dyDescent="0.2">
      <c r="U4008" s="4"/>
      <c r="V4008" s="4"/>
      <c r="W4008" s="4"/>
      <c r="X4008" s="4"/>
      <c r="AJ4008" s="4" t="s">
        <v>12785</v>
      </c>
      <c r="AK4008" s="4" t="s">
        <v>12786</v>
      </c>
      <c r="AL4008" s="4" t="s">
        <v>12787</v>
      </c>
      <c r="AM4008" s="4" t="s">
        <v>12788</v>
      </c>
    </row>
    <row r="4009" spans="21:39" x14ac:dyDescent="0.2">
      <c r="U4009" s="4"/>
      <c r="V4009" s="4"/>
      <c r="W4009" s="4"/>
      <c r="X4009" s="4"/>
      <c r="AJ4009" s="4" t="s">
        <v>12789</v>
      </c>
      <c r="AK4009" s="4" t="s">
        <v>12790</v>
      </c>
      <c r="AL4009" s="4" t="s">
        <v>12791</v>
      </c>
      <c r="AM4009" s="4" t="s">
        <v>12792</v>
      </c>
    </row>
    <row r="4010" spans="21:39" x14ac:dyDescent="0.2">
      <c r="U4010" s="4"/>
      <c r="V4010" s="4"/>
      <c r="W4010" s="4"/>
      <c r="X4010" s="4"/>
      <c r="AJ4010" s="4" t="s">
        <v>12793</v>
      </c>
      <c r="AK4010" s="4" t="s">
        <v>12794</v>
      </c>
      <c r="AL4010" s="4" t="s">
        <v>12795</v>
      </c>
      <c r="AM4010" s="4" t="s">
        <v>12796</v>
      </c>
    </row>
    <row r="4011" spans="21:39" x14ac:dyDescent="0.2">
      <c r="U4011" s="4"/>
      <c r="V4011" s="4"/>
      <c r="W4011" s="4"/>
      <c r="X4011" s="4"/>
      <c r="AJ4011" s="4" t="s">
        <v>12797</v>
      </c>
      <c r="AK4011" s="4" t="s">
        <v>12798</v>
      </c>
      <c r="AL4011" s="4" t="s">
        <v>12799</v>
      </c>
      <c r="AM4011" s="4" t="s">
        <v>12800</v>
      </c>
    </row>
    <row r="4012" spans="21:39" x14ac:dyDescent="0.2">
      <c r="U4012" s="4"/>
      <c r="V4012" s="4"/>
      <c r="W4012" s="4"/>
      <c r="X4012" s="4"/>
      <c r="AJ4012" s="4" t="s">
        <v>12801</v>
      </c>
      <c r="AK4012" s="4" t="s">
        <v>12794</v>
      </c>
      <c r="AL4012" s="4" t="s">
        <v>12802</v>
      </c>
      <c r="AM4012" s="4" t="s">
        <v>12803</v>
      </c>
    </row>
    <row r="4013" spans="21:39" x14ac:dyDescent="0.2">
      <c r="U4013" s="4"/>
      <c r="V4013" s="4"/>
      <c r="W4013" s="4"/>
      <c r="X4013" s="4"/>
      <c r="AJ4013" s="4" t="s">
        <v>12804</v>
      </c>
      <c r="AK4013" s="4" t="s">
        <v>12805</v>
      </c>
      <c r="AL4013" s="4" t="s">
        <v>12806</v>
      </c>
      <c r="AM4013" s="4" t="s">
        <v>12807</v>
      </c>
    </row>
    <row r="4014" spans="21:39" x14ac:dyDescent="0.2">
      <c r="U4014" s="4"/>
      <c r="V4014" s="4"/>
      <c r="W4014" s="4"/>
      <c r="X4014" s="4"/>
      <c r="AJ4014" s="4" t="s">
        <v>12808</v>
      </c>
      <c r="AK4014" s="4" t="s">
        <v>12805</v>
      </c>
      <c r="AL4014" s="4" t="s">
        <v>12809</v>
      </c>
      <c r="AM4014" s="4" t="s">
        <v>12810</v>
      </c>
    </row>
    <row r="4015" spans="21:39" x14ac:dyDescent="0.2">
      <c r="U4015" s="4"/>
      <c r="V4015" s="4"/>
      <c r="W4015" s="4"/>
      <c r="X4015" s="4"/>
      <c r="AJ4015" s="4" t="s">
        <v>12811</v>
      </c>
      <c r="AK4015" s="4" t="s">
        <v>12812</v>
      </c>
      <c r="AL4015" s="4" t="s">
        <v>12813</v>
      </c>
      <c r="AM4015" s="4" t="s">
        <v>12814</v>
      </c>
    </row>
    <row r="4016" spans="21:39" x14ac:dyDescent="0.2">
      <c r="U4016" s="4"/>
      <c r="V4016" s="4"/>
      <c r="W4016" s="4"/>
      <c r="X4016" s="4"/>
      <c r="AJ4016" s="4" t="s">
        <v>12815</v>
      </c>
      <c r="AK4016" s="4" t="s">
        <v>12816</v>
      </c>
      <c r="AL4016" s="4" t="s">
        <v>12817</v>
      </c>
      <c r="AM4016" s="4" t="s">
        <v>12818</v>
      </c>
    </row>
    <row r="4017" spans="21:39" x14ac:dyDescent="0.2">
      <c r="U4017" s="4"/>
      <c r="V4017" s="4"/>
      <c r="W4017" s="4"/>
      <c r="X4017" s="4"/>
      <c r="AJ4017" s="4" t="s">
        <v>12819</v>
      </c>
      <c r="AK4017" s="4" t="s">
        <v>12820</v>
      </c>
      <c r="AL4017" s="4" t="s">
        <v>12821</v>
      </c>
      <c r="AM4017" s="4" t="s">
        <v>12822</v>
      </c>
    </row>
    <row r="4018" spans="21:39" x14ac:dyDescent="0.2">
      <c r="U4018" s="4"/>
      <c r="V4018" s="4"/>
      <c r="W4018" s="4"/>
      <c r="X4018" s="4"/>
      <c r="AJ4018" s="4" t="s">
        <v>12823</v>
      </c>
      <c r="AK4018" s="4" t="s">
        <v>12824</v>
      </c>
      <c r="AL4018" s="4" t="s">
        <v>12825</v>
      </c>
      <c r="AM4018" s="4" t="s">
        <v>12826</v>
      </c>
    </row>
    <row r="4019" spans="21:39" x14ac:dyDescent="0.2">
      <c r="U4019" s="4"/>
      <c r="V4019" s="4"/>
      <c r="W4019" s="4"/>
      <c r="X4019" s="4"/>
      <c r="AJ4019" s="4" t="s">
        <v>12827</v>
      </c>
      <c r="AK4019" s="4" t="s">
        <v>12828</v>
      </c>
      <c r="AL4019" s="4" t="s">
        <v>12829</v>
      </c>
      <c r="AM4019" s="4" t="s">
        <v>12830</v>
      </c>
    </row>
    <row r="4020" spans="21:39" x14ac:dyDescent="0.2">
      <c r="U4020" s="4"/>
      <c r="V4020" s="4"/>
      <c r="W4020" s="4"/>
      <c r="X4020" s="4"/>
      <c r="AJ4020" s="4" t="s">
        <v>12831</v>
      </c>
      <c r="AK4020" s="4" t="s">
        <v>12775</v>
      </c>
      <c r="AL4020" s="4" t="s">
        <v>12776</v>
      </c>
      <c r="AM4020" s="4" t="s">
        <v>12777</v>
      </c>
    </row>
    <row r="4021" spans="21:39" x14ac:dyDescent="0.2">
      <c r="U4021" s="4"/>
      <c r="V4021" s="4"/>
      <c r="W4021" s="4"/>
      <c r="X4021" s="4"/>
      <c r="AJ4021" s="4" t="s">
        <v>12832</v>
      </c>
      <c r="AK4021" s="4" t="s">
        <v>12779</v>
      </c>
      <c r="AL4021" s="4" t="s">
        <v>12780</v>
      </c>
      <c r="AM4021" s="4" t="s">
        <v>12781</v>
      </c>
    </row>
    <row r="4022" spans="21:39" x14ac:dyDescent="0.2">
      <c r="U4022" s="4"/>
      <c r="V4022" s="4"/>
      <c r="W4022" s="4"/>
      <c r="X4022" s="4"/>
      <c r="AJ4022" s="4" t="s">
        <v>12833</v>
      </c>
      <c r="AK4022" s="4" t="s">
        <v>12834</v>
      </c>
      <c r="AL4022" s="4" t="s">
        <v>12835</v>
      </c>
      <c r="AM4022" s="4" t="s">
        <v>12836</v>
      </c>
    </row>
    <row r="4023" spans="21:39" x14ac:dyDescent="0.2">
      <c r="U4023" s="4"/>
      <c r="V4023" s="4"/>
      <c r="W4023" s="4"/>
      <c r="X4023" s="4"/>
      <c r="AJ4023" s="4" t="s">
        <v>12837</v>
      </c>
      <c r="AK4023" s="4" t="s">
        <v>12838</v>
      </c>
      <c r="AL4023" s="4" t="s">
        <v>12839</v>
      </c>
      <c r="AM4023" s="4" t="s">
        <v>12840</v>
      </c>
    </row>
    <row r="4024" spans="21:39" x14ac:dyDescent="0.2">
      <c r="U4024" s="4"/>
      <c r="V4024" s="4"/>
      <c r="W4024" s="4"/>
      <c r="X4024" s="4"/>
      <c r="AJ4024" s="4" t="s">
        <v>12841</v>
      </c>
      <c r="AK4024" s="4" t="s">
        <v>12842</v>
      </c>
      <c r="AL4024" s="4" t="s">
        <v>12843</v>
      </c>
      <c r="AM4024" s="4" t="s">
        <v>12844</v>
      </c>
    </row>
    <row r="4025" spans="21:39" x14ac:dyDescent="0.2">
      <c r="U4025" s="4"/>
      <c r="V4025" s="4"/>
      <c r="W4025" s="4"/>
      <c r="X4025" s="4"/>
      <c r="AJ4025" s="4" t="s">
        <v>12845</v>
      </c>
      <c r="AK4025" s="4" t="s">
        <v>12846</v>
      </c>
      <c r="AL4025" s="4" t="s">
        <v>12847</v>
      </c>
      <c r="AM4025" s="4" t="s">
        <v>12848</v>
      </c>
    </row>
    <row r="4026" spans="21:39" x14ac:dyDescent="0.2">
      <c r="U4026" s="4"/>
      <c r="V4026" s="4"/>
      <c r="W4026" s="4"/>
      <c r="X4026" s="4"/>
      <c r="AJ4026" s="4" t="s">
        <v>12849</v>
      </c>
      <c r="AK4026" s="4" t="s">
        <v>12850</v>
      </c>
      <c r="AL4026" s="4" t="s">
        <v>12851</v>
      </c>
      <c r="AM4026" s="4" t="s">
        <v>12852</v>
      </c>
    </row>
    <row r="4027" spans="21:39" x14ac:dyDescent="0.2">
      <c r="U4027" s="4"/>
      <c r="V4027" s="4"/>
      <c r="W4027" s="4"/>
      <c r="X4027" s="4"/>
      <c r="AJ4027" s="4" t="s">
        <v>12853</v>
      </c>
      <c r="AK4027" s="4" t="s">
        <v>12854</v>
      </c>
      <c r="AL4027" s="4" t="s">
        <v>12855</v>
      </c>
      <c r="AM4027" s="4" t="s">
        <v>12856</v>
      </c>
    </row>
    <row r="4028" spans="21:39" x14ac:dyDescent="0.2">
      <c r="U4028" s="4"/>
      <c r="V4028" s="4"/>
      <c r="W4028" s="4"/>
      <c r="X4028" s="4"/>
      <c r="AJ4028" s="4" t="s">
        <v>12857</v>
      </c>
      <c r="AK4028" s="4" t="s">
        <v>12858</v>
      </c>
      <c r="AL4028" s="4" t="s">
        <v>12859</v>
      </c>
      <c r="AM4028" s="4" t="s">
        <v>12860</v>
      </c>
    </row>
    <row r="4029" spans="21:39" x14ac:dyDescent="0.2">
      <c r="U4029" s="4"/>
      <c r="V4029" s="4"/>
      <c r="W4029" s="4"/>
      <c r="X4029" s="4"/>
      <c r="AJ4029" s="4" t="s">
        <v>12861</v>
      </c>
      <c r="AK4029" s="4" t="s">
        <v>12862</v>
      </c>
      <c r="AL4029" s="4" t="s">
        <v>12863</v>
      </c>
      <c r="AM4029" s="4" t="s">
        <v>12864</v>
      </c>
    </row>
    <row r="4030" spans="21:39" x14ac:dyDescent="0.2">
      <c r="U4030" s="4"/>
      <c r="V4030" s="4"/>
      <c r="W4030" s="4"/>
      <c r="X4030" s="4"/>
      <c r="AJ4030" s="4" t="s">
        <v>12865</v>
      </c>
      <c r="AK4030" s="4" t="s">
        <v>12866</v>
      </c>
      <c r="AL4030" s="4" t="s">
        <v>12867</v>
      </c>
      <c r="AM4030" s="4" t="s">
        <v>12868</v>
      </c>
    </row>
    <row r="4031" spans="21:39" x14ac:dyDescent="0.2">
      <c r="U4031" s="4"/>
      <c r="V4031" s="4"/>
      <c r="W4031" s="4"/>
      <c r="X4031" s="4"/>
      <c r="AJ4031" s="4" t="s">
        <v>12869</v>
      </c>
      <c r="AK4031" s="4" t="s">
        <v>12870</v>
      </c>
      <c r="AL4031" s="4" t="s">
        <v>12871</v>
      </c>
      <c r="AM4031" s="4" t="s">
        <v>12872</v>
      </c>
    </row>
    <row r="4032" spans="21:39" x14ac:dyDescent="0.2">
      <c r="U4032" s="4"/>
      <c r="V4032" s="4"/>
      <c r="W4032" s="4"/>
      <c r="X4032" s="4"/>
      <c r="AJ4032" s="4" t="s">
        <v>12873</v>
      </c>
      <c r="AK4032" s="4" t="s">
        <v>12874</v>
      </c>
      <c r="AL4032" s="4" t="s">
        <v>12875</v>
      </c>
      <c r="AM4032" s="4" t="s">
        <v>12876</v>
      </c>
    </row>
    <row r="4033" spans="21:39" x14ac:dyDescent="0.2">
      <c r="U4033" s="4"/>
      <c r="V4033" s="4"/>
      <c r="W4033" s="4"/>
      <c r="X4033" s="4"/>
      <c r="AJ4033" s="4" t="s">
        <v>12877</v>
      </c>
      <c r="AK4033" s="4" t="s">
        <v>12878</v>
      </c>
      <c r="AL4033" s="4" t="s">
        <v>12879</v>
      </c>
      <c r="AM4033" s="4" t="s">
        <v>12880</v>
      </c>
    </row>
    <row r="4034" spans="21:39" x14ac:dyDescent="0.2">
      <c r="U4034" s="4"/>
      <c r="V4034" s="4"/>
      <c r="W4034" s="4"/>
      <c r="X4034" s="4"/>
      <c r="AJ4034" s="4" t="s">
        <v>12881</v>
      </c>
      <c r="AK4034" s="4" t="s">
        <v>12882</v>
      </c>
      <c r="AL4034" s="4" t="s">
        <v>12883</v>
      </c>
      <c r="AM4034" s="4" t="s">
        <v>12884</v>
      </c>
    </row>
    <row r="4035" spans="21:39" x14ac:dyDescent="0.2">
      <c r="U4035" s="4"/>
      <c r="V4035" s="4"/>
      <c r="W4035" s="4"/>
      <c r="X4035" s="4"/>
      <c r="AJ4035" s="4" t="s">
        <v>12885</v>
      </c>
      <c r="AK4035" s="4" t="s">
        <v>12886</v>
      </c>
      <c r="AL4035" s="4" t="s">
        <v>12887</v>
      </c>
      <c r="AM4035" s="4" t="s">
        <v>12888</v>
      </c>
    </row>
    <row r="4036" spans="21:39" x14ac:dyDescent="0.2">
      <c r="U4036" s="4"/>
      <c r="V4036" s="4"/>
      <c r="W4036" s="4"/>
      <c r="X4036" s="4"/>
      <c r="AJ4036" s="4" t="s">
        <v>12889</v>
      </c>
      <c r="AK4036" s="4" t="s">
        <v>12890</v>
      </c>
      <c r="AL4036" s="4" t="s">
        <v>12891</v>
      </c>
      <c r="AM4036" s="4" t="s">
        <v>12892</v>
      </c>
    </row>
    <row r="4037" spans="21:39" x14ac:dyDescent="0.2">
      <c r="U4037" s="4"/>
      <c r="V4037" s="4"/>
      <c r="W4037" s="4"/>
      <c r="X4037" s="4"/>
      <c r="AJ4037" s="4" t="s">
        <v>12893</v>
      </c>
      <c r="AK4037" s="4" t="s">
        <v>12894</v>
      </c>
      <c r="AL4037" s="4" t="s">
        <v>12895</v>
      </c>
      <c r="AM4037" s="4" t="s">
        <v>12896</v>
      </c>
    </row>
    <row r="4038" spans="21:39" x14ac:dyDescent="0.2">
      <c r="U4038" s="4"/>
      <c r="V4038" s="4"/>
      <c r="W4038" s="4"/>
      <c r="X4038" s="4"/>
      <c r="AJ4038" s="4" t="s">
        <v>12897</v>
      </c>
      <c r="AK4038" s="4" t="s">
        <v>12898</v>
      </c>
      <c r="AL4038" s="4" t="s">
        <v>12899</v>
      </c>
      <c r="AM4038" s="4" t="s">
        <v>12900</v>
      </c>
    </row>
    <row r="4039" spans="21:39" x14ac:dyDescent="0.2">
      <c r="U4039" s="4"/>
      <c r="V4039" s="4"/>
      <c r="W4039" s="4"/>
      <c r="X4039" s="4"/>
      <c r="AJ4039" s="4" t="s">
        <v>12901</v>
      </c>
      <c r="AK4039" s="4" t="s">
        <v>12902</v>
      </c>
      <c r="AL4039" s="4" t="s">
        <v>12903</v>
      </c>
      <c r="AM4039" s="4" t="s">
        <v>12613</v>
      </c>
    </row>
    <row r="4040" spans="21:39" x14ac:dyDescent="0.2">
      <c r="U4040" s="4"/>
      <c r="V4040" s="4"/>
      <c r="W4040" s="4"/>
      <c r="X4040" s="4"/>
      <c r="AJ4040" s="4" t="s">
        <v>12904</v>
      </c>
      <c r="AK4040" s="4" t="s">
        <v>12905</v>
      </c>
      <c r="AL4040" s="4" t="s">
        <v>12906</v>
      </c>
      <c r="AM4040" s="4" t="s">
        <v>12907</v>
      </c>
    </row>
    <row r="4041" spans="21:39" x14ac:dyDescent="0.2">
      <c r="U4041" s="4"/>
      <c r="V4041" s="4"/>
      <c r="W4041" s="4"/>
      <c r="X4041" s="4"/>
      <c r="AJ4041" s="4" t="s">
        <v>12908</v>
      </c>
      <c r="AK4041" s="4" t="s">
        <v>12909</v>
      </c>
      <c r="AL4041" s="4" t="s">
        <v>12910</v>
      </c>
      <c r="AM4041" s="4" t="s">
        <v>12911</v>
      </c>
    </row>
    <row r="4042" spans="21:39" x14ac:dyDescent="0.2">
      <c r="U4042" s="4"/>
      <c r="V4042" s="4"/>
      <c r="W4042" s="4"/>
      <c r="X4042" s="4"/>
      <c r="AJ4042" s="4" t="s">
        <v>12912</v>
      </c>
      <c r="AK4042" s="4" t="s">
        <v>12913</v>
      </c>
      <c r="AL4042" s="4" t="s">
        <v>4110</v>
      </c>
      <c r="AM4042" s="4" t="s">
        <v>12914</v>
      </c>
    </row>
    <row r="4043" spans="21:39" x14ac:dyDescent="0.2">
      <c r="U4043" s="4"/>
      <c r="V4043" s="4"/>
      <c r="W4043" s="4"/>
      <c r="X4043" s="4"/>
      <c r="AJ4043" s="4" t="s">
        <v>12915</v>
      </c>
      <c r="AK4043" s="4" t="s">
        <v>12916</v>
      </c>
      <c r="AL4043" s="4" t="s">
        <v>12917</v>
      </c>
      <c r="AM4043" s="4" t="s">
        <v>12918</v>
      </c>
    </row>
    <row r="4044" spans="21:39" x14ac:dyDescent="0.2">
      <c r="U4044" s="4"/>
      <c r="V4044" s="4"/>
      <c r="W4044" s="4"/>
      <c r="X4044" s="4"/>
      <c r="AJ4044" s="4" t="s">
        <v>12919</v>
      </c>
      <c r="AK4044" s="4" t="s">
        <v>11825</v>
      </c>
      <c r="AL4044" s="4" t="s">
        <v>12920</v>
      </c>
      <c r="AM4044" s="4" t="s">
        <v>12921</v>
      </c>
    </row>
    <row r="4045" spans="21:39" x14ac:dyDescent="0.2">
      <c r="U4045" s="4"/>
      <c r="V4045" s="4"/>
      <c r="W4045" s="4"/>
      <c r="X4045" s="4"/>
      <c r="AJ4045" s="4" t="s">
        <v>12922</v>
      </c>
      <c r="AK4045" s="4" t="s">
        <v>12923</v>
      </c>
      <c r="AL4045" s="4" t="s">
        <v>12924</v>
      </c>
      <c r="AM4045" s="4" t="s">
        <v>12925</v>
      </c>
    </row>
    <row r="4046" spans="21:39" x14ac:dyDescent="0.2">
      <c r="U4046" s="4"/>
      <c r="V4046" s="4"/>
      <c r="W4046" s="4"/>
      <c r="X4046" s="4"/>
      <c r="AJ4046" s="4" t="s">
        <v>12926</v>
      </c>
      <c r="AK4046" s="4" t="s">
        <v>12927</v>
      </c>
      <c r="AL4046" s="4" t="s">
        <v>12928</v>
      </c>
      <c r="AM4046" s="4" t="s">
        <v>12929</v>
      </c>
    </row>
    <row r="4047" spans="21:39" x14ac:dyDescent="0.2">
      <c r="U4047" s="4"/>
      <c r="V4047" s="4"/>
      <c r="W4047" s="4"/>
      <c r="X4047" s="4"/>
      <c r="AJ4047" s="4" t="s">
        <v>12930</v>
      </c>
      <c r="AK4047" s="4" t="s">
        <v>12931</v>
      </c>
      <c r="AL4047" s="4" t="s">
        <v>12932</v>
      </c>
      <c r="AM4047" s="4" t="s">
        <v>12933</v>
      </c>
    </row>
    <row r="4048" spans="21:39" x14ac:dyDescent="0.2">
      <c r="U4048" s="4"/>
      <c r="V4048" s="4"/>
      <c r="W4048" s="4"/>
      <c r="X4048" s="4"/>
      <c r="AJ4048" s="4" t="s">
        <v>12934</v>
      </c>
      <c r="AK4048" s="4" t="s">
        <v>11837</v>
      </c>
      <c r="AL4048" s="4" t="s">
        <v>12935</v>
      </c>
      <c r="AM4048" s="4" t="s">
        <v>12936</v>
      </c>
    </row>
    <row r="4049" spans="21:39" x14ac:dyDescent="0.2">
      <c r="U4049" s="4"/>
      <c r="V4049" s="4"/>
      <c r="W4049" s="4"/>
      <c r="X4049" s="4"/>
      <c r="AJ4049" s="4" t="s">
        <v>12937</v>
      </c>
      <c r="AK4049" s="4" t="s">
        <v>12938</v>
      </c>
      <c r="AL4049" s="4" t="s">
        <v>12939</v>
      </c>
      <c r="AM4049" s="4" t="s">
        <v>12940</v>
      </c>
    </row>
    <row r="4050" spans="21:39" x14ac:dyDescent="0.2">
      <c r="U4050" s="4"/>
      <c r="V4050" s="4"/>
      <c r="W4050" s="4"/>
      <c r="X4050" s="4"/>
      <c r="AJ4050" s="4" t="s">
        <v>12941</v>
      </c>
      <c r="AK4050" s="4" t="s">
        <v>12942</v>
      </c>
      <c r="AL4050" s="4" t="s">
        <v>12943</v>
      </c>
      <c r="AM4050" s="4" t="s">
        <v>12944</v>
      </c>
    </row>
    <row r="4051" spans="21:39" x14ac:dyDescent="0.2">
      <c r="U4051" s="4"/>
      <c r="V4051" s="4"/>
      <c r="W4051" s="4"/>
      <c r="X4051" s="4"/>
      <c r="AJ4051" s="4" t="s">
        <v>12945</v>
      </c>
      <c r="AK4051" s="4" t="s">
        <v>12946</v>
      </c>
      <c r="AL4051" s="4" t="s">
        <v>12947</v>
      </c>
      <c r="AM4051" s="4" t="s">
        <v>12948</v>
      </c>
    </row>
    <row r="4052" spans="21:39" x14ac:dyDescent="0.2">
      <c r="U4052" s="4"/>
      <c r="V4052" s="4"/>
      <c r="W4052" s="4"/>
      <c r="X4052" s="4"/>
      <c r="AJ4052" s="4" t="s">
        <v>12949</v>
      </c>
      <c r="AK4052" s="4" t="s">
        <v>12950</v>
      </c>
      <c r="AL4052" s="4" t="s">
        <v>452</v>
      </c>
      <c r="AM4052" s="4" t="s">
        <v>452</v>
      </c>
    </row>
    <row r="4053" spans="21:39" x14ac:dyDescent="0.2">
      <c r="U4053" s="4"/>
      <c r="V4053" s="4"/>
      <c r="W4053" s="4"/>
      <c r="X4053" s="4"/>
      <c r="AJ4053" s="4" t="s">
        <v>12951</v>
      </c>
      <c r="AK4053" s="4" t="s">
        <v>12952</v>
      </c>
      <c r="AL4053" s="4" t="s">
        <v>12953</v>
      </c>
      <c r="AM4053" s="4" t="s">
        <v>12954</v>
      </c>
    </row>
    <row r="4054" spans="21:39" x14ac:dyDescent="0.2">
      <c r="U4054" s="4"/>
      <c r="V4054" s="4"/>
      <c r="W4054" s="4"/>
      <c r="X4054" s="4"/>
      <c r="AJ4054" s="4" t="s">
        <v>12955</v>
      </c>
      <c r="AK4054" s="4" t="s">
        <v>12956</v>
      </c>
      <c r="AL4054" s="4" t="s">
        <v>12957</v>
      </c>
      <c r="AM4054" s="4" t="s">
        <v>12958</v>
      </c>
    </row>
    <row r="4055" spans="21:39" x14ac:dyDescent="0.2">
      <c r="U4055" s="4"/>
      <c r="V4055" s="4"/>
      <c r="W4055" s="4"/>
      <c r="X4055" s="4"/>
      <c r="AJ4055" s="4" t="s">
        <v>12959</v>
      </c>
      <c r="AK4055" s="4" t="s">
        <v>12960</v>
      </c>
      <c r="AL4055" s="4" t="s">
        <v>12961</v>
      </c>
      <c r="AM4055" s="4" t="s">
        <v>12962</v>
      </c>
    </row>
    <row r="4056" spans="21:39" x14ac:dyDescent="0.2">
      <c r="U4056" s="4"/>
      <c r="V4056" s="4"/>
      <c r="W4056" s="4"/>
      <c r="X4056" s="4"/>
      <c r="AJ4056" s="4" t="s">
        <v>12963</v>
      </c>
      <c r="AK4056" s="4" t="s">
        <v>12964</v>
      </c>
      <c r="AL4056" s="4" t="s">
        <v>12965</v>
      </c>
      <c r="AM4056" s="4" t="s">
        <v>12966</v>
      </c>
    </row>
    <row r="4057" spans="21:39" x14ac:dyDescent="0.2">
      <c r="U4057" s="4"/>
      <c r="V4057" s="4"/>
      <c r="W4057" s="4"/>
      <c r="X4057" s="4"/>
      <c r="AJ4057" s="4" t="s">
        <v>12967</v>
      </c>
      <c r="AK4057" s="4" t="s">
        <v>12968</v>
      </c>
      <c r="AL4057" s="4" t="s">
        <v>12969</v>
      </c>
      <c r="AM4057" s="4" t="s">
        <v>12970</v>
      </c>
    </row>
    <row r="4058" spans="21:39" x14ac:dyDescent="0.2">
      <c r="U4058" s="4"/>
      <c r="V4058" s="4"/>
      <c r="W4058" s="4"/>
      <c r="X4058" s="4"/>
      <c r="AJ4058" s="4" t="s">
        <v>12971</v>
      </c>
      <c r="AK4058" s="4" t="s">
        <v>12972</v>
      </c>
      <c r="AL4058" s="4" t="s">
        <v>12973</v>
      </c>
      <c r="AM4058" s="4" t="s">
        <v>12974</v>
      </c>
    </row>
    <row r="4059" spans="21:39" x14ac:dyDescent="0.2">
      <c r="U4059" s="4"/>
      <c r="V4059" s="4"/>
      <c r="W4059" s="4"/>
      <c r="X4059" s="4"/>
      <c r="AJ4059" s="4" t="s">
        <v>12975</v>
      </c>
      <c r="AK4059" s="4" t="s">
        <v>12976</v>
      </c>
      <c r="AL4059" s="4" t="s">
        <v>12977</v>
      </c>
      <c r="AM4059" s="4" t="s">
        <v>12978</v>
      </c>
    </row>
    <row r="4060" spans="21:39" x14ac:dyDescent="0.2">
      <c r="U4060" s="4"/>
      <c r="V4060" s="4"/>
      <c r="W4060" s="4"/>
      <c r="X4060" s="4"/>
      <c r="AJ4060" s="4" t="s">
        <v>12979</v>
      </c>
      <c r="AK4060" s="4" t="s">
        <v>12980</v>
      </c>
      <c r="AL4060" s="4" t="s">
        <v>12981</v>
      </c>
      <c r="AM4060" s="4" t="s">
        <v>12982</v>
      </c>
    </row>
    <row r="4061" spans="21:39" x14ac:dyDescent="0.2">
      <c r="U4061" s="4"/>
      <c r="V4061" s="4"/>
      <c r="W4061" s="4"/>
      <c r="X4061" s="4"/>
      <c r="AJ4061" s="4" t="s">
        <v>12983</v>
      </c>
      <c r="AK4061" s="4" t="s">
        <v>12984</v>
      </c>
      <c r="AL4061" s="4" t="s">
        <v>12985</v>
      </c>
      <c r="AM4061" s="4" t="s">
        <v>12986</v>
      </c>
    </row>
    <row r="4062" spans="21:39" x14ac:dyDescent="0.2">
      <c r="U4062" s="4"/>
      <c r="V4062" s="4"/>
      <c r="W4062" s="4"/>
      <c r="X4062" s="4"/>
      <c r="AJ4062" s="4" t="s">
        <v>12987</v>
      </c>
      <c r="AK4062" s="4" t="s">
        <v>12988</v>
      </c>
      <c r="AL4062" s="4" t="s">
        <v>7079</v>
      </c>
      <c r="AM4062" s="4" t="s">
        <v>12989</v>
      </c>
    </row>
    <row r="4063" spans="21:39" x14ac:dyDescent="0.2">
      <c r="U4063" s="4"/>
      <c r="V4063" s="4"/>
      <c r="W4063" s="4"/>
      <c r="X4063" s="4"/>
      <c r="AJ4063" s="4" t="s">
        <v>12990</v>
      </c>
      <c r="AK4063" s="4" t="s">
        <v>12991</v>
      </c>
      <c r="AL4063" s="4" t="s">
        <v>12992</v>
      </c>
      <c r="AM4063" s="4" t="s">
        <v>12993</v>
      </c>
    </row>
    <row r="4064" spans="21:39" x14ac:dyDescent="0.2">
      <c r="U4064" s="4"/>
      <c r="V4064" s="4"/>
      <c r="W4064" s="4"/>
      <c r="X4064" s="4"/>
      <c r="AJ4064" s="4" t="s">
        <v>12994</v>
      </c>
      <c r="AK4064" s="4" t="s">
        <v>12995</v>
      </c>
      <c r="AL4064" s="4" t="s">
        <v>12996</v>
      </c>
      <c r="AM4064" s="4" t="s">
        <v>12997</v>
      </c>
    </row>
    <row r="4065" spans="21:39" x14ac:dyDescent="0.2">
      <c r="U4065" s="4"/>
      <c r="V4065" s="4"/>
      <c r="W4065" s="4"/>
      <c r="X4065" s="4"/>
      <c r="AJ4065" s="4" t="s">
        <v>12998</v>
      </c>
      <c r="AK4065" s="4" t="s">
        <v>12999</v>
      </c>
      <c r="AL4065" s="4" t="s">
        <v>13000</v>
      </c>
      <c r="AM4065" s="4" t="s">
        <v>13001</v>
      </c>
    </row>
    <row r="4066" spans="21:39" x14ac:dyDescent="0.2">
      <c r="U4066" s="4"/>
      <c r="V4066" s="4"/>
      <c r="W4066" s="4"/>
      <c r="X4066" s="4"/>
      <c r="AJ4066" s="4" t="s">
        <v>13002</v>
      </c>
      <c r="AK4066" s="4" t="s">
        <v>13003</v>
      </c>
      <c r="AL4066" s="4" t="s">
        <v>13004</v>
      </c>
      <c r="AM4066" s="4" t="s">
        <v>13005</v>
      </c>
    </row>
    <row r="4067" spans="21:39" x14ac:dyDescent="0.2">
      <c r="U4067" s="4"/>
      <c r="V4067" s="4"/>
      <c r="W4067" s="4"/>
      <c r="X4067" s="4"/>
      <c r="AJ4067" s="4" t="s">
        <v>13006</v>
      </c>
      <c r="AK4067" s="4" t="s">
        <v>13007</v>
      </c>
      <c r="AL4067" s="4" t="s">
        <v>13008</v>
      </c>
      <c r="AM4067" s="4" t="s">
        <v>13009</v>
      </c>
    </row>
    <row r="4068" spans="21:39" x14ac:dyDescent="0.2">
      <c r="U4068" s="4"/>
      <c r="V4068" s="4"/>
      <c r="W4068" s="4"/>
      <c r="X4068" s="4"/>
      <c r="AJ4068" s="4" t="s">
        <v>13010</v>
      </c>
      <c r="AK4068" s="4" t="s">
        <v>13011</v>
      </c>
      <c r="AL4068" s="4" t="s">
        <v>13012</v>
      </c>
      <c r="AM4068" s="4" t="s">
        <v>13013</v>
      </c>
    </row>
    <row r="4069" spans="21:39" x14ac:dyDescent="0.2">
      <c r="U4069" s="4"/>
      <c r="V4069" s="4"/>
      <c r="W4069" s="4"/>
      <c r="X4069" s="4"/>
      <c r="AJ4069" s="4" t="s">
        <v>13014</v>
      </c>
      <c r="AK4069" s="4" t="s">
        <v>13015</v>
      </c>
      <c r="AL4069" s="4" t="s">
        <v>13016</v>
      </c>
      <c r="AM4069" s="4" t="s">
        <v>13017</v>
      </c>
    </row>
    <row r="4070" spans="21:39" x14ac:dyDescent="0.2">
      <c r="U4070" s="4"/>
      <c r="V4070" s="4"/>
      <c r="W4070" s="4"/>
      <c r="X4070" s="4"/>
      <c r="AJ4070" s="4" t="s">
        <v>13018</v>
      </c>
      <c r="AK4070" s="4" t="s">
        <v>13019</v>
      </c>
      <c r="AL4070" s="4" t="s">
        <v>13020</v>
      </c>
      <c r="AM4070" s="4" t="s">
        <v>13021</v>
      </c>
    </row>
    <row r="4071" spans="21:39" x14ac:dyDescent="0.2">
      <c r="U4071" s="4"/>
      <c r="V4071" s="4"/>
      <c r="W4071" s="4"/>
      <c r="X4071" s="4"/>
      <c r="AJ4071" s="4" t="s">
        <v>13022</v>
      </c>
      <c r="AK4071" s="4" t="s">
        <v>13023</v>
      </c>
      <c r="AL4071" s="4" t="s">
        <v>13024</v>
      </c>
      <c r="AM4071" s="4" t="s">
        <v>13025</v>
      </c>
    </row>
    <row r="4072" spans="21:39" x14ac:dyDescent="0.2">
      <c r="U4072" s="4"/>
      <c r="V4072" s="4"/>
      <c r="W4072" s="4"/>
      <c r="X4072" s="4"/>
      <c r="AJ4072" s="4" t="s">
        <v>13026</v>
      </c>
      <c r="AK4072" s="4" t="s">
        <v>13027</v>
      </c>
      <c r="AL4072" s="4" t="s">
        <v>13028</v>
      </c>
      <c r="AM4072" s="4" t="s">
        <v>13029</v>
      </c>
    </row>
    <row r="4073" spans="21:39" x14ac:dyDescent="0.2">
      <c r="U4073" s="4"/>
      <c r="V4073" s="4"/>
      <c r="W4073" s="4"/>
      <c r="X4073" s="4"/>
      <c r="AJ4073" s="4" t="s">
        <v>13030</v>
      </c>
      <c r="AK4073" s="4" t="s">
        <v>13031</v>
      </c>
      <c r="AL4073" s="4" t="s">
        <v>13032</v>
      </c>
      <c r="AM4073" s="4" t="s">
        <v>13033</v>
      </c>
    </row>
    <row r="4074" spans="21:39" x14ac:dyDescent="0.2">
      <c r="U4074" s="4"/>
      <c r="V4074" s="4"/>
      <c r="W4074" s="4"/>
      <c r="X4074" s="4"/>
      <c r="AJ4074" s="4" t="s">
        <v>13034</v>
      </c>
      <c r="AK4074" s="4" t="s">
        <v>13035</v>
      </c>
      <c r="AL4074" s="4" t="s">
        <v>13036</v>
      </c>
      <c r="AM4074" s="4" t="s">
        <v>13037</v>
      </c>
    </row>
    <row r="4075" spans="21:39" x14ac:dyDescent="0.2">
      <c r="U4075" s="4"/>
      <c r="V4075" s="4"/>
      <c r="W4075" s="4"/>
      <c r="X4075" s="4"/>
      <c r="AJ4075" s="4" t="s">
        <v>13038</v>
      </c>
      <c r="AK4075" s="4" t="s">
        <v>13039</v>
      </c>
      <c r="AL4075" s="4" t="s">
        <v>13040</v>
      </c>
      <c r="AM4075" s="4" t="s">
        <v>13041</v>
      </c>
    </row>
    <row r="4076" spans="21:39" x14ac:dyDescent="0.2">
      <c r="U4076" s="4"/>
      <c r="V4076" s="4"/>
      <c r="W4076" s="4"/>
      <c r="X4076" s="4"/>
      <c r="AJ4076" s="4" t="s">
        <v>13042</v>
      </c>
      <c r="AK4076" s="4" t="s">
        <v>13043</v>
      </c>
      <c r="AL4076" s="4" t="s">
        <v>452</v>
      </c>
      <c r="AM4076" s="4" t="s">
        <v>452</v>
      </c>
    </row>
    <row r="4077" spans="21:39" x14ac:dyDescent="0.2">
      <c r="U4077" s="4"/>
      <c r="V4077" s="4"/>
      <c r="W4077" s="4"/>
      <c r="X4077" s="4"/>
      <c r="AJ4077" s="4" t="s">
        <v>13044</v>
      </c>
      <c r="AK4077" s="4" t="s">
        <v>13045</v>
      </c>
      <c r="AL4077" s="4" t="s">
        <v>452</v>
      </c>
      <c r="AM4077" s="4" t="s">
        <v>452</v>
      </c>
    </row>
    <row r="4078" spans="21:39" x14ac:dyDescent="0.2">
      <c r="U4078" s="4"/>
      <c r="V4078" s="4"/>
      <c r="W4078" s="4"/>
      <c r="X4078" s="4"/>
      <c r="AJ4078" s="4" t="s">
        <v>13046</v>
      </c>
      <c r="AK4078" s="4" t="s">
        <v>13047</v>
      </c>
      <c r="AL4078" s="4" t="s">
        <v>452</v>
      </c>
      <c r="AM4078" s="4" t="s">
        <v>452</v>
      </c>
    </row>
    <row r="4079" spans="21:39" x14ac:dyDescent="0.2">
      <c r="U4079" s="4"/>
      <c r="V4079" s="4"/>
      <c r="W4079" s="4"/>
      <c r="X4079" s="4"/>
      <c r="AJ4079" s="4" t="s">
        <v>13048</v>
      </c>
      <c r="AK4079" s="4" t="s">
        <v>13049</v>
      </c>
      <c r="AL4079" s="4" t="s">
        <v>452</v>
      </c>
      <c r="AM4079" s="4" t="s">
        <v>452</v>
      </c>
    </row>
    <row r="4080" spans="21:39" x14ac:dyDescent="0.2">
      <c r="U4080" s="4"/>
      <c r="V4080" s="4"/>
      <c r="W4080" s="4"/>
      <c r="X4080" s="4"/>
      <c r="AJ4080" s="4" t="s">
        <v>13050</v>
      </c>
      <c r="AK4080" s="4" t="s">
        <v>13051</v>
      </c>
      <c r="AL4080" s="4" t="s">
        <v>452</v>
      </c>
      <c r="AM4080" s="4" t="s">
        <v>452</v>
      </c>
    </row>
    <row r="4081" spans="21:39" x14ac:dyDescent="0.2">
      <c r="U4081" s="4"/>
      <c r="V4081" s="4"/>
      <c r="W4081" s="4"/>
      <c r="X4081" s="4"/>
      <c r="AJ4081" s="4" t="s">
        <v>13052</v>
      </c>
      <c r="AK4081" s="4" t="s">
        <v>13053</v>
      </c>
      <c r="AL4081" s="4" t="s">
        <v>452</v>
      </c>
      <c r="AM4081" s="4" t="s">
        <v>452</v>
      </c>
    </row>
    <row r="4082" spans="21:39" x14ac:dyDescent="0.2">
      <c r="U4082" s="4"/>
      <c r="V4082" s="4"/>
      <c r="W4082" s="4"/>
      <c r="X4082" s="4"/>
      <c r="AJ4082" s="4" t="s">
        <v>13054</v>
      </c>
      <c r="AK4082" s="4" t="s">
        <v>13055</v>
      </c>
      <c r="AL4082" s="4" t="s">
        <v>452</v>
      </c>
      <c r="AM4082" s="4" t="s">
        <v>452</v>
      </c>
    </row>
    <row r="4083" spans="21:39" x14ac:dyDescent="0.2">
      <c r="U4083" s="4"/>
      <c r="V4083" s="4"/>
      <c r="W4083" s="4"/>
      <c r="X4083" s="4"/>
      <c r="AJ4083" s="4" t="s">
        <v>13056</v>
      </c>
      <c r="AK4083" s="4" t="s">
        <v>13057</v>
      </c>
      <c r="AL4083" s="4" t="s">
        <v>452</v>
      </c>
      <c r="AM4083" s="4" t="s">
        <v>452</v>
      </c>
    </row>
    <row r="4084" spans="21:39" x14ac:dyDescent="0.2">
      <c r="U4084" s="4"/>
      <c r="V4084" s="4"/>
      <c r="W4084" s="4"/>
      <c r="X4084" s="4"/>
      <c r="AJ4084" s="4" t="s">
        <v>13058</v>
      </c>
      <c r="AK4084" s="4" t="s">
        <v>13059</v>
      </c>
      <c r="AL4084" s="4" t="s">
        <v>452</v>
      </c>
      <c r="AM4084" s="4" t="s">
        <v>452</v>
      </c>
    </row>
    <row r="4085" spans="21:39" x14ac:dyDescent="0.2">
      <c r="U4085" s="4"/>
      <c r="V4085" s="4"/>
      <c r="W4085" s="4"/>
      <c r="X4085" s="4"/>
      <c r="AJ4085" s="4" t="s">
        <v>13060</v>
      </c>
      <c r="AK4085" s="4" t="s">
        <v>13061</v>
      </c>
      <c r="AL4085" s="4" t="s">
        <v>452</v>
      </c>
      <c r="AM4085" s="4" t="s">
        <v>452</v>
      </c>
    </row>
    <row r="4086" spans="21:39" x14ac:dyDescent="0.2">
      <c r="U4086" s="4"/>
      <c r="V4086" s="4"/>
      <c r="W4086" s="4"/>
      <c r="X4086" s="4"/>
      <c r="AJ4086" s="4" t="s">
        <v>13062</v>
      </c>
      <c r="AK4086" s="4" t="s">
        <v>13063</v>
      </c>
      <c r="AL4086" s="4" t="s">
        <v>452</v>
      </c>
      <c r="AM4086" s="4" t="s">
        <v>452</v>
      </c>
    </row>
    <row r="4087" spans="21:39" x14ac:dyDescent="0.2">
      <c r="U4087" s="4"/>
      <c r="V4087" s="4"/>
      <c r="W4087" s="4"/>
      <c r="X4087" s="4"/>
      <c r="AJ4087" s="4" t="s">
        <v>13064</v>
      </c>
      <c r="AK4087" s="4" t="s">
        <v>13065</v>
      </c>
      <c r="AL4087" s="4" t="s">
        <v>452</v>
      </c>
      <c r="AM4087" s="4" t="s">
        <v>452</v>
      </c>
    </row>
    <row r="4088" spans="21:39" x14ac:dyDescent="0.2">
      <c r="U4088" s="4"/>
      <c r="V4088" s="4"/>
      <c r="W4088" s="4"/>
      <c r="X4088" s="4"/>
      <c r="AJ4088" s="4" t="s">
        <v>13066</v>
      </c>
      <c r="AK4088" s="4" t="s">
        <v>13067</v>
      </c>
      <c r="AL4088" s="4" t="s">
        <v>452</v>
      </c>
      <c r="AM4088" s="4" t="s">
        <v>452</v>
      </c>
    </row>
    <row r="4089" spans="21:39" x14ac:dyDescent="0.2">
      <c r="U4089" s="4"/>
      <c r="V4089" s="4"/>
      <c r="W4089" s="4"/>
      <c r="X4089" s="4"/>
      <c r="AJ4089" s="4" t="s">
        <v>13068</v>
      </c>
      <c r="AK4089" s="4" t="s">
        <v>13069</v>
      </c>
      <c r="AL4089" s="4" t="s">
        <v>452</v>
      </c>
      <c r="AM4089" s="4" t="s">
        <v>452</v>
      </c>
    </row>
    <row r="4090" spans="21:39" x14ac:dyDescent="0.2">
      <c r="U4090" s="4"/>
      <c r="V4090" s="4"/>
      <c r="W4090" s="4"/>
      <c r="X4090" s="4"/>
      <c r="AJ4090" s="4" t="s">
        <v>13070</v>
      </c>
      <c r="AK4090" s="4" t="s">
        <v>13071</v>
      </c>
      <c r="AL4090" s="4" t="s">
        <v>452</v>
      </c>
      <c r="AM4090" s="4" t="s">
        <v>452</v>
      </c>
    </row>
    <row r="4091" spans="21:39" x14ac:dyDescent="0.2">
      <c r="U4091" s="4"/>
      <c r="V4091" s="4"/>
      <c r="W4091" s="4"/>
      <c r="X4091" s="4"/>
      <c r="AJ4091" s="4" t="s">
        <v>13072</v>
      </c>
      <c r="AK4091" s="4" t="s">
        <v>13073</v>
      </c>
      <c r="AL4091" s="4" t="s">
        <v>452</v>
      </c>
      <c r="AM4091" s="4" t="s">
        <v>452</v>
      </c>
    </row>
    <row r="4092" spans="21:39" x14ac:dyDescent="0.2">
      <c r="U4092" s="4"/>
      <c r="V4092" s="4"/>
      <c r="W4092" s="4"/>
      <c r="X4092" s="4"/>
      <c r="AJ4092" s="4" t="s">
        <v>13074</v>
      </c>
      <c r="AK4092" s="4" t="s">
        <v>13075</v>
      </c>
      <c r="AL4092" s="4" t="s">
        <v>452</v>
      </c>
      <c r="AM4092" s="4" t="s">
        <v>452</v>
      </c>
    </row>
    <row r="4093" spans="21:39" x14ac:dyDescent="0.2">
      <c r="U4093" s="4"/>
      <c r="V4093" s="4"/>
      <c r="W4093" s="4"/>
      <c r="X4093" s="4"/>
      <c r="AJ4093" s="4" t="s">
        <v>13076</v>
      </c>
      <c r="AK4093" s="4" t="s">
        <v>13077</v>
      </c>
      <c r="AL4093" s="4" t="s">
        <v>452</v>
      </c>
      <c r="AM4093" s="4" t="s">
        <v>452</v>
      </c>
    </row>
    <row r="4094" spans="21:39" x14ac:dyDescent="0.2">
      <c r="U4094" s="4"/>
      <c r="V4094" s="4"/>
      <c r="W4094" s="4"/>
      <c r="X4094" s="4"/>
      <c r="AJ4094" s="4" t="s">
        <v>13078</v>
      </c>
      <c r="AK4094" s="4" t="s">
        <v>13079</v>
      </c>
      <c r="AL4094" s="4" t="s">
        <v>452</v>
      </c>
      <c r="AM4094" s="4" t="s">
        <v>452</v>
      </c>
    </row>
    <row r="4095" spans="21:39" x14ac:dyDescent="0.2">
      <c r="U4095" s="4"/>
      <c r="V4095" s="4"/>
      <c r="W4095" s="4"/>
      <c r="X4095" s="4"/>
      <c r="AJ4095" s="4" t="s">
        <v>13080</v>
      </c>
      <c r="AK4095" s="4" t="s">
        <v>13081</v>
      </c>
      <c r="AL4095" s="4" t="s">
        <v>452</v>
      </c>
      <c r="AM4095" s="4" t="s">
        <v>452</v>
      </c>
    </row>
    <row r="4096" spans="21:39" x14ac:dyDescent="0.2">
      <c r="U4096" s="4"/>
      <c r="V4096" s="4"/>
      <c r="W4096" s="4"/>
      <c r="X4096" s="4"/>
      <c r="AJ4096" s="4" t="s">
        <v>13082</v>
      </c>
      <c r="AK4096" s="4" t="s">
        <v>13083</v>
      </c>
      <c r="AL4096" s="4" t="s">
        <v>452</v>
      </c>
      <c r="AM4096" s="4" t="s">
        <v>452</v>
      </c>
    </row>
    <row r="4097" spans="21:39" x14ac:dyDescent="0.2">
      <c r="U4097" s="4"/>
      <c r="V4097" s="4"/>
      <c r="W4097" s="4"/>
      <c r="X4097" s="4"/>
      <c r="AJ4097" s="4" t="s">
        <v>13084</v>
      </c>
      <c r="AK4097" s="4" t="s">
        <v>13085</v>
      </c>
      <c r="AL4097" s="4" t="s">
        <v>452</v>
      </c>
      <c r="AM4097" s="4" t="s">
        <v>452</v>
      </c>
    </row>
    <row r="4098" spans="21:39" x14ac:dyDescent="0.2">
      <c r="U4098" s="4"/>
      <c r="V4098" s="4"/>
      <c r="W4098" s="4"/>
      <c r="X4098" s="4"/>
      <c r="AJ4098" s="4" t="s">
        <v>13086</v>
      </c>
      <c r="AK4098" s="4" t="s">
        <v>13087</v>
      </c>
      <c r="AL4098" s="4" t="s">
        <v>452</v>
      </c>
      <c r="AM4098" s="4" t="s">
        <v>452</v>
      </c>
    </row>
    <row r="4099" spans="21:39" x14ac:dyDescent="0.2">
      <c r="U4099" s="4"/>
      <c r="V4099" s="4"/>
      <c r="W4099" s="4"/>
      <c r="X4099" s="4"/>
      <c r="AJ4099" s="4" t="s">
        <v>13088</v>
      </c>
      <c r="AK4099" s="4" t="s">
        <v>13089</v>
      </c>
      <c r="AL4099" s="4" t="s">
        <v>452</v>
      </c>
      <c r="AM4099" s="4" t="s">
        <v>452</v>
      </c>
    </row>
    <row r="4100" spans="21:39" x14ac:dyDescent="0.2">
      <c r="U4100" s="4"/>
      <c r="V4100" s="4"/>
      <c r="W4100" s="4"/>
      <c r="X4100" s="4"/>
      <c r="AJ4100" s="4" t="s">
        <v>13090</v>
      </c>
      <c r="AK4100" s="4" t="s">
        <v>13091</v>
      </c>
      <c r="AL4100" s="4" t="s">
        <v>452</v>
      </c>
      <c r="AM4100" s="4" t="s">
        <v>452</v>
      </c>
    </row>
    <row r="4101" spans="21:39" x14ac:dyDescent="0.2">
      <c r="U4101" s="4"/>
      <c r="V4101" s="4"/>
      <c r="W4101" s="4"/>
      <c r="X4101" s="4"/>
      <c r="AJ4101" s="4" t="s">
        <v>13092</v>
      </c>
      <c r="AK4101" s="4" t="s">
        <v>13093</v>
      </c>
      <c r="AL4101" s="4" t="s">
        <v>452</v>
      </c>
      <c r="AM4101" s="4" t="s">
        <v>452</v>
      </c>
    </row>
    <row r="4102" spans="21:39" x14ac:dyDescent="0.2">
      <c r="U4102" s="4"/>
      <c r="V4102" s="4"/>
      <c r="W4102" s="4"/>
      <c r="X4102" s="4"/>
      <c r="AJ4102" s="4" t="s">
        <v>13094</v>
      </c>
      <c r="AK4102" s="4" t="s">
        <v>13095</v>
      </c>
      <c r="AL4102" s="4" t="s">
        <v>452</v>
      </c>
      <c r="AM4102" s="4" t="s">
        <v>452</v>
      </c>
    </row>
    <row r="4103" spans="21:39" x14ac:dyDescent="0.2">
      <c r="U4103" s="4"/>
      <c r="V4103" s="4"/>
      <c r="W4103" s="4"/>
      <c r="X4103" s="4"/>
      <c r="AJ4103" s="4" t="s">
        <v>13096</v>
      </c>
      <c r="AK4103" s="4" t="s">
        <v>13097</v>
      </c>
      <c r="AL4103" s="4" t="s">
        <v>452</v>
      </c>
      <c r="AM4103" s="4" t="s">
        <v>452</v>
      </c>
    </row>
    <row r="4104" spans="21:39" x14ac:dyDescent="0.2">
      <c r="U4104" s="4"/>
      <c r="V4104" s="4"/>
      <c r="W4104" s="4"/>
      <c r="X4104" s="4"/>
      <c r="AJ4104" s="4" t="s">
        <v>13098</v>
      </c>
      <c r="AK4104" s="4" t="s">
        <v>13099</v>
      </c>
      <c r="AL4104" s="4" t="s">
        <v>452</v>
      </c>
      <c r="AM4104" s="4" t="s">
        <v>452</v>
      </c>
    </row>
    <row r="4105" spans="21:39" x14ac:dyDescent="0.2">
      <c r="U4105" s="4"/>
      <c r="V4105" s="4"/>
      <c r="W4105" s="4"/>
      <c r="X4105" s="4"/>
      <c r="AJ4105" s="4" t="s">
        <v>13100</v>
      </c>
      <c r="AK4105" s="4" t="s">
        <v>13101</v>
      </c>
      <c r="AL4105" s="4" t="s">
        <v>452</v>
      </c>
      <c r="AM4105" s="4" t="s">
        <v>452</v>
      </c>
    </row>
    <row r="4106" spans="21:39" x14ac:dyDescent="0.2">
      <c r="U4106" s="4"/>
      <c r="V4106" s="4"/>
      <c r="W4106" s="4"/>
      <c r="X4106" s="4"/>
      <c r="AJ4106" s="4" t="s">
        <v>13102</v>
      </c>
      <c r="AK4106" s="4" t="s">
        <v>13103</v>
      </c>
      <c r="AL4106" s="4" t="s">
        <v>452</v>
      </c>
      <c r="AM4106" s="4" t="s">
        <v>452</v>
      </c>
    </row>
    <row r="4107" spans="21:39" x14ac:dyDescent="0.2">
      <c r="U4107" s="4"/>
      <c r="V4107" s="4"/>
      <c r="W4107" s="4"/>
      <c r="X4107" s="4"/>
      <c r="AJ4107" s="4" t="s">
        <v>13104</v>
      </c>
      <c r="AK4107" s="4" t="s">
        <v>13105</v>
      </c>
      <c r="AL4107" s="4" t="s">
        <v>452</v>
      </c>
      <c r="AM4107" s="4" t="s">
        <v>452</v>
      </c>
    </row>
    <row r="4108" spans="21:39" x14ac:dyDescent="0.2">
      <c r="U4108" s="4"/>
      <c r="V4108" s="4"/>
      <c r="W4108" s="4"/>
      <c r="X4108" s="4"/>
      <c r="AJ4108" s="4" t="s">
        <v>13106</v>
      </c>
      <c r="AK4108" s="4" t="s">
        <v>13107</v>
      </c>
      <c r="AL4108" s="4" t="s">
        <v>452</v>
      </c>
      <c r="AM4108" s="4" t="s">
        <v>452</v>
      </c>
    </row>
    <row r="4109" spans="21:39" x14ac:dyDescent="0.2">
      <c r="U4109" s="4"/>
      <c r="V4109" s="4"/>
      <c r="W4109" s="4"/>
      <c r="X4109" s="4"/>
      <c r="AJ4109" s="4" t="s">
        <v>13108</v>
      </c>
      <c r="AK4109" s="4" t="s">
        <v>13109</v>
      </c>
      <c r="AL4109" s="4" t="s">
        <v>452</v>
      </c>
      <c r="AM4109" s="4" t="s">
        <v>452</v>
      </c>
    </row>
    <row r="4110" spans="21:39" x14ac:dyDescent="0.2">
      <c r="U4110" s="4"/>
      <c r="V4110" s="4"/>
      <c r="W4110" s="4"/>
      <c r="X4110" s="4"/>
      <c r="AJ4110" s="4" t="s">
        <v>13110</v>
      </c>
      <c r="AK4110" s="4" t="s">
        <v>13111</v>
      </c>
      <c r="AL4110" s="4" t="s">
        <v>452</v>
      </c>
      <c r="AM4110" s="4" t="s">
        <v>452</v>
      </c>
    </row>
    <row r="4111" spans="21:39" x14ac:dyDescent="0.2">
      <c r="U4111" s="4"/>
      <c r="V4111" s="4"/>
      <c r="W4111" s="4"/>
      <c r="X4111" s="4"/>
      <c r="AJ4111" s="4" t="s">
        <v>13112</v>
      </c>
      <c r="AK4111" s="4" t="s">
        <v>13113</v>
      </c>
      <c r="AL4111" s="4" t="s">
        <v>452</v>
      </c>
      <c r="AM4111" s="4" t="s">
        <v>452</v>
      </c>
    </row>
    <row r="4112" spans="21:39" x14ac:dyDescent="0.2">
      <c r="U4112" s="4"/>
      <c r="V4112" s="4"/>
      <c r="W4112" s="4"/>
      <c r="X4112" s="4"/>
      <c r="AJ4112" s="4" t="s">
        <v>13114</v>
      </c>
      <c r="AK4112" s="4" t="s">
        <v>13115</v>
      </c>
      <c r="AL4112" s="4" t="s">
        <v>452</v>
      </c>
      <c r="AM4112" s="4" t="s">
        <v>452</v>
      </c>
    </row>
    <row r="4113" spans="21:39" x14ac:dyDescent="0.2">
      <c r="U4113" s="4"/>
      <c r="V4113" s="4"/>
      <c r="W4113" s="4"/>
      <c r="X4113" s="4"/>
      <c r="AJ4113" s="4" t="s">
        <v>13116</v>
      </c>
      <c r="AK4113" s="4" t="s">
        <v>13117</v>
      </c>
      <c r="AL4113" s="4" t="s">
        <v>452</v>
      </c>
      <c r="AM4113" s="4" t="s">
        <v>452</v>
      </c>
    </row>
    <row r="4114" spans="21:39" x14ac:dyDescent="0.2">
      <c r="U4114" s="4"/>
      <c r="V4114" s="4"/>
      <c r="W4114" s="4"/>
      <c r="X4114" s="4"/>
      <c r="AJ4114" s="4" t="s">
        <v>13118</v>
      </c>
      <c r="AK4114" s="4" t="s">
        <v>13119</v>
      </c>
      <c r="AL4114" s="4" t="s">
        <v>452</v>
      </c>
      <c r="AM4114" s="4" t="s">
        <v>452</v>
      </c>
    </row>
    <row r="4115" spans="21:39" x14ac:dyDescent="0.2">
      <c r="U4115" s="4"/>
      <c r="V4115" s="4"/>
      <c r="W4115" s="4"/>
      <c r="X4115" s="4"/>
      <c r="AJ4115" s="4" t="s">
        <v>13120</v>
      </c>
      <c r="AK4115" s="4" t="s">
        <v>13121</v>
      </c>
      <c r="AL4115" s="4" t="s">
        <v>452</v>
      </c>
      <c r="AM4115" s="4" t="s">
        <v>452</v>
      </c>
    </row>
    <row r="4116" spans="21:39" x14ac:dyDescent="0.2">
      <c r="U4116" s="4"/>
      <c r="V4116" s="4"/>
      <c r="W4116" s="4"/>
      <c r="X4116" s="4"/>
      <c r="AJ4116" s="4" t="s">
        <v>13122</v>
      </c>
      <c r="AK4116" s="4" t="s">
        <v>13123</v>
      </c>
      <c r="AL4116" s="4" t="s">
        <v>452</v>
      </c>
      <c r="AM4116" s="4" t="s">
        <v>452</v>
      </c>
    </row>
    <row r="4117" spans="21:39" x14ac:dyDescent="0.2">
      <c r="U4117" s="4"/>
      <c r="V4117" s="4"/>
      <c r="W4117" s="4"/>
      <c r="X4117" s="4"/>
      <c r="AJ4117" s="4" t="s">
        <v>13124</v>
      </c>
      <c r="AK4117" s="4" t="s">
        <v>13125</v>
      </c>
      <c r="AL4117" s="4" t="s">
        <v>452</v>
      </c>
      <c r="AM4117" s="4" t="s">
        <v>452</v>
      </c>
    </row>
    <row r="4118" spans="21:39" x14ac:dyDescent="0.2">
      <c r="U4118" s="4"/>
      <c r="V4118" s="4"/>
      <c r="W4118" s="4"/>
      <c r="X4118" s="4"/>
      <c r="AJ4118" s="4" t="s">
        <v>13126</v>
      </c>
      <c r="AK4118" s="4" t="s">
        <v>13127</v>
      </c>
      <c r="AL4118" s="4" t="s">
        <v>452</v>
      </c>
      <c r="AM4118" s="4" t="s">
        <v>452</v>
      </c>
    </row>
    <row r="4119" spans="21:39" x14ac:dyDescent="0.2">
      <c r="U4119" s="4"/>
      <c r="V4119" s="4"/>
      <c r="W4119" s="4"/>
      <c r="X4119" s="4"/>
      <c r="AJ4119" s="4" t="s">
        <v>13128</v>
      </c>
      <c r="AK4119" s="4" t="s">
        <v>13129</v>
      </c>
      <c r="AL4119" s="4" t="s">
        <v>452</v>
      </c>
      <c r="AM4119" s="4" t="s">
        <v>452</v>
      </c>
    </row>
    <row r="4120" spans="21:39" x14ac:dyDescent="0.2">
      <c r="U4120" s="4"/>
      <c r="V4120" s="4"/>
      <c r="W4120" s="4"/>
      <c r="X4120" s="4"/>
      <c r="AJ4120" s="4" t="s">
        <v>13130</v>
      </c>
      <c r="AK4120" s="4" t="s">
        <v>13131</v>
      </c>
      <c r="AL4120" s="4" t="s">
        <v>452</v>
      </c>
      <c r="AM4120" s="4" t="s">
        <v>452</v>
      </c>
    </row>
    <row r="4121" spans="21:39" x14ac:dyDescent="0.2">
      <c r="U4121" s="4"/>
      <c r="V4121" s="4"/>
      <c r="W4121" s="4"/>
      <c r="X4121" s="4"/>
      <c r="AJ4121" s="4" t="s">
        <v>13132</v>
      </c>
      <c r="AK4121" s="4" t="s">
        <v>13133</v>
      </c>
      <c r="AL4121" s="4" t="s">
        <v>452</v>
      </c>
      <c r="AM4121" s="4" t="s">
        <v>452</v>
      </c>
    </row>
    <row r="4122" spans="21:39" x14ac:dyDescent="0.2">
      <c r="U4122" s="4"/>
      <c r="V4122" s="4"/>
      <c r="W4122" s="4"/>
      <c r="X4122" s="4"/>
      <c r="AJ4122" s="4" t="s">
        <v>13134</v>
      </c>
      <c r="AK4122" s="4" t="s">
        <v>13135</v>
      </c>
      <c r="AL4122" s="4" t="s">
        <v>452</v>
      </c>
      <c r="AM4122" s="4" t="s">
        <v>452</v>
      </c>
    </row>
    <row r="4123" spans="21:39" x14ac:dyDescent="0.2">
      <c r="U4123" s="4"/>
      <c r="V4123" s="4"/>
      <c r="W4123" s="4"/>
      <c r="X4123" s="4"/>
      <c r="AJ4123" s="4" t="s">
        <v>13136</v>
      </c>
      <c r="AK4123" s="4" t="s">
        <v>13137</v>
      </c>
      <c r="AL4123" s="4" t="s">
        <v>452</v>
      </c>
      <c r="AM4123" s="4" t="s">
        <v>452</v>
      </c>
    </row>
    <row r="4124" spans="21:39" x14ac:dyDescent="0.2">
      <c r="U4124" s="4"/>
      <c r="V4124" s="4"/>
      <c r="W4124" s="4"/>
      <c r="X4124" s="4"/>
      <c r="AJ4124" s="4" t="s">
        <v>13138</v>
      </c>
      <c r="AK4124" s="4" t="s">
        <v>13139</v>
      </c>
      <c r="AL4124" s="4" t="s">
        <v>452</v>
      </c>
      <c r="AM4124" s="4" t="s">
        <v>452</v>
      </c>
    </row>
    <row r="4125" spans="21:39" x14ac:dyDescent="0.2">
      <c r="U4125" s="4"/>
      <c r="V4125" s="4"/>
      <c r="W4125" s="4"/>
      <c r="X4125" s="4"/>
      <c r="AJ4125" s="4" t="s">
        <v>13140</v>
      </c>
      <c r="AK4125" s="4" t="s">
        <v>13141</v>
      </c>
      <c r="AL4125" s="4" t="s">
        <v>452</v>
      </c>
      <c r="AM4125" s="4" t="s">
        <v>452</v>
      </c>
    </row>
    <row r="4126" spans="21:39" x14ac:dyDescent="0.2">
      <c r="U4126" s="4"/>
      <c r="V4126" s="4"/>
      <c r="W4126" s="4"/>
      <c r="X4126" s="4"/>
      <c r="AJ4126" s="4" t="s">
        <v>13142</v>
      </c>
      <c r="AK4126" s="4" t="s">
        <v>13143</v>
      </c>
      <c r="AL4126" s="4" t="s">
        <v>452</v>
      </c>
      <c r="AM4126" s="4" t="s">
        <v>452</v>
      </c>
    </row>
    <row r="4127" spans="21:39" x14ac:dyDescent="0.2">
      <c r="U4127" s="4"/>
      <c r="V4127" s="4"/>
      <c r="W4127" s="4"/>
      <c r="X4127" s="4"/>
      <c r="AJ4127" s="4" t="s">
        <v>13144</v>
      </c>
      <c r="AK4127" s="4" t="s">
        <v>13145</v>
      </c>
      <c r="AL4127" s="4" t="s">
        <v>452</v>
      </c>
      <c r="AM4127" s="4" t="s">
        <v>452</v>
      </c>
    </row>
    <row r="4128" spans="21:39" x14ac:dyDescent="0.2">
      <c r="U4128" s="4"/>
      <c r="V4128" s="4"/>
      <c r="W4128" s="4"/>
      <c r="X4128" s="4"/>
      <c r="AJ4128" s="4" t="s">
        <v>13146</v>
      </c>
      <c r="AK4128" s="4" t="s">
        <v>13147</v>
      </c>
      <c r="AL4128" s="4" t="s">
        <v>13148</v>
      </c>
      <c r="AM4128" s="4" t="s">
        <v>13149</v>
      </c>
    </row>
    <row r="4129" spans="21:39" x14ac:dyDescent="0.2">
      <c r="U4129" s="4"/>
      <c r="V4129" s="4"/>
      <c r="W4129" s="4"/>
      <c r="X4129" s="4"/>
      <c r="AJ4129" s="4" t="s">
        <v>13150</v>
      </c>
      <c r="AK4129" s="4" t="s">
        <v>13151</v>
      </c>
      <c r="AL4129" s="4" t="s">
        <v>13152</v>
      </c>
      <c r="AM4129" s="4" t="s">
        <v>13153</v>
      </c>
    </row>
    <row r="4130" spans="21:39" x14ac:dyDescent="0.2">
      <c r="U4130" s="4"/>
      <c r="V4130" s="4"/>
      <c r="W4130" s="4"/>
      <c r="X4130" s="4"/>
      <c r="AJ4130" s="4" t="s">
        <v>13154</v>
      </c>
      <c r="AK4130" s="4" t="s">
        <v>13155</v>
      </c>
      <c r="AL4130" s="4" t="s">
        <v>1900</v>
      </c>
      <c r="AM4130" s="4" t="s">
        <v>13156</v>
      </c>
    </row>
    <row r="4131" spans="21:39" x14ac:dyDescent="0.2">
      <c r="U4131" s="4"/>
      <c r="V4131" s="4"/>
      <c r="W4131" s="4"/>
      <c r="X4131" s="4"/>
      <c r="AJ4131" s="4" t="s">
        <v>13157</v>
      </c>
      <c r="AK4131" s="4" t="s">
        <v>13155</v>
      </c>
      <c r="AL4131" s="4" t="s">
        <v>13158</v>
      </c>
      <c r="AM4131" s="4" t="s">
        <v>13159</v>
      </c>
    </row>
    <row r="4132" spans="21:39" x14ac:dyDescent="0.2">
      <c r="U4132" s="4"/>
      <c r="V4132" s="4"/>
      <c r="W4132" s="4"/>
      <c r="X4132" s="4"/>
      <c r="AJ4132" s="4" t="s">
        <v>13160</v>
      </c>
      <c r="AK4132" s="4" t="s">
        <v>13155</v>
      </c>
      <c r="AL4132" s="4" t="s">
        <v>13161</v>
      </c>
      <c r="AM4132" s="4" t="s">
        <v>13162</v>
      </c>
    </row>
    <row r="4133" spans="21:39" x14ac:dyDescent="0.2">
      <c r="U4133" s="4"/>
      <c r="V4133" s="4"/>
      <c r="W4133" s="4"/>
      <c r="X4133" s="4"/>
      <c r="AJ4133" s="4" t="s">
        <v>13163</v>
      </c>
      <c r="AK4133" s="4" t="s">
        <v>13147</v>
      </c>
      <c r="AL4133" s="4" t="s">
        <v>13164</v>
      </c>
      <c r="AM4133" s="4" t="s">
        <v>13165</v>
      </c>
    </row>
    <row r="4134" spans="21:39" x14ac:dyDescent="0.2">
      <c r="U4134" s="4"/>
      <c r="V4134" s="4"/>
      <c r="W4134" s="4"/>
      <c r="X4134" s="4"/>
      <c r="AJ4134" s="4" t="s">
        <v>13166</v>
      </c>
      <c r="AK4134" s="4" t="s">
        <v>13167</v>
      </c>
      <c r="AL4134" s="4" t="s">
        <v>2258</v>
      </c>
      <c r="AM4134" s="4" t="s">
        <v>13168</v>
      </c>
    </row>
    <row r="4135" spans="21:39" x14ac:dyDescent="0.2">
      <c r="U4135" s="4"/>
      <c r="V4135" s="4"/>
      <c r="W4135" s="4"/>
      <c r="X4135" s="4"/>
      <c r="AJ4135" s="4" t="s">
        <v>13169</v>
      </c>
      <c r="AK4135" s="4" t="s">
        <v>13170</v>
      </c>
      <c r="AL4135" s="4" t="s">
        <v>13171</v>
      </c>
      <c r="AM4135" s="4" t="s">
        <v>13172</v>
      </c>
    </row>
    <row r="4136" spans="21:39" x14ac:dyDescent="0.2">
      <c r="U4136" s="4"/>
      <c r="V4136" s="4"/>
      <c r="W4136" s="4"/>
      <c r="X4136" s="4"/>
      <c r="AJ4136" s="4" t="s">
        <v>13173</v>
      </c>
      <c r="AK4136" s="4" t="s">
        <v>13174</v>
      </c>
      <c r="AL4136" s="4" t="s">
        <v>13175</v>
      </c>
      <c r="AM4136" s="4" t="s">
        <v>13176</v>
      </c>
    </row>
    <row r="4137" spans="21:39" x14ac:dyDescent="0.2">
      <c r="U4137" s="4"/>
      <c r="V4137" s="4"/>
      <c r="W4137" s="4"/>
      <c r="X4137" s="4"/>
      <c r="AJ4137" s="4" t="s">
        <v>13177</v>
      </c>
      <c r="AK4137" s="4" t="s">
        <v>13178</v>
      </c>
      <c r="AL4137" s="4" t="s">
        <v>13179</v>
      </c>
      <c r="AM4137" s="4" t="s">
        <v>13180</v>
      </c>
    </row>
    <row r="4138" spans="21:39" x14ac:dyDescent="0.2">
      <c r="U4138" s="4"/>
      <c r="V4138" s="4"/>
      <c r="W4138" s="4"/>
      <c r="X4138" s="4"/>
      <c r="AJ4138" s="4" t="s">
        <v>13181</v>
      </c>
      <c r="AK4138" s="4" t="s">
        <v>11841</v>
      </c>
      <c r="AL4138" s="4" t="s">
        <v>13182</v>
      </c>
      <c r="AM4138" s="4" t="s">
        <v>13183</v>
      </c>
    </row>
    <row r="4139" spans="21:39" x14ac:dyDescent="0.2">
      <c r="U4139" s="4"/>
      <c r="V4139" s="4"/>
      <c r="W4139" s="4"/>
      <c r="X4139" s="4"/>
      <c r="AJ4139" s="4" t="s">
        <v>13184</v>
      </c>
      <c r="AK4139" s="4" t="s">
        <v>13185</v>
      </c>
      <c r="AL4139" s="4" t="s">
        <v>13186</v>
      </c>
      <c r="AM4139" s="4" t="s">
        <v>13187</v>
      </c>
    </row>
    <row r="4140" spans="21:39" x14ac:dyDescent="0.2">
      <c r="U4140" s="4"/>
      <c r="V4140" s="4"/>
      <c r="W4140" s="4"/>
      <c r="X4140" s="4"/>
      <c r="AJ4140" s="4" t="s">
        <v>13188</v>
      </c>
      <c r="AK4140" s="4" t="s">
        <v>13189</v>
      </c>
      <c r="AL4140" s="4" t="s">
        <v>13190</v>
      </c>
      <c r="AM4140" s="4" t="s">
        <v>13191</v>
      </c>
    </row>
    <row r="4141" spans="21:39" x14ac:dyDescent="0.2">
      <c r="U4141" s="4"/>
      <c r="V4141" s="4"/>
      <c r="W4141" s="4"/>
      <c r="X4141" s="4"/>
      <c r="AJ4141" s="4" t="s">
        <v>13192</v>
      </c>
      <c r="AK4141" s="4" t="s">
        <v>13193</v>
      </c>
      <c r="AL4141" s="4" t="s">
        <v>13194</v>
      </c>
      <c r="AM4141" s="4" t="s">
        <v>13195</v>
      </c>
    </row>
    <row r="4142" spans="21:39" x14ac:dyDescent="0.2">
      <c r="U4142" s="4"/>
      <c r="V4142" s="4"/>
      <c r="W4142" s="4"/>
      <c r="X4142" s="4"/>
      <c r="AJ4142" s="4" t="s">
        <v>13196</v>
      </c>
      <c r="AK4142" s="4" t="s">
        <v>13197</v>
      </c>
      <c r="AL4142" s="4" t="s">
        <v>13198</v>
      </c>
      <c r="AM4142" s="4" t="s">
        <v>13199</v>
      </c>
    </row>
    <row r="4143" spans="21:39" x14ac:dyDescent="0.2">
      <c r="U4143" s="4"/>
      <c r="V4143" s="4"/>
      <c r="W4143" s="4"/>
      <c r="X4143" s="4"/>
      <c r="AJ4143" s="4" t="s">
        <v>13200</v>
      </c>
      <c r="AK4143" s="4" t="s">
        <v>13201</v>
      </c>
      <c r="AL4143" s="4" t="s">
        <v>13202</v>
      </c>
      <c r="AM4143" s="4" t="s">
        <v>13203</v>
      </c>
    </row>
    <row r="4144" spans="21:39" x14ac:dyDescent="0.2">
      <c r="U4144" s="4"/>
      <c r="V4144" s="4"/>
      <c r="W4144" s="4"/>
      <c r="X4144" s="4"/>
      <c r="AJ4144" s="4" t="s">
        <v>13204</v>
      </c>
      <c r="AK4144" s="4" t="s">
        <v>13205</v>
      </c>
      <c r="AL4144" s="4" t="s">
        <v>13206</v>
      </c>
      <c r="AM4144" s="4" t="s">
        <v>3265</v>
      </c>
    </row>
    <row r="4145" spans="21:39" x14ac:dyDescent="0.2">
      <c r="U4145" s="4"/>
      <c r="V4145" s="4"/>
      <c r="W4145" s="4"/>
      <c r="X4145" s="4"/>
      <c r="AJ4145" s="4" t="s">
        <v>13207</v>
      </c>
      <c r="AK4145" s="4" t="s">
        <v>13208</v>
      </c>
      <c r="AL4145" s="4" t="s">
        <v>13209</v>
      </c>
      <c r="AM4145" s="4" t="s">
        <v>13210</v>
      </c>
    </row>
    <row r="4146" spans="21:39" x14ac:dyDescent="0.2">
      <c r="U4146" s="4"/>
      <c r="V4146" s="4"/>
      <c r="W4146" s="4"/>
      <c r="X4146" s="4"/>
      <c r="AJ4146" s="4" t="s">
        <v>13211</v>
      </c>
      <c r="AK4146" s="4" t="s">
        <v>13212</v>
      </c>
      <c r="AL4146" s="4" t="s">
        <v>13213</v>
      </c>
      <c r="AM4146" s="4" t="s">
        <v>13214</v>
      </c>
    </row>
    <row r="4147" spans="21:39" x14ac:dyDescent="0.2">
      <c r="U4147" s="4"/>
      <c r="V4147" s="4"/>
      <c r="W4147" s="4"/>
      <c r="X4147" s="4"/>
      <c r="AJ4147" s="4" t="s">
        <v>13215</v>
      </c>
      <c r="AK4147" s="4" t="s">
        <v>13216</v>
      </c>
      <c r="AL4147" s="4" t="s">
        <v>13217</v>
      </c>
      <c r="AM4147" s="4" t="s">
        <v>13218</v>
      </c>
    </row>
    <row r="4148" spans="21:39" x14ac:dyDescent="0.2">
      <c r="U4148" s="4"/>
      <c r="V4148" s="4"/>
      <c r="W4148" s="4"/>
      <c r="X4148" s="4"/>
      <c r="AJ4148" s="4" t="s">
        <v>13219</v>
      </c>
      <c r="AK4148" s="4" t="s">
        <v>13220</v>
      </c>
      <c r="AL4148" s="4" t="s">
        <v>13221</v>
      </c>
      <c r="AM4148" s="4" t="s">
        <v>8606</v>
      </c>
    </row>
    <row r="4149" spans="21:39" x14ac:dyDescent="0.2">
      <c r="U4149" s="4"/>
      <c r="V4149" s="4"/>
      <c r="W4149" s="4"/>
      <c r="X4149" s="4"/>
      <c r="AJ4149" s="4" t="s">
        <v>13222</v>
      </c>
      <c r="AK4149" s="4" t="s">
        <v>13223</v>
      </c>
      <c r="AL4149" s="4" t="s">
        <v>13224</v>
      </c>
      <c r="AM4149" s="4" t="s">
        <v>13225</v>
      </c>
    </row>
    <row r="4150" spans="21:39" x14ac:dyDescent="0.2">
      <c r="U4150" s="4"/>
      <c r="V4150" s="4"/>
      <c r="W4150" s="4"/>
      <c r="X4150" s="4"/>
      <c r="AJ4150" s="4" t="s">
        <v>13226</v>
      </c>
      <c r="AK4150" s="4" t="s">
        <v>13227</v>
      </c>
      <c r="AL4150" s="4" t="s">
        <v>13228</v>
      </c>
      <c r="AM4150" s="4" t="s">
        <v>13229</v>
      </c>
    </row>
    <row r="4151" spans="21:39" x14ac:dyDescent="0.2">
      <c r="U4151" s="4"/>
      <c r="V4151" s="4"/>
      <c r="W4151" s="4"/>
      <c r="X4151" s="4"/>
      <c r="AJ4151" s="4" t="s">
        <v>13230</v>
      </c>
      <c r="AK4151" s="4" t="s">
        <v>13231</v>
      </c>
      <c r="AL4151" s="4" t="s">
        <v>13232</v>
      </c>
      <c r="AM4151" s="4" t="s">
        <v>13233</v>
      </c>
    </row>
    <row r="4152" spans="21:39" x14ac:dyDescent="0.2">
      <c r="U4152" s="4"/>
      <c r="V4152" s="4"/>
      <c r="W4152" s="4"/>
      <c r="X4152" s="4"/>
      <c r="AJ4152" s="4" t="s">
        <v>13234</v>
      </c>
      <c r="AK4152" s="4" t="s">
        <v>13235</v>
      </c>
      <c r="AL4152" s="4" t="s">
        <v>13236</v>
      </c>
      <c r="AM4152" s="4" t="s">
        <v>13237</v>
      </c>
    </row>
    <row r="4153" spans="21:39" x14ac:dyDescent="0.2">
      <c r="U4153" s="4"/>
      <c r="V4153" s="4"/>
      <c r="W4153" s="4"/>
      <c r="X4153" s="4"/>
      <c r="AJ4153" s="4" t="s">
        <v>13238</v>
      </c>
      <c r="AK4153" s="4" t="s">
        <v>13239</v>
      </c>
      <c r="AL4153" s="4" t="s">
        <v>13240</v>
      </c>
      <c r="AM4153" s="4" t="s">
        <v>13241</v>
      </c>
    </row>
    <row r="4154" spans="21:39" x14ac:dyDescent="0.2">
      <c r="U4154" s="4"/>
      <c r="V4154" s="4"/>
      <c r="W4154" s="4"/>
      <c r="X4154" s="4"/>
      <c r="AJ4154" s="4" t="s">
        <v>13242</v>
      </c>
      <c r="AK4154" s="4" t="s">
        <v>13243</v>
      </c>
      <c r="AL4154" s="4" t="s">
        <v>13244</v>
      </c>
      <c r="AM4154" s="4" t="s">
        <v>13245</v>
      </c>
    </row>
    <row r="4155" spans="21:39" x14ac:dyDescent="0.2">
      <c r="U4155" s="4"/>
      <c r="V4155" s="4"/>
      <c r="W4155" s="4"/>
      <c r="X4155" s="4"/>
      <c r="AJ4155" s="4" t="s">
        <v>13246</v>
      </c>
      <c r="AK4155" s="4" t="s">
        <v>13247</v>
      </c>
      <c r="AL4155" s="4" t="s">
        <v>13248</v>
      </c>
      <c r="AM4155" s="4" t="s">
        <v>13249</v>
      </c>
    </row>
    <row r="4156" spans="21:39" x14ac:dyDescent="0.2">
      <c r="U4156" s="4"/>
      <c r="V4156" s="4"/>
      <c r="W4156" s="4"/>
      <c r="X4156" s="4"/>
      <c r="AJ4156" s="4" t="s">
        <v>13250</v>
      </c>
      <c r="AK4156" s="4" t="s">
        <v>13251</v>
      </c>
      <c r="AL4156" s="4" t="s">
        <v>13252</v>
      </c>
      <c r="AM4156" s="4" t="s">
        <v>13253</v>
      </c>
    </row>
    <row r="4157" spans="21:39" x14ac:dyDescent="0.2">
      <c r="U4157" s="4"/>
      <c r="V4157" s="4"/>
      <c r="W4157" s="4"/>
      <c r="X4157" s="4"/>
      <c r="AJ4157" s="4" t="s">
        <v>13254</v>
      </c>
      <c r="AK4157" s="4" t="s">
        <v>13255</v>
      </c>
      <c r="AL4157" s="4" t="s">
        <v>13256</v>
      </c>
      <c r="AM4157" s="4" t="s">
        <v>13257</v>
      </c>
    </row>
    <row r="4158" spans="21:39" x14ac:dyDescent="0.2">
      <c r="U4158" s="4"/>
      <c r="V4158" s="4"/>
      <c r="W4158" s="4"/>
      <c r="X4158" s="4"/>
      <c r="AJ4158" s="4" t="s">
        <v>13258</v>
      </c>
      <c r="AK4158" s="4" t="s">
        <v>13259</v>
      </c>
      <c r="AL4158" s="4" t="s">
        <v>13260</v>
      </c>
      <c r="AM4158" s="4" t="s">
        <v>13261</v>
      </c>
    </row>
    <row r="4159" spans="21:39" x14ac:dyDescent="0.2">
      <c r="U4159" s="4"/>
      <c r="V4159" s="4"/>
      <c r="W4159" s="4"/>
      <c r="X4159" s="4"/>
      <c r="AJ4159" s="4" t="s">
        <v>13262</v>
      </c>
      <c r="AK4159" s="4" t="s">
        <v>13263</v>
      </c>
      <c r="AL4159" s="4" t="s">
        <v>13264</v>
      </c>
      <c r="AM4159" s="4" t="s">
        <v>13265</v>
      </c>
    </row>
    <row r="4160" spans="21:39" x14ac:dyDescent="0.2">
      <c r="U4160" s="4"/>
      <c r="V4160" s="4"/>
      <c r="W4160" s="4"/>
      <c r="X4160" s="4"/>
      <c r="AJ4160" s="4" t="s">
        <v>13266</v>
      </c>
      <c r="AK4160" s="4" t="s">
        <v>13267</v>
      </c>
      <c r="AL4160" s="4" t="s">
        <v>13268</v>
      </c>
      <c r="AM4160" s="4" t="s">
        <v>13269</v>
      </c>
    </row>
    <row r="4161" spans="21:39" x14ac:dyDescent="0.2">
      <c r="U4161" s="4"/>
      <c r="V4161" s="4"/>
      <c r="W4161" s="4"/>
      <c r="X4161" s="4"/>
      <c r="AJ4161" s="4" t="s">
        <v>13270</v>
      </c>
      <c r="AK4161" s="4" t="s">
        <v>13271</v>
      </c>
      <c r="AL4161" s="4" t="s">
        <v>13272</v>
      </c>
      <c r="AM4161" s="4" t="s">
        <v>13273</v>
      </c>
    </row>
    <row r="4162" spans="21:39" x14ac:dyDescent="0.2">
      <c r="U4162" s="4"/>
      <c r="V4162" s="4"/>
      <c r="W4162" s="4"/>
      <c r="X4162" s="4"/>
      <c r="AJ4162" s="4" t="s">
        <v>13274</v>
      </c>
      <c r="AK4162" s="4" t="s">
        <v>13275</v>
      </c>
      <c r="AL4162" s="4" t="s">
        <v>13276</v>
      </c>
      <c r="AM4162" s="4" t="s">
        <v>13277</v>
      </c>
    </row>
    <row r="4163" spans="21:39" x14ac:dyDescent="0.2">
      <c r="U4163" s="4"/>
      <c r="V4163" s="4"/>
      <c r="W4163" s="4"/>
      <c r="X4163" s="4"/>
      <c r="AJ4163" s="4" t="s">
        <v>13278</v>
      </c>
      <c r="AK4163" s="4" t="s">
        <v>13279</v>
      </c>
      <c r="AL4163" s="4" t="s">
        <v>13280</v>
      </c>
      <c r="AM4163" s="4" t="s">
        <v>13281</v>
      </c>
    </row>
    <row r="4164" spans="21:39" x14ac:dyDescent="0.2">
      <c r="U4164" s="4"/>
      <c r="V4164" s="4"/>
      <c r="W4164" s="4"/>
      <c r="X4164" s="4"/>
      <c r="AJ4164" s="4" t="s">
        <v>13282</v>
      </c>
      <c r="AK4164" s="4" t="s">
        <v>13283</v>
      </c>
      <c r="AL4164" s="4" t="s">
        <v>13284</v>
      </c>
      <c r="AM4164" s="4" t="s">
        <v>13285</v>
      </c>
    </row>
    <row r="4165" spans="21:39" x14ac:dyDescent="0.2">
      <c r="U4165" s="4"/>
      <c r="V4165" s="4"/>
      <c r="W4165" s="4"/>
      <c r="X4165" s="4"/>
      <c r="AJ4165" s="4" t="s">
        <v>13286</v>
      </c>
      <c r="AK4165" s="4" t="s">
        <v>13287</v>
      </c>
      <c r="AL4165" s="4" t="s">
        <v>13288</v>
      </c>
      <c r="AM4165" s="4" t="s">
        <v>13289</v>
      </c>
    </row>
    <row r="4166" spans="21:39" x14ac:dyDescent="0.2">
      <c r="U4166" s="4"/>
      <c r="V4166" s="4"/>
      <c r="W4166" s="4"/>
      <c r="X4166" s="4"/>
      <c r="AJ4166" s="4" t="s">
        <v>13290</v>
      </c>
      <c r="AK4166" s="4" t="s">
        <v>13291</v>
      </c>
      <c r="AL4166" s="4" t="s">
        <v>13292</v>
      </c>
      <c r="AM4166" s="4" t="s">
        <v>13293</v>
      </c>
    </row>
    <row r="4167" spans="21:39" x14ac:dyDescent="0.2">
      <c r="U4167" s="4"/>
      <c r="V4167" s="4"/>
      <c r="W4167" s="4"/>
      <c r="X4167" s="4"/>
      <c r="AJ4167" s="4" t="s">
        <v>13294</v>
      </c>
      <c r="AK4167" s="4" t="s">
        <v>13295</v>
      </c>
      <c r="AL4167" s="4" t="s">
        <v>13296</v>
      </c>
      <c r="AM4167" s="4" t="s">
        <v>13297</v>
      </c>
    </row>
    <row r="4168" spans="21:39" x14ac:dyDescent="0.2">
      <c r="U4168" s="4"/>
      <c r="V4168" s="4"/>
      <c r="W4168" s="4"/>
      <c r="X4168" s="4"/>
      <c r="AJ4168" s="4" t="s">
        <v>13298</v>
      </c>
      <c r="AK4168" s="4" t="s">
        <v>13299</v>
      </c>
      <c r="AL4168" s="4" t="s">
        <v>13300</v>
      </c>
      <c r="AM4168" s="4" t="s">
        <v>13301</v>
      </c>
    </row>
    <row r="4169" spans="21:39" x14ac:dyDescent="0.2">
      <c r="U4169" s="4"/>
      <c r="V4169" s="4"/>
      <c r="W4169" s="4"/>
      <c r="X4169" s="4"/>
      <c r="AJ4169" s="4" t="s">
        <v>13302</v>
      </c>
      <c r="AK4169" s="4" t="s">
        <v>13303</v>
      </c>
      <c r="AL4169" s="4" t="s">
        <v>13304</v>
      </c>
      <c r="AM4169" s="4" t="s">
        <v>13305</v>
      </c>
    </row>
    <row r="4170" spans="21:39" x14ac:dyDescent="0.2">
      <c r="U4170" s="4"/>
      <c r="V4170" s="4"/>
      <c r="W4170" s="4"/>
      <c r="X4170" s="4"/>
      <c r="AJ4170" s="4" t="s">
        <v>13306</v>
      </c>
      <c r="AK4170" s="4" t="s">
        <v>13307</v>
      </c>
      <c r="AL4170" s="4" t="s">
        <v>13308</v>
      </c>
      <c r="AM4170" s="4" t="s">
        <v>13309</v>
      </c>
    </row>
    <row r="4171" spans="21:39" x14ac:dyDescent="0.2">
      <c r="U4171" s="4"/>
      <c r="V4171" s="4"/>
      <c r="W4171" s="4"/>
      <c r="X4171" s="4"/>
      <c r="AJ4171" s="4" t="s">
        <v>13310</v>
      </c>
      <c r="AK4171" s="4" t="s">
        <v>13311</v>
      </c>
      <c r="AL4171" s="4" t="s">
        <v>13312</v>
      </c>
      <c r="AM4171" s="4" t="s">
        <v>13313</v>
      </c>
    </row>
    <row r="4172" spans="21:39" x14ac:dyDescent="0.2">
      <c r="U4172" s="4"/>
      <c r="V4172" s="4"/>
      <c r="W4172" s="4"/>
      <c r="X4172" s="4"/>
      <c r="AJ4172" s="4" t="s">
        <v>13314</v>
      </c>
      <c r="AK4172" s="4" t="s">
        <v>13315</v>
      </c>
      <c r="AL4172" s="4" t="s">
        <v>13316</v>
      </c>
      <c r="AM4172" s="4" t="s">
        <v>13317</v>
      </c>
    </row>
    <row r="4173" spans="21:39" x14ac:dyDescent="0.2">
      <c r="U4173" s="4"/>
      <c r="V4173" s="4"/>
      <c r="W4173" s="4"/>
      <c r="X4173" s="4"/>
      <c r="AJ4173" s="4" t="s">
        <v>13318</v>
      </c>
      <c r="AK4173" s="4" t="s">
        <v>13319</v>
      </c>
      <c r="AL4173" s="4" t="s">
        <v>13320</v>
      </c>
      <c r="AM4173" s="4" t="s">
        <v>13321</v>
      </c>
    </row>
    <row r="4174" spans="21:39" x14ac:dyDescent="0.2">
      <c r="U4174" s="4"/>
      <c r="V4174" s="4"/>
      <c r="W4174" s="4"/>
      <c r="X4174" s="4"/>
      <c r="AJ4174" s="4" t="s">
        <v>13322</v>
      </c>
      <c r="AK4174" s="4" t="s">
        <v>13323</v>
      </c>
      <c r="AL4174" s="4" t="s">
        <v>13324</v>
      </c>
      <c r="AM4174" s="4" t="s">
        <v>13325</v>
      </c>
    </row>
    <row r="4175" spans="21:39" x14ac:dyDescent="0.2">
      <c r="U4175" s="4"/>
      <c r="V4175" s="4"/>
      <c r="W4175" s="4"/>
      <c r="X4175" s="4"/>
      <c r="AJ4175" s="4" t="s">
        <v>13326</v>
      </c>
      <c r="AK4175" s="4" t="s">
        <v>13327</v>
      </c>
      <c r="AL4175" s="4" t="s">
        <v>13328</v>
      </c>
      <c r="AM4175" s="4" t="s">
        <v>13329</v>
      </c>
    </row>
    <row r="4176" spans="21:39" x14ac:dyDescent="0.2">
      <c r="U4176" s="4"/>
      <c r="V4176" s="4"/>
      <c r="W4176" s="4"/>
      <c r="X4176" s="4"/>
      <c r="AJ4176" s="4" t="s">
        <v>13330</v>
      </c>
      <c r="AK4176" s="4" t="s">
        <v>13331</v>
      </c>
      <c r="AL4176" s="4" t="s">
        <v>13332</v>
      </c>
      <c r="AM4176" s="4" t="s">
        <v>13333</v>
      </c>
    </row>
    <row r="4177" spans="21:39" x14ac:dyDescent="0.2">
      <c r="U4177" s="4"/>
      <c r="V4177" s="4"/>
      <c r="W4177" s="4"/>
      <c r="X4177" s="4"/>
      <c r="AJ4177" s="4" t="s">
        <v>13334</v>
      </c>
      <c r="AK4177" s="4" t="s">
        <v>13335</v>
      </c>
      <c r="AL4177" s="4" t="s">
        <v>13336</v>
      </c>
      <c r="AM4177" s="4" t="s">
        <v>13337</v>
      </c>
    </row>
    <row r="4178" spans="21:39" x14ac:dyDescent="0.2">
      <c r="U4178" s="4"/>
      <c r="V4178" s="4"/>
      <c r="W4178" s="4"/>
      <c r="X4178" s="4"/>
      <c r="AJ4178" s="4" t="s">
        <v>13338</v>
      </c>
      <c r="AK4178" s="4" t="s">
        <v>13339</v>
      </c>
      <c r="AL4178" s="4" t="s">
        <v>13340</v>
      </c>
      <c r="AM4178" s="4" t="s">
        <v>13341</v>
      </c>
    </row>
    <row r="4179" spans="21:39" x14ac:dyDescent="0.2">
      <c r="U4179" s="4"/>
      <c r="V4179" s="4"/>
      <c r="W4179" s="4"/>
      <c r="X4179" s="4"/>
      <c r="AJ4179" s="4" t="s">
        <v>13342</v>
      </c>
      <c r="AK4179" s="4" t="s">
        <v>13343</v>
      </c>
      <c r="AL4179" s="4" t="s">
        <v>13344</v>
      </c>
      <c r="AM4179" s="4" t="s">
        <v>13345</v>
      </c>
    </row>
    <row r="4180" spans="21:39" x14ac:dyDescent="0.2">
      <c r="U4180" s="4"/>
      <c r="V4180" s="4"/>
      <c r="W4180" s="4"/>
      <c r="X4180" s="4"/>
      <c r="AJ4180" s="4" t="s">
        <v>13346</v>
      </c>
      <c r="AK4180" s="4" t="s">
        <v>13347</v>
      </c>
      <c r="AL4180" s="4" t="s">
        <v>13348</v>
      </c>
      <c r="AM4180" s="4" t="s">
        <v>13349</v>
      </c>
    </row>
    <row r="4181" spans="21:39" x14ac:dyDescent="0.2">
      <c r="U4181" s="4"/>
      <c r="V4181" s="4"/>
      <c r="W4181" s="4"/>
      <c r="X4181" s="4"/>
      <c r="AJ4181" s="4" t="s">
        <v>13350</v>
      </c>
      <c r="AK4181" s="4" t="s">
        <v>13351</v>
      </c>
      <c r="AL4181" s="4" t="s">
        <v>13352</v>
      </c>
      <c r="AM4181" s="4" t="s">
        <v>13353</v>
      </c>
    </row>
    <row r="4182" spans="21:39" x14ac:dyDescent="0.2">
      <c r="U4182" s="4"/>
      <c r="V4182" s="4"/>
      <c r="W4182" s="4"/>
      <c r="X4182" s="4"/>
      <c r="AJ4182" s="4" t="s">
        <v>13354</v>
      </c>
      <c r="AK4182" s="4" t="s">
        <v>13355</v>
      </c>
      <c r="AL4182" s="4" t="s">
        <v>13356</v>
      </c>
      <c r="AM4182" s="4" t="s">
        <v>13357</v>
      </c>
    </row>
    <row r="4183" spans="21:39" x14ac:dyDescent="0.2">
      <c r="U4183" s="4"/>
      <c r="V4183" s="4"/>
      <c r="W4183" s="4"/>
      <c r="X4183" s="4"/>
      <c r="AJ4183" s="4" t="s">
        <v>13358</v>
      </c>
      <c r="AK4183" s="4" t="s">
        <v>13359</v>
      </c>
      <c r="AL4183" s="4" t="s">
        <v>13360</v>
      </c>
      <c r="AM4183" s="4" t="s">
        <v>13361</v>
      </c>
    </row>
    <row r="4184" spans="21:39" x14ac:dyDescent="0.2">
      <c r="U4184" s="4"/>
      <c r="V4184" s="4"/>
      <c r="W4184" s="4"/>
      <c r="X4184" s="4"/>
      <c r="AJ4184" s="4" t="s">
        <v>13362</v>
      </c>
      <c r="AK4184" s="4" t="s">
        <v>13363</v>
      </c>
      <c r="AL4184" s="4" t="s">
        <v>13364</v>
      </c>
      <c r="AM4184" s="4" t="s">
        <v>13365</v>
      </c>
    </row>
    <row r="4185" spans="21:39" x14ac:dyDescent="0.2">
      <c r="U4185" s="4"/>
      <c r="V4185" s="4"/>
      <c r="W4185" s="4"/>
      <c r="X4185" s="4"/>
      <c r="AJ4185" s="4" t="s">
        <v>13366</v>
      </c>
      <c r="AK4185" s="4" t="s">
        <v>13367</v>
      </c>
      <c r="AL4185" s="4" t="s">
        <v>12288</v>
      </c>
      <c r="AM4185" s="4" t="s">
        <v>12289</v>
      </c>
    </row>
    <row r="4186" spans="21:39" x14ac:dyDescent="0.2">
      <c r="U4186" s="4"/>
      <c r="V4186" s="4"/>
      <c r="W4186" s="4"/>
      <c r="X4186" s="4"/>
      <c r="AJ4186" s="4" t="s">
        <v>13368</v>
      </c>
      <c r="AK4186" s="4" t="s">
        <v>13369</v>
      </c>
      <c r="AL4186" s="4" t="s">
        <v>13370</v>
      </c>
      <c r="AM4186" s="4" t="s">
        <v>13371</v>
      </c>
    </row>
    <row r="4187" spans="21:39" x14ac:dyDescent="0.2">
      <c r="U4187" s="4"/>
      <c r="V4187" s="4"/>
      <c r="W4187" s="4"/>
      <c r="X4187" s="4"/>
      <c r="AJ4187" s="4" t="s">
        <v>13372</v>
      </c>
      <c r="AK4187" s="4" t="s">
        <v>13373</v>
      </c>
      <c r="AL4187" s="4" t="s">
        <v>12705</v>
      </c>
      <c r="AM4187" s="4" t="s">
        <v>12706</v>
      </c>
    </row>
    <row r="4188" spans="21:39" x14ac:dyDescent="0.2">
      <c r="U4188" s="4"/>
      <c r="V4188" s="4"/>
      <c r="W4188" s="4"/>
      <c r="X4188" s="4"/>
      <c r="AJ4188" s="4" t="s">
        <v>13374</v>
      </c>
      <c r="AK4188" s="4" t="s">
        <v>13375</v>
      </c>
      <c r="AL4188" s="4" t="s">
        <v>12821</v>
      </c>
      <c r="AM4188" s="4" t="s">
        <v>12822</v>
      </c>
    </row>
    <row r="4189" spans="21:39" x14ac:dyDescent="0.2">
      <c r="U4189" s="4"/>
      <c r="V4189" s="4"/>
      <c r="W4189" s="4"/>
      <c r="X4189" s="4"/>
      <c r="AJ4189" s="4" t="s">
        <v>13376</v>
      </c>
      <c r="AK4189" s="4" t="s">
        <v>13377</v>
      </c>
      <c r="AL4189" s="4" t="s">
        <v>12839</v>
      </c>
      <c r="AM4189" s="4" t="s">
        <v>12840</v>
      </c>
    </row>
    <row r="4190" spans="21:39" x14ac:dyDescent="0.2">
      <c r="U4190" s="4"/>
      <c r="V4190" s="4"/>
      <c r="W4190" s="4"/>
      <c r="X4190" s="4"/>
      <c r="AJ4190" s="4" t="s">
        <v>13378</v>
      </c>
      <c r="AK4190" s="4" t="s">
        <v>13379</v>
      </c>
      <c r="AL4190" s="4" t="s">
        <v>12906</v>
      </c>
      <c r="AM4190" s="4" t="s">
        <v>12907</v>
      </c>
    </row>
    <row r="4191" spans="21:39" x14ac:dyDescent="0.2">
      <c r="U4191" s="4"/>
      <c r="V4191" s="4"/>
      <c r="W4191" s="4"/>
      <c r="X4191" s="4"/>
      <c r="AJ4191" s="4" t="s">
        <v>13380</v>
      </c>
      <c r="AK4191" s="4" t="s">
        <v>13381</v>
      </c>
      <c r="AL4191" s="4" t="s">
        <v>13008</v>
      </c>
      <c r="AM4191" s="4" t="s">
        <v>13009</v>
      </c>
    </row>
    <row r="4192" spans="21:39" x14ac:dyDescent="0.2">
      <c r="U4192" s="4"/>
      <c r="V4192" s="4"/>
      <c r="W4192" s="4"/>
      <c r="X4192" s="4"/>
      <c r="AJ4192" s="4" t="s">
        <v>13382</v>
      </c>
      <c r="AK4192" s="4" t="s">
        <v>13383</v>
      </c>
      <c r="AL4192" s="4" t="s">
        <v>13012</v>
      </c>
      <c r="AM4192" s="4" t="s">
        <v>13013</v>
      </c>
    </row>
    <row r="4193" spans="21:39" x14ac:dyDescent="0.2">
      <c r="U4193" s="4"/>
      <c r="V4193" s="4"/>
      <c r="W4193" s="4"/>
      <c r="X4193" s="4"/>
      <c r="AJ4193" s="4" t="s">
        <v>13384</v>
      </c>
      <c r="AK4193" s="4" t="s">
        <v>13385</v>
      </c>
      <c r="AL4193" s="4" t="s">
        <v>13198</v>
      </c>
      <c r="AM4193" s="4" t="s">
        <v>13199</v>
      </c>
    </row>
    <row r="4194" spans="21:39" x14ac:dyDescent="0.2">
      <c r="U4194" s="4"/>
      <c r="V4194" s="4"/>
      <c r="W4194" s="4"/>
      <c r="X4194" s="4"/>
      <c r="AJ4194" s="4" t="s">
        <v>13386</v>
      </c>
      <c r="AK4194" s="4" t="s">
        <v>13387</v>
      </c>
      <c r="AL4194" s="4" t="s">
        <v>13284</v>
      </c>
      <c r="AM4194" s="4" t="s">
        <v>13285</v>
      </c>
    </row>
    <row r="4195" spans="21:39" x14ac:dyDescent="0.2">
      <c r="U4195" s="4"/>
      <c r="V4195" s="4"/>
      <c r="W4195" s="4"/>
      <c r="X4195" s="4"/>
      <c r="AJ4195" s="4" t="s">
        <v>13388</v>
      </c>
      <c r="AK4195" s="4" t="s">
        <v>13389</v>
      </c>
      <c r="AL4195" s="4" t="s">
        <v>13390</v>
      </c>
      <c r="AM4195" s="4" t="s">
        <v>13391</v>
      </c>
    </row>
    <row r="4196" spans="21:39" x14ac:dyDescent="0.2">
      <c r="U4196" s="4"/>
      <c r="V4196" s="4"/>
      <c r="W4196" s="4"/>
      <c r="X4196" s="4"/>
      <c r="AJ4196" s="4" t="s">
        <v>13392</v>
      </c>
      <c r="AK4196" s="4" t="s">
        <v>13393</v>
      </c>
      <c r="AL4196" s="4" t="s">
        <v>13394</v>
      </c>
      <c r="AM4196" s="4" t="s">
        <v>13395</v>
      </c>
    </row>
    <row r="4197" spans="21:39" x14ac:dyDescent="0.2">
      <c r="U4197" s="4"/>
      <c r="V4197" s="4"/>
      <c r="W4197" s="4"/>
      <c r="X4197" s="4"/>
      <c r="AJ4197" s="4" t="s">
        <v>13396</v>
      </c>
      <c r="AK4197" s="4" t="s">
        <v>13397</v>
      </c>
      <c r="AL4197" s="4" t="s">
        <v>13398</v>
      </c>
      <c r="AM4197" s="4" t="s">
        <v>13399</v>
      </c>
    </row>
    <row r="4198" spans="21:39" x14ac:dyDescent="0.2">
      <c r="U4198" s="4"/>
      <c r="V4198" s="4"/>
      <c r="W4198" s="4"/>
      <c r="X4198" s="4"/>
      <c r="AJ4198" s="4" t="s">
        <v>13400</v>
      </c>
      <c r="AK4198" s="4" t="s">
        <v>13401</v>
      </c>
      <c r="AL4198" s="4" t="s">
        <v>13402</v>
      </c>
      <c r="AM4198" s="4" t="s">
        <v>13403</v>
      </c>
    </row>
    <row r="4199" spans="21:39" x14ac:dyDescent="0.2">
      <c r="U4199" s="4"/>
      <c r="V4199" s="4"/>
      <c r="W4199" s="4"/>
      <c r="X4199" s="4"/>
      <c r="AJ4199" s="4" t="s">
        <v>13404</v>
      </c>
      <c r="AK4199" s="4" t="s">
        <v>13405</v>
      </c>
      <c r="AL4199" s="4" t="s">
        <v>13406</v>
      </c>
      <c r="AM4199" s="4" t="s">
        <v>13407</v>
      </c>
    </row>
    <row r="4200" spans="21:39" x14ac:dyDescent="0.2">
      <c r="U4200" s="4"/>
      <c r="V4200" s="4"/>
      <c r="W4200" s="4"/>
      <c r="X4200" s="4"/>
      <c r="AJ4200" s="4" t="s">
        <v>13408</v>
      </c>
      <c r="AK4200" s="4" t="s">
        <v>13409</v>
      </c>
      <c r="AL4200" s="4" t="s">
        <v>13410</v>
      </c>
      <c r="AM4200" s="4" t="s">
        <v>13411</v>
      </c>
    </row>
    <row r="4201" spans="21:39" x14ac:dyDescent="0.2">
      <c r="U4201" s="4"/>
      <c r="V4201" s="4"/>
      <c r="W4201" s="4"/>
      <c r="X4201" s="4"/>
      <c r="AJ4201" s="4" t="s">
        <v>13412</v>
      </c>
      <c r="AK4201" s="4" t="s">
        <v>13413</v>
      </c>
      <c r="AL4201" s="4" t="s">
        <v>13414</v>
      </c>
      <c r="AM4201" s="4" t="s">
        <v>13415</v>
      </c>
    </row>
    <row r="4202" spans="21:39" x14ac:dyDescent="0.2">
      <c r="U4202" s="4"/>
      <c r="V4202" s="4"/>
      <c r="W4202" s="4"/>
      <c r="X4202" s="4"/>
      <c r="AJ4202" s="4" t="s">
        <v>13416</v>
      </c>
      <c r="AK4202" s="4" t="s">
        <v>13417</v>
      </c>
      <c r="AL4202" s="4" t="s">
        <v>13418</v>
      </c>
      <c r="AM4202" s="4" t="s">
        <v>13419</v>
      </c>
    </row>
    <row r="4203" spans="21:39" x14ac:dyDescent="0.2">
      <c r="U4203" s="4"/>
      <c r="V4203" s="4"/>
      <c r="W4203" s="4"/>
      <c r="X4203" s="4"/>
      <c r="AJ4203" s="4" t="s">
        <v>13420</v>
      </c>
      <c r="AK4203" s="4" t="s">
        <v>13421</v>
      </c>
      <c r="AL4203" s="4" t="s">
        <v>7127</v>
      </c>
      <c r="AM4203" s="4" t="s">
        <v>13422</v>
      </c>
    </row>
    <row r="4204" spans="21:39" x14ac:dyDescent="0.2">
      <c r="U4204" s="4"/>
      <c r="V4204" s="4"/>
      <c r="W4204" s="4"/>
      <c r="X4204" s="4"/>
      <c r="AJ4204" s="4" t="s">
        <v>13423</v>
      </c>
      <c r="AK4204" s="4" t="s">
        <v>13424</v>
      </c>
      <c r="AL4204" s="4" t="s">
        <v>13425</v>
      </c>
      <c r="AM4204" s="4" t="s">
        <v>13426</v>
      </c>
    </row>
    <row r="4205" spans="21:39" x14ac:dyDescent="0.2">
      <c r="U4205" s="4"/>
      <c r="V4205" s="4"/>
      <c r="W4205" s="4"/>
      <c r="X4205" s="4"/>
      <c r="AJ4205" s="4" t="s">
        <v>13427</v>
      </c>
      <c r="AK4205" s="4" t="s">
        <v>13428</v>
      </c>
      <c r="AL4205" s="4" t="s">
        <v>13429</v>
      </c>
      <c r="AM4205" s="4" t="s">
        <v>13430</v>
      </c>
    </row>
    <row r="4206" spans="21:39" x14ac:dyDescent="0.2">
      <c r="U4206" s="4"/>
      <c r="V4206" s="4"/>
      <c r="W4206" s="4"/>
      <c r="X4206" s="4"/>
      <c r="AJ4206" s="4" t="s">
        <v>13431</v>
      </c>
      <c r="AK4206" s="4" t="s">
        <v>13432</v>
      </c>
      <c r="AL4206" s="4" t="s">
        <v>13433</v>
      </c>
      <c r="AM4206" s="4" t="s">
        <v>13434</v>
      </c>
    </row>
    <row r="4207" spans="21:39" x14ac:dyDescent="0.2">
      <c r="U4207" s="4"/>
      <c r="V4207" s="4"/>
      <c r="W4207" s="4"/>
      <c r="X4207" s="4"/>
      <c r="AJ4207" s="4" t="s">
        <v>13435</v>
      </c>
      <c r="AK4207" s="4" t="s">
        <v>13436</v>
      </c>
      <c r="AL4207" s="4" t="s">
        <v>13437</v>
      </c>
      <c r="AM4207" s="4" t="s">
        <v>13438</v>
      </c>
    </row>
    <row r="4208" spans="21:39" x14ac:dyDescent="0.2">
      <c r="U4208" s="4"/>
      <c r="V4208" s="4"/>
      <c r="W4208" s="4"/>
      <c r="X4208" s="4"/>
      <c r="AJ4208" s="4" t="s">
        <v>13439</v>
      </c>
      <c r="AK4208" s="4" t="s">
        <v>13440</v>
      </c>
      <c r="AL4208" s="4" t="s">
        <v>7330</v>
      </c>
      <c r="AM4208" s="4" t="s">
        <v>13441</v>
      </c>
    </row>
    <row r="4209" spans="21:39" x14ac:dyDescent="0.2">
      <c r="U4209" s="4"/>
      <c r="V4209" s="4"/>
      <c r="W4209" s="4"/>
      <c r="X4209" s="4"/>
      <c r="AJ4209" s="4" t="s">
        <v>13442</v>
      </c>
      <c r="AK4209" s="4" t="s">
        <v>13443</v>
      </c>
      <c r="AL4209" s="4" t="s">
        <v>13444</v>
      </c>
      <c r="AM4209" s="4" t="s">
        <v>13445</v>
      </c>
    </row>
    <row r="4210" spans="21:39" x14ac:dyDescent="0.2">
      <c r="U4210" s="4"/>
      <c r="V4210" s="4"/>
      <c r="W4210" s="4"/>
      <c r="X4210" s="4"/>
      <c r="AJ4210" s="4" t="s">
        <v>13446</v>
      </c>
      <c r="AK4210" s="4" t="s">
        <v>13447</v>
      </c>
      <c r="AL4210" s="4" t="s">
        <v>13448</v>
      </c>
      <c r="AM4210" s="4" t="s">
        <v>13449</v>
      </c>
    </row>
    <row r="4211" spans="21:39" x14ac:dyDescent="0.2">
      <c r="U4211" s="4"/>
      <c r="V4211" s="4"/>
      <c r="W4211" s="4"/>
      <c r="X4211" s="4"/>
      <c r="AJ4211" s="4" t="s">
        <v>13450</v>
      </c>
      <c r="AK4211" s="4" t="s">
        <v>13451</v>
      </c>
      <c r="AL4211" s="4" t="s">
        <v>13452</v>
      </c>
      <c r="AM4211" s="4" t="s">
        <v>13453</v>
      </c>
    </row>
    <row r="4212" spans="21:39" x14ac:dyDescent="0.2">
      <c r="U4212" s="4"/>
      <c r="V4212" s="4"/>
      <c r="W4212" s="4"/>
      <c r="X4212" s="4"/>
      <c r="AJ4212" s="4" t="s">
        <v>13454</v>
      </c>
      <c r="AK4212" s="4" t="s">
        <v>13455</v>
      </c>
      <c r="AL4212" s="4" t="s">
        <v>12335</v>
      </c>
      <c r="AM4212" s="4" t="s">
        <v>13456</v>
      </c>
    </row>
    <row r="4213" spans="21:39" x14ac:dyDescent="0.2">
      <c r="U4213" s="4"/>
      <c r="V4213" s="4"/>
      <c r="W4213" s="4"/>
      <c r="X4213" s="4"/>
      <c r="AJ4213" s="4" t="s">
        <v>13457</v>
      </c>
      <c r="AK4213" s="4" t="s">
        <v>13458</v>
      </c>
      <c r="AL4213" s="4" t="s">
        <v>13459</v>
      </c>
      <c r="AM4213" s="4" t="s">
        <v>13460</v>
      </c>
    </row>
    <row r="4214" spans="21:39" x14ac:dyDescent="0.2">
      <c r="U4214" s="4"/>
      <c r="V4214" s="4"/>
      <c r="W4214" s="4"/>
      <c r="X4214" s="4"/>
      <c r="AJ4214" s="4" t="s">
        <v>13461</v>
      </c>
      <c r="AK4214" s="4" t="s">
        <v>13462</v>
      </c>
      <c r="AL4214" s="4" t="s">
        <v>13463</v>
      </c>
      <c r="AM4214" s="4" t="s">
        <v>13464</v>
      </c>
    </row>
    <row r="4215" spans="21:39" x14ac:dyDescent="0.2">
      <c r="U4215" s="4"/>
      <c r="V4215" s="4"/>
      <c r="W4215" s="4"/>
      <c r="X4215" s="4"/>
      <c r="AJ4215" s="4" t="s">
        <v>13465</v>
      </c>
      <c r="AK4215" s="4" t="s">
        <v>13466</v>
      </c>
      <c r="AL4215" s="4" t="s">
        <v>13467</v>
      </c>
      <c r="AM4215" s="4" t="s">
        <v>13468</v>
      </c>
    </row>
    <row r="4216" spans="21:39" x14ac:dyDescent="0.2">
      <c r="U4216" s="4"/>
      <c r="V4216" s="4"/>
      <c r="W4216" s="4"/>
      <c r="X4216" s="4"/>
      <c r="AJ4216" s="4" t="s">
        <v>13469</v>
      </c>
      <c r="AK4216" s="4" t="s">
        <v>13470</v>
      </c>
      <c r="AL4216" s="4" t="s">
        <v>13471</v>
      </c>
      <c r="AM4216" s="4" t="s">
        <v>13472</v>
      </c>
    </row>
    <row r="4217" spans="21:39" x14ac:dyDescent="0.2">
      <c r="U4217" s="4"/>
      <c r="V4217" s="4"/>
      <c r="W4217" s="4"/>
      <c r="X4217" s="4"/>
      <c r="AJ4217" s="4" t="s">
        <v>13473</v>
      </c>
      <c r="AK4217" s="4" t="s">
        <v>13474</v>
      </c>
      <c r="AL4217" s="4" t="s">
        <v>13475</v>
      </c>
      <c r="AM4217" s="4" t="s">
        <v>13476</v>
      </c>
    </row>
    <row r="4218" spans="21:39" x14ac:dyDescent="0.2">
      <c r="U4218" s="4"/>
      <c r="V4218" s="4"/>
      <c r="W4218" s="4"/>
      <c r="X4218" s="4"/>
      <c r="AJ4218" s="4" t="s">
        <v>13477</v>
      </c>
      <c r="AK4218" s="4" t="s">
        <v>13478</v>
      </c>
      <c r="AL4218" s="4" t="s">
        <v>13479</v>
      </c>
      <c r="AM4218" s="4" t="s">
        <v>13480</v>
      </c>
    </row>
    <row r="4219" spans="21:39" x14ac:dyDescent="0.2">
      <c r="U4219" s="4"/>
      <c r="V4219" s="4"/>
      <c r="W4219" s="4"/>
      <c r="X4219" s="4"/>
      <c r="AJ4219" s="4" t="s">
        <v>13481</v>
      </c>
      <c r="AK4219" s="4" t="s">
        <v>13482</v>
      </c>
      <c r="AL4219" s="4" t="s">
        <v>13483</v>
      </c>
      <c r="AM4219" s="4" t="s">
        <v>13484</v>
      </c>
    </row>
    <row r="4220" spans="21:39" x14ac:dyDescent="0.2">
      <c r="U4220" s="4"/>
      <c r="V4220" s="4"/>
      <c r="W4220" s="4"/>
      <c r="X4220" s="4"/>
      <c r="AJ4220" s="4" t="s">
        <v>13485</v>
      </c>
      <c r="AK4220" s="4" t="s">
        <v>13486</v>
      </c>
      <c r="AL4220" s="4" t="s">
        <v>13487</v>
      </c>
      <c r="AM4220" s="4" t="s">
        <v>13488</v>
      </c>
    </row>
    <row r="4221" spans="21:39" x14ac:dyDescent="0.2">
      <c r="U4221" s="4"/>
      <c r="V4221" s="4"/>
      <c r="W4221" s="4"/>
      <c r="X4221" s="4"/>
      <c r="AJ4221" s="4" t="s">
        <v>13489</v>
      </c>
      <c r="AK4221" s="4" t="s">
        <v>13490</v>
      </c>
      <c r="AL4221" s="4" t="s">
        <v>13491</v>
      </c>
      <c r="AM4221" s="4" t="s">
        <v>13492</v>
      </c>
    </row>
    <row r="4222" spans="21:39" x14ac:dyDescent="0.2">
      <c r="U4222" s="4"/>
      <c r="V4222" s="4"/>
      <c r="W4222" s="4"/>
      <c r="X4222" s="4"/>
      <c r="AJ4222" s="4" t="s">
        <v>13493</v>
      </c>
      <c r="AK4222" s="4" t="s">
        <v>13494</v>
      </c>
      <c r="AL4222" s="4" t="s">
        <v>13495</v>
      </c>
      <c r="AM4222" s="4" t="s">
        <v>13496</v>
      </c>
    </row>
    <row r="4223" spans="21:39" x14ac:dyDescent="0.2">
      <c r="U4223" s="4"/>
      <c r="V4223" s="4"/>
      <c r="W4223" s="4"/>
      <c r="X4223" s="4"/>
      <c r="AJ4223" s="4" t="s">
        <v>13497</v>
      </c>
      <c r="AK4223" s="4" t="s">
        <v>13498</v>
      </c>
      <c r="AL4223" s="4" t="s">
        <v>13499</v>
      </c>
      <c r="AM4223" s="4" t="s">
        <v>13500</v>
      </c>
    </row>
    <row r="4224" spans="21:39" x14ac:dyDescent="0.2">
      <c r="U4224" s="4"/>
      <c r="V4224" s="4"/>
      <c r="W4224" s="4"/>
      <c r="X4224" s="4"/>
      <c r="AJ4224" s="4" t="s">
        <v>13501</v>
      </c>
      <c r="AK4224" s="4" t="s">
        <v>13502</v>
      </c>
      <c r="AL4224" s="4" t="s">
        <v>13503</v>
      </c>
      <c r="AM4224" s="4" t="s">
        <v>13504</v>
      </c>
    </row>
    <row r="4225" spans="21:39" x14ac:dyDescent="0.2">
      <c r="U4225" s="4"/>
      <c r="V4225" s="4"/>
      <c r="W4225" s="4"/>
      <c r="X4225" s="4"/>
      <c r="AJ4225" s="4" t="s">
        <v>13505</v>
      </c>
      <c r="AK4225" s="4" t="s">
        <v>13506</v>
      </c>
      <c r="AL4225" s="4" t="s">
        <v>13507</v>
      </c>
      <c r="AM4225" s="4" t="s">
        <v>13508</v>
      </c>
    </row>
    <row r="4226" spans="21:39" x14ac:dyDescent="0.2">
      <c r="U4226" s="4"/>
      <c r="V4226" s="4"/>
      <c r="W4226" s="4"/>
      <c r="X4226" s="4"/>
      <c r="AJ4226" s="4" t="s">
        <v>13509</v>
      </c>
      <c r="AK4226" s="4" t="s">
        <v>13510</v>
      </c>
      <c r="AL4226" s="4" t="s">
        <v>13511</v>
      </c>
      <c r="AM4226" s="4" t="s">
        <v>13512</v>
      </c>
    </row>
    <row r="4227" spans="21:39" x14ac:dyDescent="0.2">
      <c r="U4227" s="4"/>
      <c r="V4227" s="4"/>
      <c r="W4227" s="4"/>
      <c r="X4227" s="4"/>
      <c r="AJ4227" s="4" t="s">
        <v>13513</v>
      </c>
      <c r="AK4227" s="4" t="s">
        <v>13514</v>
      </c>
      <c r="AL4227" s="4" t="s">
        <v>13390</v>
      </c>
      <c r="AM4227" s="4" t="s">
        <v>13391</v>
      </c>
    </row>
    <row r="4228" spans="21:39" x14ac:dyDescent="0.2">
      <c r="U4228" s="4"/>
      <c r="V4228" s="4"/>
      <c r="W4228" s="4"/>
      <c r="X4228" s="4"/>
      <c r="AJ4228" s="4" t="s">
        <v>13515</v>
      </c>
      <c r="AK4228" s="4" t="s">
        <v>13516</v>
      </c>
      <c r="AL4228" s="4" t="s">
        <v>13394</v>
      </c>
      <c r="AM4228" s="4" t="s">
        <v>13395</v>
      </c>
    </row>
    <row r="4229" spans="21:39" x14ac:dyDescent="0.2">
      <c r="U4229" s="4"/>
      <c r="V4229" s="4"/>
      <c r="W4229" s="4"/>
      <c r="X4229" s="4"/>
      <c r="AJ4229" s="4" t="s">
        <v>13517</v>
      </c>
      <c r="AK4229" s="4" t="s">
        <v>13397</v>
      </c>
      <c r="AL4229" s="4" t="s">
        <v>13398</v>
      </c>
      <c r="AM4229" s="4" t="s">
        <v>13399</v>
      </c>
    </row>
    <row r="4230" spans="21:39" x14ac:dyDescent="0.2">
      <c r="U4230" s="4"/>
      <c r="V4230" s="4"/>
      <c r="W4230" s="4"/>
      <c r="X4230" s="4"/>
      <c r="AJ4230" s="4" t="s">
        <v>13518</v>
      </c>
      <c r="AK4230" s="4" t="s">
        <v>13401</v>
      </c>
      <c r="AL4230" s="4" t="s">
        <v>13402</v>
      </c>
      <c r="AM4230" s="4" t="s">
        <v>13403</v>
      </c>
    </row>
    <row r="4231" spans="21:39" x14ac:dyDescent="0.2">
      <c r="U4231" s="4"/>
      <c r="V4231" s="4"/>
      <c r="W4231" s="4"/>
      <c r="X4231" s="4"/>
      <c r="AJ4231" s="4" t="s">
        <v>13519</v>
      </c>
      <c r="AK4231" s="4" t="s">
        <v>13520</v>
      </c>
      <c r="AL4231" s="4" t="s">
        <v>13521</v>
      </c>
      <c r="AM4231" s="4" t="s">
        <v>13522</v>
      </c>
    </row>
    <row r="4232" spans="21:39" x14ac:dyDescent="0.2">
      <c r="U4232" s="4"/>
      <c r="V4232" s="4"/>
      <c r="W4232" s="4"/>
      <c r="X4232" s="4"/>
      <c r="AJ4232" s="4" t="s">
        <v>13523</v>
      </c>
      <c r="AK4232" s="4" t="s">
        <v>13405</v>
      </c>
      <c r="AL4232" s="4" t="s">
        <v>13406</v>
      </c>
      <c r="AM4232" s="4" t="s">
        <v>13407</v>
      </c>
    </row>
    <row r="4233" spans="21:39" x14ac:dyDescent="0.2">
      <c r="U4233" s="4"/>
      <c r="V4233" s="4"/>
      <c r="W4233" s="4"/>
      <c r="X4233" s="4"/>
      <c r="AJ4233" s="4" t="s">
        <v>13524</v>
      </c>
      <c r="AK4233" s="4" t="s">
        <v>13409</v>
      </c>
      <c r="AL4233" s="4" t="s">
        <v>13410</v>
      </c>
      <c r="AM4233" s="4" t="s">
        <v>13411</v>
      </c>
    </row>
    <row r="4234" spans="21:39" x14ac:dyDescent="0.2">
      <c r="U4234" s="4"/>
      <c r="V4234" s="4"/>
      <c r="W4234" s="4"/>
      <c r="X4234" s="4"/>
      <c r="AJ4234" s="4" t="s">
        <v>13525</v>
      </c>
      <c r="AK4234" s="4" t="s">
        <v>13526</v>
      </c>
      <c r="AL4234" s="4" t="s">
        <v>452</v>
      </c>
      <c r="AM4234" s="4" t="s">
        <v>452</v>
      </c>
    </row>
    <row r="4235" spans="21:39" x14ac:dyDescent="0.2">
      <c r="U4235" s="4"/>
      <c r="V4235" s="4"/>
      <c r="W4235" s="4"/>
      <c r="X4235" s="4"/>
      <c r="AJ4235" s="4" t="s">
        <v>13527</v>
      </c>
      <c r="AK4235" s="4" t="s">
        <v>13413</v>
      </c>
      <c r="AL4235" s="4" t="s">
        <v>13414</v>
      </c>
      <c r="AM4235" s="4" t="s">
        <v>13415</v>
      </c>
    </row>
    <row r="4236" spans="21:39" x14ac:dyDescent="0.2">
      <c r="U4236" s="4"/>
      <c r="V4236" s="4"/>
      <c r="W4236" s="4"/>
      <c r="X4236" s="4"/>
      <c r="AJ4236" s="4" t="s">
        <v>13528</v>
      </c>
      <c r="AK4236" s="4" t="s">
        <v>13417</v>
      </c>
      <c r="AL4236" s="4" t="s">
        <v>13418</v>
      </c>
      <c r="AM4236" s="4" t="s">
        <v>13419</v>
      </c>
    </row>
    <row r="4237" spans="21:39" x14ac:dyDescent="0.2">
      <c r="U4237" s="4"/>
      <c r="V4237" s="4"/>
      <c r="W4237" s="4"/>
      <c r="X4237" s="4"/>
      <c r="AJ4237" s="4" t="s">
        <v>13529</v>
      </c>
      <c r="AK4237" s="4" t="s">
        <v>13530</v>
      </c>
      <c r="AL4237" s="4" t="s">
        <v>13531</v>
      </c>
      <c r="AM4237" s="4" t="s">
        <v>13532</v>
      </c>
    </row>
    <row r="4238" spans="21:39" x14ac:dyDescent="0.2">
      <c r="U4238" s="4"/>
      <c r="V4238" s="4"/>
      <c r="W4238" s="4"/>
      <c r="X4238" s="4"/>
      <c r="AJ4238" s="4" t="s">
        <v>13533</v>
      </c>
      <c r="AK4238" s="4" t="s">
        <v>13534</v>
      </c>
      <c r="AL4238" s="4" t="s">
        <v>13535</v>
      </c>
      <c r="AM4238" s="4" t="s">
        <v>13536</v>
      </c>
    </row>
    <row r="4239" spans="21:39" x14ac:dyDescent="0.2">
      <c r="U4239" s="4"/>
      <c r="V4239" s="4"/>
      <c r="W4239" s="4"/>
      <c r="X4239" s="4"/>
      <c r="AJ4239" s="4" t="s">
        <v>13537</v>
      </c>
      <c r="AK4239" s="4" t="s">
        <v>13538</v>
      </c>
      <c r="AL4239" s="4" t="s">
        <v>452</v>
      </c>
      <c r="AM4239" s="4" t="s">
        <v>452</v>
      </c>
    </row>
    <row r="4240" spans="21:39" x14ac:dyDescent="0.2">
      <c r="U4240" s="4"/>
      <c r="V4240" s="4"/>
      <c r="W4240" s="4"/>
      <c r="X4240" s="4"/>
      <c r="AJ4240" s="4" t="s">
        <v>13539</v>
      </c>
      <c r="AK4240" s="4" t="s">
        <v>13540</v>
      </c>
      <c r="AL4240" s="4" t="s">
        <v>452</v>
      </c>
      <c r="AM4240" s="4" t="s">
        <v>452</v>
      </c>
    </row>
    <row r="4241" spans="21:39" x14ac:dyDescent="0.2">
      <c r="U4241" s="4"/>
      <c r="V4241" s="4"/>
      <c r="W4241" s="4"/>
      <c r="X4241" s="4"/>
      <c r="AJ4241" s="4" t="s">
        <v>13541</v>
      </c>
      <c r="AK4241" s="4" t="s">
        <v>13542</v>
      </c>
      <c r="AL4241" s="4" t="s">
        <v>452</v>
      </c>
      <c r="AM4241" s="4" t="s">
        <v>452</v>
      </c>
    </row>
    <row r="4242" spans="21:39" x14ac:dyDescent="0.2">
      <c r="U4242" s="4"/>
      <c r="V4242" s="4"/>
      <c r="W4242" s="4"/>
      <c r="X4242" s="4"/>
      <c r="AJ4242" s="4" t="s">
        <v>13543</v>
      </c>
      <c r="AK4242" s="4" t="s">
        <v>13544</v>
      </c>
      <c r="AL4242" s="4" t="s">
        <v>13545</v>
      </c>
      <c r="AM4242" s="4" t="s">
        <v>13546</v>
      </c>
    </row>
    <row r="4243" spans="21:39" x14ac:dyDescent="0.2">
      <c r="U4243" s="4"/>
      <c r="V4243" s="4"/>
      <c r="W4243" s="4"/>
      <c r="X4243" s="4"/>
      <c r="AJ4243" s="4" t="s">
        <v>13547</v>
      </c>
      <c r="AK4243" s="4" t="s">
        <v>11861</v>
      </c>
      <c r="AL4243" s="4" t="s">
        <v>13548</v>
      </c>
      <c r="AM4243" s="4" t="s">
        <v>13549</v>
      </c>
    </row>
    <row r="4244" spans="21:39" x14ac:dyDescent="0.2">
      <c r="U4244" s="4"/>
      <c r="V4244" s="4"/>
      <c r="W4244" s="4"/>
      <c r="X4244" s="4"/>
      <c r="AJ4244" s="4" t="s">
        <v>13550</v>
      </c>
      <c r="AK4244" s="4" t="s">
        <v>13551</v>
      </c>
      <c r="AL4244" s="4" t="s">
        <v>13552</v>
      </c>
      <c r="AM4244" s="4" t="s">
        <v>13553</v>
      </c>
    </row>
    <row r="4245" spans="21:39" x14ac:dyDescent="0.2">
      <c r="U4245" s="4"/>
      <c r="V4245" s="4"/>
      <c r="W4245" s="4"/>
      <c r="X4245" s="4"/>
      <c r="AJ4245" s="4" t="s">
        <v>13554</v>
      </c>
      <c r="AK4245" s="4" t="s">
        <v>13555</v>
      </c>
      <c r="AL4245" s="4" t="s">
        <v>13556</v>
      </c>
      <c r="AM4245" s="4" t="s">
        <v>13557</v>
      </c>
    </row>
    <row r="4246" spans="21:39" x14ac:dyDescent="0.2">
      <c r="U4246" s="4"/>
      <c r="V4246" s="4"/>
      <c r="W4246" s="4"/>
      <c r="X4246" s="4"/>
      <c r="AJ4246" s="4" t="s">
        <v>13558</v>
      </c>
      <c r="AK4246" s="4" t="s">
        <v>13559</v>
      </c>
      <c r="AL4246" s="4" t="s">
        <v>13560</v>
      </c>
      <c r="AM4246" s="4" t="s">
        <v>13464</v>
      </c>
    </row>
    <row r="4247" spans="21:39" x14ac:dyDescent="0.2">
      <c r="U4247" s="4"/>
      <c r="V4247" s="4"/>
      <c r="W4247" s="4"/>
      <c r="X4247" s="4"/>
      <c r="AJ4247" s="4" t="s">
        <v>13561</v>
      </c>
      <c r="AK4247" s="4" t="s">
        <v>13562</v>
      </c>
      <c r="AL4247" s="4" t="s">
        <v>13563</v>
      </c>
      <c r="AM4247" s="4" t="s">
        <v>13564</v>
      </c>
    </row>
    <row r="4248" spans="21:39" x14ac:dyDescent="0.2">
      <c r="U4248" s="4"/>
      <c r="V4248" s="4"/>
      <c r="W4248" s="4"/>
      <c r="X4248" s="4"/>
      <c r="AJ4248" s="4" t="s">
        <v>13565</v>
      </c>
      <c r="AK4248" s="4" t="s">
        <v>13566</v>
      </c>
      <c r="AL4248" s="4" t="s">
        <v>13567</v>
      </c>
      <c r="AM4248" s="4" t="s">
        <v>13568</v>
      </c>
    </row>
    <row r="4249" spans="21:39" x14ac:dyDescent="0.2">
      <c r="U4249" s="4"/>
      <c r="V4249" s="4"/>
      <c r="W4249" s="4"/>
      <c r="X4249" s="4"/>
      <c r="AJ4249" s="4" t="s">
        <v>13569</v>
      </c>
      <c r="AK4249" s="4" t="s">
        <v>11865</v>
      </c>
      <c r="AL4249" s="4" t="s">
        <v>13570</v>
      </c>
      <c r="AM4249" s="4" t="s">
        <v>13571</v>
      </c>
    </row>
    <row r="4250" spans="21:39" x14ac:dyDescent="0.2">
      <c r="U4250" s="4"/>
      <c r="V4250" s="4"/>
      <c r="W4250" s="4"/>
      <c r="X4250" s="4"/>
      <c r="AJ4250" s="4" t="s">
        <v>13572</v>
      </c>
      <c r="AK4250" s="4" t="s">
        <v>13573</v>
      </c>
      <c r="AL4250" s="4" t="s">
        <v>13574</v>
      </c>
      <c r="AM4250" s="4" t="s">
        <v>13575</v>
      </c>
    </row>
    <row r="4251" spans="21:39" x14ac:dyDescent="0.2">
      <c r="U4251" s="4"/>
      <c r="V4251" s="4"/>
      <c r="W4251" s="4"/>
      <c r="X4251" s="4"/>
      <c r="AJ4251" s="4" t="s">
        <v>13576</v>
      </c>
      <c r="AK4251" s="4" t="s">
        <v>13577</v>
      </c>
      <c r="AL4251" s="4" t="s">
        <v>13578</v>
      </c>
      <c r="AM4251" s="4" t="s">
        <v>13579</v>
      </c>
    </row>
    <row r="4252" spans="21:39" x14ac:dyDescent="0.2">
      <c r="U4252" s="4"/>
      <c r="V4252" s="4"/>
      <c r="W4252" s="4"/>
      <c r="X4252" s="4"/>
      <c r="AJ4252" s="4" t="s">
        <v>13580</v>
      </c>
      <c r="AK4252" s="4" t="s">
        <v>13581</v>
      </c>
      <c r="AL4252" s="4" t="s">
        <v>13582</v>
      </c>
      <c r="AM4252" s="4" t="s">
        <v>13583</v>
      </c>
    </row>
    <row r="4253" spans="21:39" x14ac:dyDescent="0.2">
      <c r="U4253" s="4"/>
      <c r="V4253" s="4"/>
      <c r="W4253" s="4"/>
      <c r="X4253" s="4"/>
      <c r="AJ4253" s="4" t="s">
        <v>13584</v>
      </c>
      <c r="AK4253" s="4" t="s">
        <v>13585</v>
      </c>
      <c r="AL4253" s="4" t="s">
        <v>13578</v>
      </c>
      <c r="AM4253" s="4" t="s">
        <v>13579</v>
      </c>
    </row>
    <row r="4254" spans="21:39" x14ac:dyDescent="0.2">
      <c r="U4254" s="4"/>
      <c r="V4254" s="4"/>
      <c r="W4254" s="4"/>
      <c r="X4254" s="4"/>
      <c r="AJ4254" s="4" t="s">
        <v>13586</v>
      </c>
      <c r="AK4254" s="4" t="s">
        <v>13587</v>
      </c>
      <c r="AL4254" s="4" t="s">
        <v>13582</v>
      </c>
      <c r="AM4254" s="4" t="s">
        <v>13583</v>
      </c>
    </row>
    <row r="4255" spans="21:39" x14ac:dyDescent="0.2">
      <c r="U4255" s="4"/>
      <c r="V4255" s="4"/>
      <c r="W4255" s="4"/>
      <c r="X4255" s="4"/>
      <c r="AJ4255" s="4" t="s">
        <v>13588</v>
      </c>
      <c r="AK4255" s="4" t="s">
        <v>13589</v>
      </c>
      <c r="AL4255" s="4" t="s">
        <v>452</v>
      </c>
      <c r="AM4255" s="4" t="s">
        <v>452</v>
      </c>
    </row>
    <row r="4256" spans="21:39" x14ac:dyDescent="0.2">
      <c r="U4256" s="4"/>
      <c r="V4256" s="4"/>
      <c r="W4256" s="4"/>
      <c r="X4256" s="4"/>
      <c r="AJ4256" s="4" t="s">
        <v>13590</v>
      </c>
      <c r="AK4256" s="4" t="s">
        <v>13591</v>
      </c>
      <c r="AL4256" s="4" t="s">
        <v>452</v>
      </c>
      <c r="AM4256" s="4" t="s">
        <v>452</v>
      </c>
    </row>
    <row r="4257" spans="21:39" x14ac:dyDescent="0.2">
      <c r="U4257" s="4"/>
      <c r="V4257" s="4"/>
      <c r="W4257" s="4"/>
      <c r="X4257" s="4"/>
      <c r="AJ4257" s="4" t="s">
        <v>13592</v>
      </c>
      <c r="AK4257" s="4" t="s">
        <v>13593</v>
      </c>
      <c r="AL4257" s="4" t="s">
        <v>452</v>
      </c>
      <c r="AM4257" s="4" t="s">
        <v>452</v>
      </c>
    </row>
    <row r="4258" spans="21:39" x14ac:dyDescent="0.2">
      <c r="U4258" s="4"/>
      <c r="V4258" s="4"/>
      <c r="W4258" s="4"/>
      <c r="X4258" s="4"/>
      <c r="AJ4258" s="4" t="s">
        <v>13594</v>
      </c>
      <c r="AK4258" s="4" t="s">
        <v>13595</v>
      </c>
      <c r="AL4258" s="4" t="s">
        <v>452</v>
      </c>
      <c r="AM4258" s="4" t="s">
        <v>452</v>
      </c>
    </row>
    <row r="4259" spans="21:39" x14ac:dyDescent="0.2">
      <c r="U4259" s="4"/>
      <c r="V4259" s="4"/>
      <c r="W4259" s="4"/>
      <c r="X4259" s="4"/>
      <c r="AJ4259" s="4" t="s">
        <v>13596</v>
      </c>
      <c r="AK4259" s="4" t="s">
        <v>13597</v>
      </c>
      <c r="AL4259" s="4" t="s">
        <v>452</v>
      </c>
      <c r="AM4259" s="4" t="s">
        <v>452</v>
      </c>
    </row>
    <row r="4260" spans="21:39" x14ac:dyDescent="0.2">
      <c r="U4260" s="4"/>
      <c r="V4260" s="4"/>
      <c r="W4260" s="4"/>
      <c r="X4260" s="4"/>
      <c r="AJ4260" s="4" t="s">
        <v>13598</v>
      </c>
      <c r="AK4260" s="4" t="s">
        <v>13599</v>
      </c>
      <c r="AL4260" s="4" t="s">
        <v>452</v>
      </c>
      <c r="AM4260" s="4" t="s">
        <v>452</v>
      </c>
    </row>
    <row r="4261" spans="21:39" x14ac:dyDescent="0.2">
      <c r="U4261" s="4"/>
      <c r="V4261" s="4"/>
      <c r="W4261" s="4"/>
      <c r="X4261" s="4"/>
      <c r="AJ4261" s="4" t="s">
        <v>13600</v>
      </c>
      <c r="AK4261" s="4" t="s">
        <v>13601</v>
      </c>
      <c r="AL4261" s="4" t="s">
        <v>452</v>
      </c>
      <c r="AM4261" s="4" t="s">
        <v>452</v>
      </c>
    </row>
    <row r="4262" spans="21:39" x14ac:dyDescent="0.2">
      <c r="U4262" s="4"/>
      <c r="V4262" s="4"/>
      <c r="W4262" s="4"/>
      <c r="X4262" s="4"/>
      <c r="AJ4262" s="4" t="s">
        <v>13602</v>
      </c>
      <c r="AK4262" s="4" t="s">
        <v>13603</v>
      </c>
      <c r="AL4262" s="4" t="s">
        <v>452</v>
      </c>
      <c r="AM4262" s="4" t="s">
        <v>452</v>
      </c>
    </row>
    <row r="4263" spans="21:39" x14ac:dyDescent="0.2">
      <c r="U4263" s="4"/>
      <c r="V4263" s="4"/>
      <c r="W4263" s="4"/>
      <c r="X4263" s="4"/>
      <c r="AJ4263" s="4" t="s">
        <v>13604</v>
      </c>
      <c r="AK4263" s="4" t="s">
        <v>13605</v>
      </c>
      <c r="AL4263" s="4" t="s">
        <v>452</v>
      </c>
      <c r="AM4263" s="4" t="s">
        <v>452</v>
      </c>
    </row>
    <row r="4264" spans="21:39" x14ac:dyDescent="0.2">
      <c r="U4264" s="4"/>
      <c r="V4264" s="4"/>
      <c r="W4264" s="4"/>
      <c r="X4264" s="4"/>
      <c r="AJ4264" s="4" t="s">
        <v>13606</v>
      </c>
      <c r="AK4264" s="4" t="s">
        <v>13607</v>
      </c>
      <c r="AL4264" s="4" t="s">
        <v>452</v>
      </c>
      <c r="AM4264" s="4" t="s">
        <v>452</v>
      </c>
    </row>
    <row r="4265" spans="21:39" x14ac:dyDescent="0.2">
      <c r="U4265" s="4"/>
      <c r="V4265" s="4"/>
      <c r="W4265" s="4"/>
      <c r="X4265" s="4"/>
      <c r="AJ4265" s="4" t="s">
        <v>13608</v>
      </c>
      <c r="AK4265" s="4" t="s">
        <v>13609</v>
      </c>
      <c r="AL4265" s="4" t="s">
        <v>452</v>
      </c>
      <c r="AM4265" s="4" t="s">
        <v>452</v>
      </c>
    </row>
    <row r="4266" spans="21:39" x14ac:dyDescent="0.2">
      <c r="U4266" s="4"/>
      <c r="V4266" s="4"/>
      <c r="W4266" s="4"/>
      <c r="X4266" s="4"/>
      <c r="AJ4266" s="4" t="s">
        <v>13610</v>
      </c>
      <c r="AK4266" s="4" t="s">
        <v>13611</v>
      </c>
      <c r="AL4266" s="4" t="s">
        <v>13612</v>
      </c>
      <c r="AM4266" s="4" t="s">
        <v>13613</v>
      </c>
    </row>
    <row r="4267" spans="21:39" x14ac:dyDescent="0.2">
      <c r="U4267" s="4"/>
      <c r="V4267" s="4"/>
      <c r="W4267" s="4"/>
      <c r="X4267" s="4"/>
      <c r="AJ4267" s="4" t="s">
        <v>13614</v>
      </c>
      <c r="AK4267" s="4" t="s">
        <v>13615</v>
      </c>
      <c r="AL4267" s="4" t="s">
        <v>452</v>
      </c>
      <c r="AM4267" s="4" t="s">
        <v>452</v>
      </c>
    </row>
    <row r="4268" spans="21:39" x14ac:dyDescent="0.2">
      <c r="U4268" s="4"/>
      <c r="V4268" s="4"/>
      <c r="W4268" s="4"/>
      <c r="X4268" s="4"/>
      <c r="AJ4268" s="4" t="s">
        <v>13616</v>
      </c>
      <c r="AK4268" s="4" t="s">
        <v>13617</v>
      </c>
      <c r="AL4268" s="4" t="s">
        <v>452</v>
      </c>
      <c r="AM4268" s="4" t="s">
        <v>452</v>
      </c>
    </row>
    <row r="4269" spans="21:39" x14ac:dyDescent="0.2">
      <c r="U4269" s="4"/>
      <c r="V4269" s="4"/>
      <c r="W4269" s="4"/>
      <c r="X4269" s="4"/>
      <c r="AJ4269" s="4" t="s">
        <v>13618</v>
      </c>
      <c r="AK4269" s="4" t="s">
        <v>13619</v>
      </c>
      <c r="AL4269" s="4" t="s">
        <v>452</v>
      </c>
      <c r="AM4269" s="4" t="s">
        <v>452</v>
      </c>
    </row>
    <row r="4270" spans="21:39" x14ac:dyDescent="0.2">
      <c r="U4270" s="4"/>
      <c r="V4270" s="4"/>
      <c r="W4270" s="4"/>
      <c r="X4270" s="4"/>
      <c r="AJ4270" s="4" t="s">
        <v>13620</v>
      </c>
      <c r="AK4270" s="4" t="s">
        <v>13621</v>
      </c>
      <c r="AL4270" s="4" t="s">
        <v>452</v>
      </c>
      <c r="AM4270" s="4" t="s">
        <v>452</v>
      </c>
    </row>
    <row r="4271" spans="21:39" x14ac:dyDescent="0.2">
      <c r="U4271" s="4"/>
      <c r="V4271" s="4"/>
      <c r="W4271" s="4"/>
      <c r="X4271" s="4"/>
      <c r="AJ4271" s="4" t="s">
        <v>13622</v>
      </c>
      <c r="AK4271" s="4" t="s">
        <v>13623</v>
      </c>
      <c r="AL4271" s="4" t="s">
        <v>452</v>
      </c>
      <c r="AM4271" s="4" t="s">
        <v>452</v>
      </c>
    </row>
    <row r="4272" spans="21:39" x14ac:dyDescent="0.2">
      <c r="U4272" s="4"/>
      <c r="V4272" s="4"/>
      <c r="W4272" s="4"/>
      <c r="X4272" s="4"/>
      <c r="AJ4272" s="4" t="s">
        <v>13624</v>
      </c>
      <c r="AK4272" s="4" t="s">
        <v>13625</v>
      </c>
      <c r="AL4272" s="4" t="s">
        <v>452</v>
      </c>
      <c r="AM4272" s="4" t="s">
        <v>452</v>
      </c>
    </row>
    <row r="4273" spans="21:39" x14ac:dyDescent="0.2">
      <c r="U4273" s="4"/>
      <c r="V4273" s="4"/>
      <c r="W4273" s="4"/>
      <c r="X4273" s="4"/>
      <c r="AJ4273" s="4" t="s">
        <v>13626</v>
      </c>
      <c r="AK4273" s="4" t="s">
        <v>13627</v>
      </c>
      <c r="AL4273" s="4" t="s">
        <v>452</v>
      </c>
      <c r="AM4273" s="4" t="s">
        <v>452</v>
      </c>
    </row>
    <row r="4274" spans="21:39" x14ac:dyDescent="0.2">
      <c r="U4274" s="4"/>
      <c r="V4274" s="4"/>
      <c r="W4274" s="4"/>
      <c r="X4274" s="4"/>
      <c r="AJ4274" s="4" t="s">
        <v>13628</v>
      </c>
      <c r="AK4274" s="4" t="s">
        <v>13629</v>
      </c>
      <c r="AL4274" s="4" t="s">
        <v>452</v>
      </c>
      <c r="AM4274" s="4" t="s">
        <v>452</v>
      </c>
    </row>
    <row r="4275" spans="21:39" x14ac:dyDescent="0.2">
      <c r="U4275" s="4"/>
      <c r="V4275" s="4"/>
      <c r="W4275" s="4"/>
      <c r="X4275" s="4"/>
      <c r="AJ4275" s="4" t="s">
        <v>13630</v>
      </c>
      <c r="AK4275" s="4" t="s">
        <v>13631</v>
      </c>
      <c r="AL4275" s="4" t="s">
        <v>452</v>
      </c>
      <c r="AM4275" s="4" t="s">
        <v>452</v>
      </c>
    </row>
    <row r="4276" spans="21:39" x14ac:dyDescent="0.2">
      <c r="U4276" s="4"/>
      <c r="V4276" s="4"/>
      <c r="W4276" s="4"/>
      <c r="X4276" s="4"/>
      <c r="AJ4276" s="4" t="s">
        <v>13632</v>
      </c>
      <c r="AK4276" s="4" t="s">
        <v>13633</v>
      </c>
      <c r="AL4276" s="4" t="s">
        <v>452</v>
      </c>
      <c r="AM4276" s="4" t="s">
        <v>452</v>
      </c>
    </row>
    <row r="4277" spans="21:39" x14ac:dyDescent="0.2">
      <c r="U4277" s="4"/>
      <c r="V4277" s="4"/>
      <c r="W4277" s="4"/>
      <c r="X4277" s="4"/>
      <c r="AJ4277" s="4" t="s">
        <v>13634</v>
      </c>
      <c r="AK4277" s="4" t="s">
        <v>13635</v>
      </c>
      <c r="AL4277" s="4" t="s">
        <v>452</v>
      </c>
      <c r="AM4277" s="4" t="s">
        <v>452</v>
      </c>
    </row>
    <row r="4278" spans="21:39" x14ac:dyDescent="0.2">
      <c r="U4278" s="4"/>
      <c r="V4278" s="4"/>
      <c r="W4278" s="4"/>
      <c r="X4278" s="4"/>
      <c r="AJ4278" s="4" t="s">
        <v>13636</v>
      </c>
      <c r="AK4278" s="4" t="s">
        <v>13637</v>
      </c>
      <c r="AL4278" s="4" t="s">
        <v>452</v>
      </c>
      <c r="AM4278" s="4" t="s">
        <v>452</v>
      </c>
    </row>
    <row r="4279" spans="21:39" x14ac:dyDescent="0.2">
      <c r="U4279" s="4"/>
      <c r="V4279" s="4"/>
      <c r="W4279" s="4"/>
      <c r="X4279" s="4"/>
      <c r="AJ4279" s="4" t="s">
        <v>13638</v>
      </c>
      <c r="AK4279" s="4" t="s">
        <v>13639</v>
      </c>
      <c r="AL4279" s="4" t="s">
        <v>452</v>
      </c>
      <c r="AM4279" s="4" t="s">
        <v>452</v>
      </c>
    </row>
    <row r="4280" spans="21:39" x14ac:dyDescent="0.2">
      <c r="U4280" s="4"/>
      <c r="V4280" s="4"/>
      <c r="W4280" s="4"/>
      <c r="X4280" s="4"/>
      <c r="AJ4280" s="4" t="s">
        <v>13640</v>
      </c>
      <c r="AK4280" s="4" t="s">
        <v>13641</v>
      </c>
      <c r="AL4280" s="4" t="s">
        <v>452</v>
      </c>
      <c r="AM4280" s="4" t="s">
        <v>452</v>
      </c>
    </row>
    <row r="4281" spans="21:39" x14ac:dyDescent="0.2">
      <c r="U4281" s="4"/>
      <c r="V4281" s="4"/>
      <c r="W4281" s="4"/>
      <c r="X4281" s="4"/>
      <c r="AJ4281" s="4" t="s">
        <v>13642</v>
      </c>
      <c r="AK4281" s="4" t="s">
        <v>13643</v>
      </c>
      <c r="AL4281" s="4" t="s">
        <v>452</v>
      </c>
      <c r="AM4281" s="4" t="s">
        <v>452</v>
      </c>
    </row>
    <row r="4282" spans="21:39" x14ac:dyDescent="0.2">
      <c r="U4282" s="4"/>
      <c r="V4282" s="4"/>
      <c r="W4282" s="4"/>
      <c r="X4282" s="4"/>
      <c r="AJ4282" s="4" t="s">
        <v>13644</v>
      </c>
      <c r="AK4282" s="4" t="s">
        <v>13645</v>
      </c>
      <c r="AL4282" s="4" t="s">
        <v>452</v>
      </c>
      <c r="AM4282" s="4" t="s">
        <v>452</v>
      </c>
    </row>
    <row r="4283" spans="21:39" x14ac:dyDescent="0.2">
      <c r="U4283" s="4"/>
      <c r="V4283" s="4"/>
      <c r="W4283" s="4"/>
      <c r="X4283" s="4"/>
      <c r="AJ4283" s="4" t="s">
        <v>13646</v>
      </c>
      <c r="AK4283" s="4" t="s">
        <v>13647</v>
      </c>
      <c r="AL4283" s="4" t="s">
        <v>452</v>
      </c>
      <c r="AM4283" s="4" t="s">
        <v>452</v>
      </c>
    </row>
    <row r="4284" spans="21:39" x14ac:dyDescent="0.2">
      <c r="U4284" s="4"/>
      <c r="V4284" s="4"/>
      <c r="W4284" s="4"/>
      <c r="X4284" s="4"/>
      <c r="AJ4284" s="4" t="s">
        <v>13648</v>
      </c>
      <c r="AK4284" s="4" t="s">
        <v>13649</v>
      </c>
      <c r="AL4284" s="4" t="s">
        <v>452</v>
      </c>
      <c r="AM4284" s="4" t="s">
        <v>452</v>
      </c>
    </row>
    <row r="4285" spans="21:39" x14ac:dyDescent="0.2">
      <c r="U4285" s="4"/>
      <c r="V4285" s="4"/>
      <c r="W4285" s="4"/>
      <c r="X4285" s="4"/>
      <c r="AJ4285" s="4" t="s">
        <v>13650</v>
      </c>
      <c r="AK4285" s="4" t="s">
        <v>13651</v>
      </c>
      <c r="AL4285" s="4" t="s">
        <v>452</v>
      </c>
      <c r="AM4285" s="4" t="s">
        <v>452</v>
      </c>
    </row>
    <row r="4286" spans="21:39" x14ac:dyDescent="0.2">
      <c r="U4286" s="4"/>
      <c r="V4286" s="4"/>
      <c r="W4286" s="4"/>
      <c r="X4286" s="4"/>
      <c r="AJ4286" s="4" t="s">
        <v>13652</v>
      </c>
      <c r="AK4286" s="4" t="s">
        <v>13653</v>
      </c>
      <c r="AL4286" s="4" t="s">
        <v>452</v>
      </c>
      <c r="AM4286" s="4" t="s">
        <v>452</v>
      </c>
    </row>
    <row r="4287" spans="21:39" x14ac:dyDescent="0.2">
      <c r="U4287" s="4"/>
      <c r="V4287" s="4"/>
      <c r="W4287" s="4"/>
      <c r="X4287" s="4"/>
      <c r="AJ4287" s="4" t="s">
        <v>13654</v>
      </c>
      <c r="AK4287" s="4" t="s">
        <v>13655</v>
      </c>
      <c r="AL4287" s="4" t="s">
        <v>452</v>
      </c>
      <c r="AM4287" s="4" t="s">
        <v>452</v>
      </c>
    </row>
    <row r="4288" spans="21:39" x14ac:dyDescent="0.2">
      <c r="U4288" s="4"/>
      <c r="V4288" s="4"/>
      <c r="W4288" s="4"/>
      <c r="X4288" s="4"/>
      <c r="AJ4288" s="4" t="s">
        <v>13656</v>
      </c>
      <c r="AK4288" s="4" t="s">
        <v>13657</v>
      </c>
      <c r="AL4288" s="4" t="s">
        <v>452</v>
      </c>
      <c r="AM4288" s="4" t="s">
        <v>452</v>
      </c>
    </row>
    <row r="4289" spans="21:39" x14ac:dyDescent="0.2">
      <c r="U4289" s="4"/>
      <c r="V4289" s="4"/>
      <c r="W4289" s="4"/>
      <c r="X4289" s="4"/>
      <c r="AJ4289" s="4" t="s">
        <v>13658</v>
      </c>
      <c r="AK4289" s="4" t="s">
        <v>13659</v>
      </c>
      <c r="AL4289" s="4" t="s">
        <v>452</v>
      </c>
      <c r="AM4289" s="4" t="s">
        <v>452</v>
      </c>
    </row>
    <row r="4290" spans="21:39" x14ac:dyDescent="0.2">
      <c r="U4290" s="4"/>
      <c r="V4290" s="4"/>
      <c r="W4290" s="4"/>
      <c r="X4290" s="4"/>
      <c r="AJ4290" s="4" t="s">
        <v>13660</v>
      </c>
      <c r="AK4290" s="4" t="s">
        <v>13661</v>
      </c>
      <c r="AL4290" s="4" t="s">
        <v>452</v>
      </c>
      <c r="AM4290" s="4" t="s">
        <v>452</v>
      </c>
    </row>
    <row r="4291" spans="21:39" x14ac:dyDescent="0.2">
      <c r="U4291" s="4"/>
      <c r="V4291" s="4"/>
      <c r="W4291" s="4"/>
      <c r="X4291" s="4"/>
      <c r="AJ4291" s="4" t="s">
        <v>13662</v>
      </c>
      <c r="AK4291" s="4" t="s">
        <v>13663</v>
      </c>
      <c r="AL4291" s="4" t="s">
        <v>452</v>
      </c>
      <c r="AM4291" s="4" t="s">
        <v>452</v>
      </c>
    </row>
    <row r="4292" spans="21:39" x14ac:dyDescent="0.2">
      <c r="U4292" s="4"/>
      <c r="V4292" s="4"/>
      <c r="W4292" s="4"/>
      <c r="X4292" s="4"/>
      <c r="AJ4292" s="4" t="s">
        <v>13664</v>
      </c>
      <c r="AK4292" s="4" t="s">
        <v>13665</v>
      </c>
      <c r="AL4292" s="4" t="s">
        <v>452</v>
      </c>
      <c r="AM4292" s="4" t="s">
        <v>452</v>
      </c>
    </row>
    <row r="4293" spans="21:39" x14ac:dyDescent="0.2">
      <c r="U4293" s="4"/>
      <c r="V4293" s="4"/>
      <c r="W4293" s="4"/>
      <c r="X4293" s="4"/>
      <c r="AJ4293" s="4" t="s">
        <v>13666</v>
      </c>
      <c r="AK4293" s="4" t="s">
        <v>13667</v>
      </c>
      <c r="AL4293" s="4" t="s">
        <v>452</v>
      </c>
      <c r="AM4293" s="4" t="s">
        <v>452</v>
      </c>
    </row>
    <row r="4294" spans="21:39" x14ac:dyDescent="0.2">
      <c r="U4294" s="4"/>
      <c r="V4294" s="4"/>
      <c r="W4294" s="4"/>
      <c r="X4294" s="4"/>
      <c r="AJ4294" s="4" t="s">
        <v>13668</v>
      </c>
      <c r="AK4294" s="4" t="s">
        <v>13669</v>
      </c>
      <c r="AL4294" s="4" t="s">
        <v>452</v>
      </c>
      <c r="AM4294" s="4" t="s">
        <v>452</v>
      </c>
    </row>
    <row r="4295" spans="21:39" x14ac:dyDescent="0.2">
      <c r="U4295" s="4"/>
      <c r="V4295" s="4"/>
      <c r="W4295" s="4"/>
      <c r="X4295" s="4"/>
      <c r="AJ4295" s="4" t="s">
        <v>13670</v>
      </c>
      <c r="AK4295" s="4" t="s">
        <v>13671</v>
      </c>
      <c r="AL4295" s="4" t="s">
        <v>452</v>
      </c>
      <c r="AM4295" s="4" t="s">
        <v>452</v>
      </c>
    </row>
    <row r="4296" spans="21:39" x14ac:dyDescent="0.2">
      <c r="U4296" s="4"/>
      <c r="V4296" s="4"/>
      <c r="W4296" s="4"/>
      <c r="X4296" s="4"/>
      <c r="AJ4296" s="4" t="s">
        <v>13672</v>
      </c>
      <c r="AK4296" s="4" t="s">
        <v>13673</v>
      </c>
      <c r="AL4296" s="4" t="s">
        <v>452</v>
      </c>
      <c r="AM4296" s="4" t="s">
        <v>452</v>
      </c>
    </row>
    <row r="4297" spans="21:39" x14ac:dyDescent="0.2">
      <c r="U4297" s="4"/>
      <c r="V4297" s="4"/>
      <c r="W4297" s="4"/>
      <c r="X4297" s="4"/>
      <c r="AJ4297" s="4" t="s">
        <v>13674</v>
      </c>
      <c r="AK4297" s="4" t="s">
        <v>13675</v>
      </c>
      <c r="AL4297" s="4" t="s">
        <v>452</v>
      </c>
      <c r="AM4297" s="4" t="s">
        <v>452</v>
      </c>
    </row>
    <row r="4298" spans="21:39" x14ac:dyDescent="0.2">
      <c r="U4298" s="4"/>
      <c r="V4298" s="4"/>
      <c r="W4298" s="4"/>
      <c r="X4298" s="4"/>
      <c r="AJ4298" s="4" t="s">
        <v>13676</v>
      </c>
      <c r="AK4298" s="4" t="s">
        <v>13677</v>
      </c>
      <c r="AL4298" s="4" t="s">
        <v>452</v>
      </c>
      <c r="AM4298" s="4" t="s">
        <v>452</v>
      </c>
    </row>
    <row r="4299" spans="21:39" x14ac:dyDescent="0.2">
      <c r="U4299" s="4"/>
      <c r="V4299" s="4"/>
      <c r="W4299" s="4"/>
      <c r="X4299" s="4"/>
      <c r="AJ4299" s="4" t="s">
        <v>13678</v>
      </c>
      <c r="AK4299" s="4" t="s">
        <v>13679</v>
      </c>
      <c r="AL4299" s="4" t="s">
        <v>452</v>
      </c>
      <c r="AM4299" s="4" t="s">
        <v>452</v>
      </c>
    </row>
    <row r="4300" spans="21:39" x14ac:dyDescent="0.2">
      <c r="U4300" s="4"/>
      <c r="V4300" s="4"/>
      <c r="W4300" s="4"/>
      <c r="X4300" s="4"/>
      <c r="AJ4300" s="4" t="s">
        <v>13680</v>
      </c>
      <c r="AK4300" s="4" t="s">
        <v>13681</v>
      </c>
      <c r="AL4300" s="4" t="s">
        <v>452</v>
      </c>
      <c r="AM4300" s="4" t="s">
        <v>452</v>
      </c>
    </row>
    <row r="4301" spans="21:39" x14ac:dyDescent="0.2">
      <c r="U4301" s="4"/>
      <c r="V4301" s="4"/>
      <c r="W4301" s="4"/>
      <c r="X4301" s="4"/>
      <c r="AJ4301" s="4" t="s">
        <v>13682</v>
      </c>
      <c r="AK4301" s="4" t="s">
        <v>13683</v>
      </c>
      <c r="AL4301" s="4" t="s">
        <v>452</v>
      </c>
      <c r="AM4301" s="4" t="s">
        <v>452</v>
      </c>
    </row>
    <row r="4302" spans="21:39" x14ac:dyDescent="0.2">
      <c r="U4302" s="4"/>
      <c r="V4302" s="4"/>
      <c r="W4302" s="4"/>
      <c r="X4302" s="4"/>
      <c r="AJ4302" s="4" t="s">
        <v>13684</v>
      </c>
      <c r="AK4302" s="4" t="s">
        <v>13685</v>
      </c>
      <c r="AL4302" s="4" t="s">
        <v>452</v>
      </c>
      <c r="AM4302" s="4" t="s">
        <v>452</v>
      </c>
    </row>
    <row r="4303" spans="21:39" x14ac:dyDescent="0.2">
      <c r="U4303" s="4"/>
      <c r="V4303" s="4"/>
      <c r="W4303" s="4"/>
      <c r="X4303" s="4"/>
      <c r="AJ4303" s="4" t="s">
        <v>13686</v>
      </c>
      <c r="AK4303" s="4" t="s">
        <v>13687</v>
      </c>
      <c r="AL4303" s="4" t="s">
        <v>452</v>
      </c>
      <c r="AM4303" s="4" t="s">
        <v>452</v>
      </c>
    </row>
    <row r="4304" spans="21:39" x14ac:dyDescent="0.2">
      <c r="U4304" s="4"/>
      <c r="V4304" s="4"/>
      <c r="W4304" s="4"/>
      <c r="X4304" s="4"/>
      <c r="AJ4304" s="4" t="s">
        <v>13688</v>
      </c>
      <c r="AK4304" s="4" t="s">
        <v>13689</v>
      </c>
      <c r="AL4304" s="4" t="s">
        <v>452</v>
      </c>
      <c r="AM4304" s="4" t="s">
        <v>452</v>
      </c>
    </row>
    <row r="4305" spans="21:39" x14ac:dyDescent="0.2">
      <c r="U4305" s="4"/>
      <c r="V4305" s="4"/>
      <c r="W4305" s="4"/>
      <c r="X4305" s="4"/>
      <c r="AJ4305" s="4" t="s">
        <v>13690</v>
      </c>
      <c r="AK4305" s="4" t="s">
        <v>13691</v>
      </c>
      <c r="AL4305" s="4" t="s">
        <v>452</v>
      </c>
      <c r="AM4305" s="4" t="s">
        <v>452</v>
      </c>
    </row>
    <row r="4306" spans="21:39" x14ac:dyDescent="0.2">
      <c r="U4306" s="4"/>
      <c r="V4306" s="4"/>
      <c r="W4306" s="4"/>
      <c r="X4306" s="4"/>
      <c r="AJ4306" s="4" t="s">
        <v>13692</v>
      </c>
      <c r="AK4306" s="4" t="s">
        <v>13693</v>
      </c>
      <c r="AL4306" s="4" t="s">
        <v>452</v>
      </c>
      <c r="AM4306" s="4" t="s">
        <v>452</v>
      </c>
    </row>
    <row r="4307" spans="21:39" x14ac:dyDescent="0.2">
      <c r="U4307" s="4"/>
      <c r="V4307" s="4"/>
      <c r="W4307" s="4"/>
      <c r="X4307" s="4"/>
      <c r="AJ4307" s="4" t="s">
        <v>13694</v>
      </c>
      <c r="AK4307" s="4" t="s">
        <v>13695</v>
      </c>
      <c r="AL4307" s="4" t="s">
        <v>452</v>
      </c>
      <c r="AM4307" s="4" t="s">
        <v>452</v>
      </c>
    </row>
    <row r="4308" spans="21:39" x14ac:dyDescent="0.2">
      <c r="U4308" s="4"/>
      <c r="V4308" s="4"/>
      <c r="W4308" s="4"/>
      <c r="X4308" s="4"/>
      <c r="AJ4308" s="4" t="s">
        <v>13696</v>
      </c>
      <c r="AK4308" s="4" t="s">
        <v>13697</v>
      </c>
      <c r="AL4308" s="4" t="s">
        <v>452</v>
      </c>
      <c r="AM4308" s="4" t="s">
        <v>452</v>
      </c>
    </row>
    <row r="4309" spans="21:39" x14ac:dyDescent="0.2">
      <c r="U4309" s="4"/>
      <c r="V4309" s="4"/>
      <c r="W4309" s="4"/>
      <c r="X4309" s="4"/>
      <c r="AJ4309" s="4" t="s">
        <v>13698</v>
      </c>
      <c r="AK4309" s="4" t="s">
        <v>13699</v>
      </c>
      <c r="AL4309" s="4" t="s">
        <v>452</v>
      </c>
      <c r="AM4309" s="4" t="s">
        <v>452</v>
      </c>
    </row>
    <row r="4310" spans="21:39" x14ac:dyDescent="0.2">
      <c r="U4310" s="4"/>
      <c r="V4310" s="4"/>
      <c r="W4310" s="4"/>
      <c r="X4310" s="4"/>
      <c r="AJ4310" s="4" t="s">
        <v>13700</v>
      </c>
      <c r="AK4310" s="4" t="s">
        <v>13701</v>
      </c>
      <c r="AL4310" s="4" t="s">
        <v>452</v>
      </c>
      <c r="AM4310" s="4" t="s">
        <v>452</v>
      </c>
    </row>
    <row r="4311" spans="21:39" x14ac:dyDescent="0.2">
      <c r="U4311" s="4"/>
      <c r="V4311" s="4"/>
      <c r="W4311" s="4"/>
      <c r="X4311" s="4"/>
      <c r="AJ4311" s="4" t="s">
        <v>13702</v>
      </c>
      <c r="AK4311" s="4" t="s">
        <v>13703</v>
      </c>
      <c r="AL4311" s="4" t="s">
        <v>452</v>
      </c>
      <c r="AM4311" s="4" t="s">
        <v>452</v>
      </c>
    </row>
    <row r="4312" spans="21:39" x14ac:dyDescent="0.2">
      <c r="U4312" s="4"/>
      <c r="V4312" s="4"/>
      <c r="W4312" s="4"/>
      <c r="X4312" s="4"/>
      <c r="AJ4312" s="4" t="s">
        <v>13704</v>
      </c>
      <c r="AK4312" s="4" t="s">
        <v>13705</v>
      </c>
      <c r="AL4312" s="4" t="s">
        <v>452</v>
      </c>
      <c r="AM4312" s="4" t="s">
        <v>452</v>
      </c>
    </row>
    <row r="4313" spans="21:39" x14ac:dyDescent="0.2">
      <c r="U4313" s="4"/>
      <c r="V4313" s="4"/>
      <c r="W4313" s="4"/>
      <c r="X4313" s="4"/>
      <c r="AJ4313" s="4" t="s">
        <v>13706</v>
      </c>
      <c r="AK4313" s="4" t="s">
        <v>13707</v>
      </c>
      <c r="AL4313" s="4" t="s">
        <v>452</v>
      </c>
      <c r="AM4313" s="4" t="s">
        <v>452</v>
      </c>
    </row>
    <row r="4314" spans="21:39" x14ac:dyDescent="0.2">
      <c r="U4314" s="4"/>
      <c r="V4314" s="4"/>
      <c r="W4314" s="4"/>
      <c r="X4314" s="4"/>
      <c r="AJ4314" s="4" t="s">
        <v>13708</v>
      </c>
      <c r="AK4314" s="4" t="s">
        <v>13709</v>
      </c>
      <c r="AL4314" s="4" t="s">
        <v>452</v>
      </c>
      <c r="AM4314" s="4" t="s">
        <v>452</v>
      </c>
    </row>
    <row r="4315" spans="21:39" x14ac:dyDescent="0.2">
      <c r="U4315" s="4"/>
      <c r="V4315" s="4"/>
      <c r="W4315" s="4"/>
      <c r="X4315" s="4"/>
      <c r="AJ4315" s="4" t="s">
        <v>13710</v>
      </c>
      <c r="AK4315" s="4" t="s">
        <v>13711</v>
      </c>
      <c r="AL4315" s="4" t="s">
        <v>452</v>
      </c>
      <c r="AM4315" s="4" t="s">
        <v>452</v>
      </c>
    </row>
    <row r="4316" spans="21:39" x14ac:dyDescent="0.2">
      <c r="U4316" s="4"/>
      <c r="V4316" s="4"/>
      <c r="W4316" s="4"/>
      <c r="X4316" s="4"/>
      <c r="AJ4316" s="4" t="s">
        <v>13712</v>
      </c>
      <c r="AK4316" s="4" t="s">
        <v>13713</v>
      </c>
      <c r="AL4316" s="4" t="s">
        <v>452</v>
      </c>
      <c r="AM4316" s="4" t="s">
        <v>452</v>
      </c>
    </row>
    <row r="4317" spans="21:39" x14ac:dyDescent="0.2">
      <c r="U4317" s="4"/>
      <c r="V4317" s="4"/>
      <c r="W4317" s="4"/>
      <c r="X4317" s="4"/>
      <c r="AJ4317" s="4" t="s">
        <v>13714</v>
      </c>
      <c r="AK4317" s="4" t="s">
        <v>13715</v>
      </c>
      <c r="AL4317" s="4" t="s">
        <v>452</v>
      </c>
      <c r="AM4317" s="4" t="s">
        <v>452</v>
      </c>
    </row>
    <row r="4318" spans="21:39" x14ac:dyDescent="0.2">
      <c r="U4318" s="4"/>
      <c r="V4318" s="4"/>
      <c r="W4318" s="4"/>
      <c r="X4318" s="4"/>
      <c r="AJ4318" s="4" t="s">
        <v>13716</v>
      </c>
      <c r="AK4318" s="4" t="s">
        <v>13717</v>
      </c>
      <c r="AL4318" s="4" t="s">
        <v>452</v>
      </c>
      <c r="AM4318" s="4" t="s">
        <v>452</v>
      </c>
    </row>
    <row r="4319" spans="21:39" x14ac:dyDescent="0.2">
      <c r="U4319" s="4"/>
      <c r="V4319" s="4"/>
      <c r="W4319" s="4"/>
      <c r="X4319" s="4"/>
      <c r="AJ4319" s="4" t="s">
        <v>13718</v>
      </c>
      <c r="AK4319" s="4" t="s">
        <v>13719</v>
      </c>
      <c r="AL4319" s="4" t="s">
        <v>452</v>
      </c>
      <c r="AM4319" s="4" t="s">
        <v>452</v>
      </c>
    </row>
    <row r="4320" spans="21:39" x14ac:dyDescent="0.2">
      <c r="U4320" s="4"/>
      <c r="V4320" s="4"/>
      <c r="W4320" s="4"/>
      <c r="X4320" s="4"/>
      <c r="AJ4320" s="4" t="s">
        <v>13720</v>
      </c>
      <c r="AK4320" s="4" t="s">
        <v>13721</v>
      </c>
      <c r="AL4320" s="4" t="s">
        <v>452</v>
      </c>
      <c r="AM4320" s="4" t="s">
        <v>452</v>
      </c>
    </row>
    <row r="4321" spans="21:39" x14ac:dyDescent="0.2">
      <c r="U4321" s="4"/>
      <c r="V4321" s="4"/>
      <c r="W4321" s="4"/>
      <c r="X4321" s="4"/>
      <c r="AJ4321" s="4" t="s">
        <v>13722</v>
      </c>
      <c r="AK4321" s="4" t="s">
        <v>13723</v>
      </c>
      <c r="AL4321" s="4" t="s">
        <v>452</v>
      </c>
      <c r="AM4321" s="4" t="s">
        <v>452</v>
      </c>
    </row>
    <row r="4322" spans="21:39" x14ac:dyDescent="0.2">
      <c r="U4322" s="4"/>
      <c r="V4322" s="4"/>
      <c r="W4322" s="4"/>
      <c r="X4322" s="4"/>
      <c r="AJ4322" s="4" t="s">
        <v>13724</v>
      </c>
      <c r="AK4322" s="4" t="s">
        <v>13725</v>
      </c>
      <c r="AL4322" s="4" t="s">
        <v>452</v>
      </c>
      <c r="AM4322" s="4" t="s">
        <v>452</v>
      </c>
    </row>
    <row r="4323" spans="21:39" x14ac:dyDescent="0.2">
      <c r="U4323" s="4"/>
      <c r="V4323" s="4"/>
      <c r="W4323" s="4"/>
      <c r="X4323" s="4"/>
      <c r="AJ4323" s="4" t="s">
        <v>13726</v>
      </c>
      <c r="AK4323" s="4" t="s">
        <v>13727</v>
      </c>
      <c r="AL4323" s="4" t="s">
        <v>452</v>
      </c>
      <c r="AM4323" s="4" t="s">
        <v>452</v>
      </c>
    </row>
    <row r="4324" spans="21:39" x14ac:dyDescent="0.2">
      <c r="U4324" s="4"/>
      <c r="V4324" s="4"/>
      <c r="W4324" s="4"/>
      <c r="X4324" s="4"/>
      <c r="AJ4324" s="4" t="s">
        <v>13728</v>
      </c>
      <c r="AK4324" s="4" t="s">
        <v>13729</v>
      </c>
      <c r="AL4324" s="4" t="s">
        <v>452</v>
      </c>
      <c r="AM4324" s="4" t="s">
        <v>452</v>
      </c>
    </row>
    <row r="4325" spans="21:39" x14ac:dyDescent="0.2">
      <c r="U4325" s="4"/>
      <c r="V4325" s="4"/>
      <c r="W4325" s="4"/>
      <c r="X4325" s="4"/>
      <c r="AJ4325" s="4" t="s">
        <v>13730</v>
      </c>
      <c r="AK4325" s="4" t="s">
        <v>13731</v>
      </c>
      <c r="AL4325" s="4" t="s">
        <v>452</v>
      </c>
      <c r="AM4325" s="4" t="s">
        <v>452</v>
      </c>
    </row>
    <row r="4326" spans="21:39" x14ac:dyDescent="0.2">
      <c r="U4326" s="4"/>
      <c r="V4326" s="4"/>
      <c r="W4326" s="4"/>
      <c r="X4326" s="4"/>
      <c r="AJ4326" s="4" t="s">
        <v>13732</v>
      </c>
      <c r="AK4326" s="4" t="s">
        <v>13733</v>
      </c>
      <c r="AL4326" s="4" t="s">
        <v>452</v>
      </c>
      <c r="AM4326" s="4" t="s">
        <v>452</v>
      </c>
    </row>
    <row r="4327" spans="21:39" x14ac:dyDescent="0.2">
      <c r="U4327" s="4"/>
      <c r="V4327" s="4"/>
      <c r="W4327" s="4"/>
      <c r="X4327" s="4"/>
      <c r="AJ4327" s="4" t="s">
        <v>13734</v>
      </c>
      <c r="AK4327" s="4" t="s">
        <v>13735</v>
      </c>
      <c r="AL4327" s="4" t="s">
        <v>452</v>
      </c>
      <c r="AM4327" s="4" t="s">
        <v>452</v>
      </c>
    </row>
    <row r="4328" spans="21:39" x14ac:dyDescent="0.2">
      <c r="U4328" s="4"/>
      <c r="V4328" s="4"/>
      <c r="W4328" s="4"/>
      <c r="X4328" s="4"/>
      <c r="AJ4328" s="4" t="s">
        <v>13736</v>
      </c>
      <c r="AK4328" s="4" t="s">
        <v>13737</v>
      </c>
      <c r="AL4328" s="4" t="s">
        <v>452</v>
      </c>
      <c r="AM4328" s="4" t="s">
        <v>452</v>
      </c>
    </row>
    <row r="4329" spans="21:39" x14ac:dyDescent="0.2">
      <c r="U4329" s="4"/>
      <c r="V4329" s="4"/>
      <c r="W4329" s="4"/>
      <c r="X4329" s="4"/>
      <c r="AJ4329" s="4" t="s">
        <v>13738</v>
      </c>
      <c r="AK4329" s="4" t="s">
        <v>13739</v>
      </c>
      <c r="AL4329" s="4" t="s">
        <v>452</v>
      </c>
      <c r="AM4329" s="4" t="s">
        <v>452</v>
      </c>
    </row>
    <row r="4330" spans="21:39" x14ac:dyDescent="0.2">
      <c r="U4330" s="4"/>
      <c r="V4330" s="4"/>
      <c r="W4330" s="4"/>
      <c r="X4330" s="4"/>
      <c r="AJ4330" s="4" t="s">
        <v>13740</v>
      </c>
      <c r="AK4330" s="4" t="s">
        <v>13741</v>
      </c>
      <c r="AL4330" s="4" t="s">
        <v>452</v>
      </c>
      <c r="AM4330" s="4" t="s">
        <v>452</v>
      </c>
    </row>
    <row r="4331" spans="21:39" x14ac:dyDescent="0.2">
      <c r="U4331" s="4"/>
      <c r="V4331" s="4"/>
      <c r="W4331" s="4"/>
      <c r="X4331" s="4"/>
      <c r="AJ4331" s="4" t="s">
        <v>13742</v>
      </c>
      <c r="AK4331" s="4" t="s">
        <v>13743</v>
      </c>
      <c r="AL4331" s="4" t="s">
        <v>452</v>
      </c>
      <c r="AM4331" s="4" t="s">
        <v>452</v>
      </c>
    </row>
    <row r="4332" spans="21:39" x14ac:dyDescent="0.2">
      <c r="U4332" s="4"/>
      <c r="V4332" s="4"/>
      <c r="W4332" s="4"/>
      <c r="X4332" s="4"/>
      <c r="AJ4332" s="4" t="s">
        <v>13744</v>
      </c>
      <c r="AK4332" s="4" t="s">
        <v>13745</v>
      </c>
      <c r="AL4332" s="4" t="s">
        <v>452</v>
      </c>
      <c r="AM4332" s="4" t="s">
        <v>452</v>
      </c>
    </row>
    <row r="4333" spans="21:39" x14ac:dyDescent="0.2">
      <c r="U4333" s="4"/>
      <c r="V4333" s="4"/>
      <c r="W4333" s="4"/>
      <c r="X4333" s="4"/>
      <c r="AJ4333" s="4" t="s">
        <v>13746</v>
      </c>
      <c r="AK4333" s="4" t="s">
        <v>13747</v>
      </c>
      <c r="AL4333" s="4" t="s">
        <v>452</v>
      </c>
      <c r="AM4333" s="4" t="s">
        <v>452</v>
      </c>
    </row>
    <row r="4334" spans="21:39" x14ac:dyDescent="0.2">
      <c r="U4334" s="4"/>
      <c r="V4334" s="4"/>
      <c r="W4334" s="4"/>
      <c r="X4334" s="4"/>
      <c r="AJ4334" s="4" t="s">
        <v>13748</v>
      </c>
      <c r="AK4334" s="4" t="s">
        <v>13749</v>
      </c>
      <c r="AL4334" s="4" t="s">
        <v>452</v>
      </c>
      <c r="AM4334" s="4" t="s">
        <v>452</v>
      </c>
    </row>
    <row r="4335" spans="21:39" x14ac:dyDescent="0.2">
      <c r="U4335" s="4"/>
      <c r="V4335" s="4"/>
      <c r="W4335" s="4"/>
      <c r="X4335" s="4"/>
      <c r="AJ4335" s="4" t="s">
        <v>13750</v>
      </c>
      <c r="AK4335" s="4" t="s">
        <v>13751</v>
      </c>
      <c r="AL4335" s="4" t="s">
        <v>452</v>
      </c>
      <c r="AM4335" s="4" t="s">
        <v>452</v>
      </c>
    </row>
    <row r="4336" spans="21:39" x14ac:dyDescent="0.2">
      <c r="U4336" s="4"/>
      <c r="V4336" s="4"/>
      <c r="W4336" s="4"/>
      <c r="X4336" s="4"/>
      <c r="AJ4336" s="4" t="s">
        <v>13752</v>
      </c>
      <c r="AK4336" s="4" t="s">
        <v>13753</v>
      </c>
      <c r="AL4336" s="4" t="s">
        <v>452</v>
      </c>
      <c r="AM4336" s="4" t="s">
        <v>452</v>
      </c>
    </row>
    <row r="4337" spans="21:39" x14ac:dyDescent="0.2">
      <c r="U4337" s="4"/>
      <c r="V4337" s="4"/>
      <c r="W4337" s="4"/>
      <c r="X4337" s="4"/>
      <c r="AJ4337" s="4" t="s">
        <v>13754</v>
      </c>
      <c r="AK4337" s="4" t="s">
        <v>13755</v>
      </c>
      <c r="AL4337" s="4" t="s">
        <v>452</v>
      </c>
      <c r="AM4337" s="4" t="s">
        <v>452</v>
      </c>
    </row>
    <row r="4338" spans="21:39" x14ac:dyDescent="0.2">
      <c r="U4338" s="4"/>
      <c r="V4338" s="4"/>
      <c r="W4338" s="4"/>
      <c r="X4338" s="4"/>
      <c r="AJ4338" s="4" t="s">
        <v>13756</v>
      </c>
      <c r="AK4338" s="4" t="s">
        <v>13757</v>
      </c>
      <c r="AL4338" s="4" t="s">
        <v>452</v>
      </c>
      <c r="AM4338" s="4" t="s">
        <v>452</v>
      </c>
    </row>
    <row r="4339" spans="21:39" x14ac:dyDescent="0.2">
      <c r="U4339" s="4"/>
      <c r="V4339" s="4"/>
      <c r="W4339" s="4"/>
      <c r="X4339" s="4"/>
      <c r="AJ4339" s="4" t="s">
        <v>13758</v>
      </c>
      <c r="AK4339" s="4" t="s">
        <v>13759</v>
      </c>
      <c r="AL4339" s="4" t="s">
        <v>452</v>
      </c>
      <c r="AM4339" s="4" t="s">
        <v>452</v>
      </c>
    </row>
    <row r="4340" spans="21:39" x14ac:dyDescent="0.2">
      <c r="U4340" s="4"/>
      <c r="V4340" s="4"/>
      <c r="W4340" s="4"/>
      <c r="X4340" s="4"/>
      <c r="AJ4340" s="4" t="s">
        <v>13760</v>
      </c>
      <c r="AK4340" s="4" t="s">
        <v>13761</v>
      </c>
      <c r="AL4340" s="4" t="s">
        <v>452</v>
      </c>
      <c r="AM4340" s="4" t="s">
        <v>452</v>
      </c>
    </row>
    <row r="4341" spans="21:39" x14ac:dyDescent="0.2">
      <c r="U4341" s="4"/>
      <c r="V4341" s="4"/>
      <c r="W4341" s="4"/>
      <c r="X4341" s="4"/>
      <c r="AJ4341" s="4" t="s">
        <v>13762</v>
      </c>
      <c r="AK4341" s="4" t="s">
        <v>13763</v>
      </c>
      <c r="AL4341" s="4" t="s">
        <v>452</v>
      </c>
      <c r="AM4341" s="4" t="s">
        <v>452</v>
      </c>
    </row>
    <row r="4342" spans="21:39" x14ac:dyDescent="0.2">
      <c r="U4342" s="4"/>
      <c r="V4342" s="4"/>
      <c r="W4342" s="4"/>
      <c r="X4342" s="4"/>
      <c r="AJ4342" s="4" t="s">
        <v>13764</v>
      </c>
      <c r="AK4342" s="4" t="s">
        <v>13765</v>
      </c>
      <c r="AL4342" s="4" t="s">
        <v>13766</v>
      </c>
      <c r="AM4342" s="4" t="s">
        <v>13767</v>
      </c>
    </row>
    <row r="4343" spans="21:39" x14ac:dyDescent="0.2">
      <c r="U4343" s="4"/>
      <c r="V4343" s="4"/>
      <c r="W4343" s="4"/>
      <c r="X4343" s="4"/>
      <c r="AJ4343" s="4" t="s">
        <v>13768</v>
      </c>
      <c r="AK4343" s="4" t="s">
        <v>13769</v>
      </c>
      <c r="AL4343" s="4" t="s">
        <v>452</v>
      </c>
      <c r="AM4343" s="4" t="s">
        <v>452</v>
      </c>
    </row>
    <row r="4344" spans="21:39" x14ac:dyDescent="0.2">
      <c r="U4344" s="4"/>
      <c r="V4344" s="4"/>
      <c r="W4344" s="4"/>
      <c r="X4344" s="4"/>
      <c r="AJ4344" s="4" t="s">
        <v>13770</v>
      </c>
      <c r="AK4344" s="4" t="s">
        <v>13771</v>
      </c>
      <c r="AL4344" s="4" t="s">
        <v>452</v>
      </c>
      <c r="AM4344" s="4" t="s">
        <v>452</v>
      </c>
    </row>
    <row r="4345" spans="21:39" x14ac:dyDescent="0.2">
      <c r="U4345" s="4"/>
      <c r="V4345" s="4"/>
      <c r="W4345" s="4"/>
      <c r="X4345" s="4"/>
      <c r="AJ4345" s="4" t="s">
        <v>13772</v>
      </c>
      <c r="AK4345" s="4" t="s">
        <v>13773</v>
      </c>
      <c r="AL4345" s="4" t="s">
        <v>452</v>
      </c>
      <c r="AM4345" s="4" t="s">
        <v>452</v>
      </c>
    </row>
    <row r="4346" spans="21:39" x14ac:dyDescent="0.2">
      <c r="U4346" s="4"/>
      <c r="V4346" s="4"/>
      <c r="W4346" s="4"/>
      <c r="X4346" s="4"/>
      <c r="AJ4346" s="4" t="s">
        <v>13774</v>
      </c>
      <c r="AK4346" s="4" t="s">
        <v>13775</v>
      </c>
      <c r="AL4346" s="4" t="s">
        <v>452</v>
      </c>
      <c r="AM4346" s="4" t="s">
        <v>452</v>
      </c>
    </row>
    <row r="4347" spans="21:39" x14ac:dyDescent="0.2">
      <c r="U4347" s="4"/>
      <c r="V4347" s="4"/>
      <c r="W4347" s="4"/>
      <c r="X4347" s="4"/>
      <c r="AJ4347" s="4" t="s">
        <v>13776</v>
      </c>
      <c r="AK4347" s="4" t="s">
        <v>13777</v>
      </c>
      <c r="AL4347" s="4" t="s">
        <v>452</v>
      </c>
      <c r="AM4347" s="4" t="s">
        <v>452</v>
      </c>
    </row>
    <row r="4348" spans="21:39" x14ac:dyDescent="0.2">
      <c r="U4348" s="4"/>
      <c r="V4348" s="4"/>
      <c r="W4348" s="4"/>
      <c r="X4348" s="4"/>
      <c r="AJ4348" s="4" t="s">
        <v>13778</v>
      </c>
      <c r="AK4348" s="4" t="s">
        <v>13779</v>
      </c>
      <c r="AL4348" s="4" t="s">
        <v>452</v>
      </c>
      <c r="AM4348" s="4" t="s">
        <v>452</v>
      </c>
    </row>
    <row r="4349" spans="21:39" x14ac:dyDescent="0.2">
      <c r="U4349" s="4"/>
      <c r="V4349" s="4"/>
      <c r="W4349" s="4"/>
      <c r="X4349" s="4"/>
      <c r="AJ4349" s="4" t="s">
        <v>13780</v>
      </c>
      <c r="AK4349" s="4" t="s">
        <v>13781</v>
      </c>
      <c r="AL4349" s="4" t="s">
        <v>13782</v>
      </c>
      <c r="AM4349" s="4" t="s">
        <v>13783</v>
      </c>
    </row>
    <row r="4350" spans="21:39" x14ac:dyDescent="0.2">
      <c r="U4350" s="4"/>
      <c r="V4350" s="4"/>
      <c r="W4350" s="4"/>
      <c r="X4350" s="4"/>
      <c r="AJ4350" s="4" t="s">
        <v>13784</v>
      </c>
      <c r="AK4350" s="4" t="s">
        <v>13785</v>
      </c>
      <c r="AL4350" s="4" t="s">
        <v>452</v>
      </c>
      <c r="AM4350" s="4" t="s">
        <v>452</v>
      </c>
    </row>
    <row r="4351" spans="21:39" x14ac:dyDescent="0.2">
      <c r="U4351" s="4"/>
      <c r="V4351" s="4"/>
      <c r="W4351" s="4"/>
      <c r="X4351" s="4"/>
      <c r="AJ4351" s="4" t="s">
        <v>13786</v>
      </c>
      <c r="AK4351" s="4" t="s">
        <v>13787</v>
      </c>
      <c r="AL4351" s="4" t="s">
        <v>452</v>
      </c>
      <c r="AM4351" s="4" t="s">
        <v>452</v>
      </c>
    </row>
    <row r="4352" spans="21:39" x14ac:dyDescent="0.2">
      <c r="U4352" s="4"/>
      <c r="V4352" s="4"/>
      <c r="W4352" s="4"/>
      <c r="X4352" s="4"/>
      <c r="AJ4352" s="4" t="s">
        <v>13788</v>
      </c>
      <c r="AK4352" s="4" t="s">
        <v>13789</v>
      </c>
      <c r="AL4352" s="4" t="s">
        <v>452</v>
      </c>
      <c r="AM4352" s="4" t="s">
        <v>452</v>
      </c>
    </row>
    <row r="4353" spans="21:39" x14ac:dyDescent="0.2">
      <c r="U4353" s="4"/>
      <c r="V4353" s="4"/>
      <c r="W4353" s="4"/>
      <c r="X4353" s="4"/>
      <c r="AJ4353" s="4" t="s">
        <v>13790</v>
      </c>
      <c r="AK4353" s="4" t="s">
        <v>13791</v>
      </c>
      <c r="AL4353" s="4" t="s">
        <v>452</v>
      </c>
      <c r="AM4353" s="4" t="s">
        <v>452</v>
      </c>
    </row>
    <row r="4354" spans="21:39" x14ac:dyDescent="0.2">
      <c r="U4354" s="4"/>
      <c r="V4354" s="4"/>
      <c r="W4354" s="4"/>
      <c r="X4354" s="4"/>
      <c r="AJ4354" s="4" t="s">
        <v>13792</v>
      </c>
      <c r="AK4354" s="4" t="s">
        <v>13793</v>
      </c>
      <c r="AL4354" s="4" t="s">
        <v>452</v>
      </c>
      <c r="AM4354" s="4" t="s">
        <v>452</v>
      </c>
    </row>
    <row r="4355" spans="21:39" x14ac:dyDescent="0.2">
      <c r="U4355" s="4"/>
      <c r="V4355" s="4"/>
      <c r="W4355" s="4"/>
      <c r="X4355" s="4"/>
      <c r="AJ4355" s="4" t="s">
        <v>13794</v>
      </c>
      <c r="AK4355" s="4" t="s">
        <v>13795</v>
      </c>
      <c r="AL4355" s="4" t="s">
        <v>452</v>
      </c>
      <c r="AM4355" s="4" t="s">
        <v>452</v>
      </c>
    </row>
    <row r="4356" spans="21:39" x14ac:dyDescent="0.2">
      <c r="U4356" s="4"/>
      <c r="V4356" s="4"/>
      <c r="W4356" s="4"/>
      <c r="X4356" s="4"/>
      <c r="AJ4356" s="4" t="s">
        <v>13796</v>
      </c>
      <c r="AK4356" s="4" t="s">
        <v>13797</v>
      </c>
      <c r="AL4356" s="4" t="s">
        <v>452</v>
      </c>
      <c r="AM4356" s="4" t="s">
        <v>452</v>
      </c>
    </row>
    <row r="4357" spans="21:39" x14ac:dyDescent="0.2">
      <c r="U4357" s="4"/>
      <c r="V4357" s="4"/>
      <c r="W4357" s="4"/>
      <c r="X4357" s="4"/>
      <c r="AJ4357" s="4" t="s">
        <v>13798</v>
      </c>
      <c r="AK4357" s="4" t="s">
        <v>13799</v>
      </c>
      <c r="AL4357" s="4" t="s">
        <v>452</v>
      </c>
      <c r="AM4357" s="4" t="s">
        <v>452</v>
      </c>
    </row>
    <row r="4358" spans="21:39" x14ac:dyDescent="0.2">
      <c r="U4358" s="4"/>
      <c r="V4358" s="4"/>
      <c r="W4358" s="4"/>
      <c r="X4358" s="4"/>
      <c r="AJ4358" s="4" t="s">
        <v>13800</v>
      </c>
      <c r="AK4358" s="4" t="s">
        <v>13801</v>
      </c>
      <c r="AL4358" s="4" t="s">
        <v>452</v>
      </c>
      <c r="AM4358" s="4" t="s">
        <v>452</v>
      </c>
    </row>
    <row r="4359" spans="21:39" x14ac:dyDescent="0.2">
      <c r="U4359" s="4"/>
      <c r="V4359" s="4"/>
      <c r="W4359" s="4"/>
      <c r="X4359" s="4"/>
      <c r="AJ4359" s="4" t="s">
        <v>13802</v>
      </c>
      <c r="AK4359" s="4" t="s">
        <v>13803</v>
      </c>
      <c r="AL4359" s="4" t="s">
        <v>452</v>
      </c>
      <c r="AM4359" s="4" t="s">
        <v>452</v>
      </c>
    </row>
    <row r="4360" spans="21:39" x14ac:dyDescent="0.2">
      <c r="U4360" s="4"/>
      <c r="V4360" s="4"/>
      <c r="W4360" s="4"/>
      <c r="X4360" s="4"/>
      <c r="AJ4360" s="4" t="s">
        <v>13804</v>
      </c>
      <c r="AK4360" s="4" t="s">
        <v>13805</v>
      </c>
      <c r="AL4360" s="4" t="s">
        <v>452</v>
      </c>
      <c r="AM4360" s="4" t="s">
        <v>452</v>
      </c>
    </row>
    <row r="4361" spans="21:39" x14ac:dyDescent="0.2">
      <c r="U4361" s="4"/>
      <c r="V4361" s="4"/>
      <c r="W4361" s="4"/>
      <c r="X4361" s="4"/>
      <c r="AJ4361" s="4" t="s">
        <v>13806</v>
      </c>
      <c r="AK4361" s="4" t="s">
        <v>13807</v>
      </c>
      <c r="AL4361" s="4" t="s">
        <v>452</v>
      </c>
      <c r="AM4361" s="4" t="s">
        <v>452</v>
      </c>
    </row>
    <row r="4362" spans="21:39" x14ac:dyDescent="0.2">
      <c r="U4362" s="4"/>
      <c r="V4362" s="4"/>
      <c r="W4362" s="4"/>
      <c r="X4362" s="4"/>
      <c r="AJ4362" s="4" t="s">
        <v>13808</v>
      </c>
      <c r="AK4362" s="4" t="s">
        <v>13809</v>
      </c>
      <c r="AL4362" s="4" t="s">
        <v>452</v>
      </c>
      <c r="AM4362" s="4" t="s">
        <v>452</v>
      </c>
    </row>
    <row r="4363" spans="21:39" x14ac:dyDescent="0.2">
      <c r="U4363" s="4"/>
      <c r="V4363" s="4"/>
      <c r="W4363" s="4"/>
      <c r="X4363" s="4"/>
      <c r="AJ4363" s="4" t="s">
        <v>13810</v>
      </c>
      <c r="AK4363" s="4" t="s">
        <v>13811</v>
      </c>
      <c r="AL4363" s="4" t="s">
        <v>452</v>
      </c>
      <c r="AM4363" s="4" t="s">
        <v>452</v>
      </c>
    </row>
    <row r="4364" spans="21:39" x14ac:dyDescent="0.2">
      <c r="U4364" s="4"/>
      <c r="V4364" s="4"/>
      <c r="W4364" s="4"/>
      <c r="X4364" s="4"/>
      <c r="AJ4364" s="4" t="s">
        <v>13812</v>
      </c>
      <c r="AK4364" s="4" t="s">
        <v>13813</v>
      </c>
      <c r="AL4364" s="4" t="s">
        <v>452</v>
      </c>
      <c r="AM4364" s="4" t="s">
        <v>452</v>
      </c>
    </row>
    <row r="4365" spans="21:39" x14ac:dyDescent="0.2">
      <c r="U4365" s="4"/>
      <c r="V4365" s="4"/>
      <c r="W4365" s="4"/>
      <c r="X4365" s="4"/>
      <c r="AJ4365" s="4" t="s">
        <v>13814</v>
      </c>
      <c r="AK4365" s="4" t="s">
        <v>13815</v>
      </c>
      <c r="AL4365" s="4" t="s">
        <v>452</v>
      </c>
      <c r="AM4365" s="4" t="s">
        <v>452</v>
      </c>
    </row>
    <row r="4366" spans="21:39" x14ac:dyDescent="0.2">
      <c r="U4366" s="4"/>
      <c r="V4366" s="4"/>
      <c r="W4366" s="4"/>
      <c r="X4366" s="4"/>
      <c r="AJ4366" s="4" t="s">
        <v>13816</v>
      </c>
      <c r="AK4366" s="4" t="s">
        <v>13817</v>
      </c>
      <c r="AL4366" s="4" t="s">
        <v>452</v>
      </c>
      <c r="AM4366" s="4" t="s">
        <v>452</v>
      </c>
    </row>
    <row r="4367" spans="21:39" x14ac:dyDescent="0.2">
      <c r="U4367" s="4"/>
      <c r="V4367" s="4"/>
      <c r="W4367" s="4"/>
      <c r="X4367" s="4"/>
      <c r="AJ4367" s="4" t="s">
        <v>13818</v>
      </c>
      <c r="AK4367" s="4" t="s">
        <v>13819</v>
      </c>
      <c r="AL4367" s="4" t="s">
        <v>452</v>
      </c>
      <c r="AM4367" s="4" t="s">
        <v>452</v>
      </c>
    </row>
    <row r="4368" spans="21:39" x14ac:dyDescent="0.2">
      <c r="U4368" s="4"/>
      <c r="V4368" s="4"/>
      <c r="W4368" s="4"/>
      <c r="X4368" s="4"/>
      <c r="AJ4368" s="4" t="s">
        <v>13820</v>
      </c>
      <c r="AK4368" s="4" t="s">
        <v>13821</v>
      </c>
      <c r="AL4368" s="4" t="s">
        <v>452</v>
      </c>
      <c r="AM4368" s="4" t="s">
        <v>452</v>
      </c>
    </row>
    <row r="4369" spans="21:39" x14ac:dyDescent="0.2">
      <c r="U4369" s="4"/>
      <c r="V4369" s="4"/>
      <c r="W4369" s="4"/>
      <c r="X4369" s="4"/>
      <c r="AJ4369" s="4" t="s">
        <v>13822</v>
      </c>
      <c r="AK4369" s="4" t="s">
        <v>13823</v>
      </c>
      <c r="AL4369" s="4" t="s">
        <v>452</v>
      </c>
      <c r="AM4369" s="4" t="s">
        <v>452</v>
      </c>
    </row>
    <row r="4370" spans="21:39" x14ac:dyDescent="0.2">
      <c r="U4370" s="4"/>
      <c r="V4370" s="4"/>
      <c r="W4370" s="4"/>
      <c r="X4370" s="4"/>
      <c r="AJ4370" s="4" t="s">
        <v>13824</v>
      </c>
      <c r="AK4370" s="4" t="s">
        <v>13825</v>
      </c>
      <c r="AL4370" s="4" t="s">
        <v>452</v>
      </c>
      <c r="AM4370" s="4" t="s">
        <v>452</v>
      </c>
    </row>
    <row r="4371" spans="21:39" x14ac:dyDescent="0.2">
      <c r="U4371" s="4"/>
      <c r="V4371" s="4"/>
      <c r="W4371" s="4"/>
      <c r="X4371" s="4"/>
      <c r="AJ4371" s="4" t="s">
        <v>13826</v>
      </c>
      <c r="AK4371" s="4" t="s">
        <v>13825</v>
      </c>
      <c r="AL4371" s="4" t="s">
        <v>452</v>
      </c>
      <c r="AM4371" s="4" t="s">
        <v>452</v>
      </c>
    </row>
    <row r="4372" spans="21:39" x14ac:dyDescent="0.2">
      <c r="U4372" s="4"/>
      <c r="V4372" s="4"/>
      <c r="W4372" s="4"/>
      <c r="X4372" s="4"/>
      <c r="AJ4372" s="4" t="s">
        <v>13827</v>
      </c>
      <c r="AK4372" s="4" t="s">
        <v>13828</v>
      </c>
      <c r="AL4372" s="4" t="s">
        <v>452</v>
      </c>
      <c r="AM4372" s="4" t="s">
        <v>452</v>
      </c>
    </row>
    <row r="4373" spans="21:39" x14ac:dyDescent="0.2">
      <c r="U4373" s="4"/>
      <c r="V4373" s="4"/>
      <c r="W4373" s="4"/>
      <c r="X4373" s="4"/>
      <c r="AJ4373" s="4" t="s">
        <v>13829</v>
      </c>
      <c r="AK4373" s="4" t="s">
        <v>13830</v>
      </c>
      <c r="AL4373" s="4" t="s">
        <v>452</v>
      </c>
      <c r="AM4373" s="4" t="s">
        <v>452</v>
      </c>
    </row>
    <row r="4374" spans="21:39" x14ac:dyDescent="0.2">
      <c r="U4374" s="4"/>
      <c r="V4374" s="4"/>
      <c r="W4374" s="4"/>
      <c r="X4374" s="4"/>
      <c r="AJ4374" s="4" t="s">
        <v>13831</v>
      </c>
      <c r="AK4374" s="4" t="s">
        <v>13832</v>
      </c>
      <c r="AL4374" s="4" t="s">
        <v>452</v>
      </c>
      <c r="AM4374" s="4" t="s">
        <v>452</v>
      </c>
    </row>
    <row r="4375" spans="21:39" x14ac:dyDescent="0.2">
      <c r="U4375" s="4"/>
      <c r="V4375" s="4"/>
      <c r="W4375" s="4"/>
      <c r="X4375" s="4"/>
      <c r="AJ4375" s="4" t="s">
        <v>13833</v>
      </c>
      <c r="AK4375" s="4" t="s">
        <v>13834</v>
      </c>
      <c r="AL4375" s="4" t="s">
        <v>452</v>
      </c>
      <c r="AM4375" s="4" t="s">
        <v>452</v>
      </c>
    </row>
    <row r="4376" spans="21:39" x14ac:dyDescent="0.2">
      <c r="U4376" s="4"/>
      <c r="V4376" s="4"/>
      <c r="W4376" s="4"/>
      <c r="X4376" s="4"/>
      <c r="AJ4376" s="4" t="s">
        <v>13835</v>
      </c>
      <c r="AK4376" s="4" t="s">
        <v>13836</v>
      </c>
      <c r="AL4376" s="4" t="s">
        <v>452</v>
      </c>
      <c r="AM4376" s="4" t="s">
        <v>452</v>
      </c>
    </row>
    <row r="4377" spans="21:39" x14ac:dyDescent="0.2">
      <c r="U4377" s="4"/>
      <c r="V4377" s="4"/>
      <c r="W4377" s="4"/>
      <c r="X4377" s="4"/>
      <c r="AJ4377" s="4" t="s">
        <v>13837</v>
      </c>
      <c r="AK4377" s="4" t="s">
        <v>13838</v>
      </c>
      <c r="AL4377" s="4" t="s">
        <v>452</v>
      </c>
      <c r="AM4377" s="4" t="s">
        <v>452</v>
      </c>
    </row>
    <row r="4378" spans="21:39" x14ac:dyDescent="0.2">
      <c r="U4378" s="4"/>
      <c r="V4378" s="4"/>
      <c r="W4378" s="4"/>
      <c r="X4378" s="4"/>
      <c r="AJ4378" s="4" t="s">
        <v>13839</v>
      </c>
      <c r="AK4378" s="4" t="s">
        <v>13840</v>
      </c>
      <c r="AL4378" s="4" t="s">
        <v>452</v>
      </c>
      <c r="AM4378" s="4" t="s">
        <v>452</v>
      </c>
    </row>
    <row r="4379" spans="21:39" x14ac:dyDescent="0.2">
      <c r="U4379" s="4"/>
      <c r="V4379" s="4"/>
      <c r="W4379" s="4"/>
      <c r="X4379" s="4"/>
      <c r="AJ4379" s="4" t="s">
        <v>13841</v>
      </c>
      <c r="AK4379" s="4" t="s">
        <v>13842</v>
      </c>
      <c r="AL4379" s="4" t="s">
        <v>452</v>
      </c>
      <c r="AM4379" s="4" t="s">
        <v>452</v>
      </c>
    </row>
    <row r="4380" spans="21:39" x14ac:dyDescent="0.2">
      <c r="U4380" s="4"/>
      <c r="V4380" s="4"/>
      <c r="W4380" s="4"/>
      <c r="X4380" s="4"/>
      <c r="AJ4380" s="4" t="s">
        <v>13843</v>
      </c>
      <c r="AK4380" s="4" t="s">
        <v>13844</v>
      </c>
      <c r="AL4380" s="4" t="s">
        <v>452</v>
      </c>
      <c r="AM4380" s="4" t="s">
        <v>452</v>
      </c>
    </row>
    <row r="4381" spans="21:39" x14ac:dyDescent="0.2">
      <c r="U4381" s="4"/>
      <c r="V4381" s="4"/>
      <c r="W4381" s="4"/>
      <c r="X4381" s="4"/>
      <c r="AJ4381" s="4" t="s">
        <v>13845</v>
      </c>
      <c r="AK4381" s="4" t="s">
        <v>13846</v>
      </c>
      <c r="AL4381" s="4" t="s">
        <v>452</v>
      </c>
      <c r="AM4381" s="4" t="s">
        <v>452</v>
      </c>
    </row>
    <row r="4382" spans="21:39" x14ac:dyDescent="0.2">
      <c r="U4382" s="4"/>
      <c r="V4382" s="4"/>
      <c r="W4382" s="4"/>
      <c r="X4382" s="4"/>
      <c r="AJ4382" s="4" t="s">
        <v>13847</v>
      </c>
      <c r="AK4382" s="4" t="s">
        <v>13848</v>
      </c>
      <c r="AL4382" s="4" t="s">
        <v>452</v>
      </c>
      <c r="AM4382" s="4" t="s">
        <v>452</v>
      </c>
    </row>
    <row r="4383" spans="21:39" x14ac:dyDescent="0.2">
      <c r="U4383" s="4"/>
      <c r="V4383" s="4"/>
      <c r="W4383" s="4"/>
      <c r="X4383" s="4"/>
      <c r="AJ4383" s="4" t="s">
        <v>13849</v>
      </c>
      <c r="AK4383" s="4" t="s">
        <v>13850</v>
      </c>
      <c r="AL4383" s="4" t="s">
        <v>452</v>
      </c>
      <c r="AM4383" s="4" t="s">
        <v>452</v>
      </c>
    </row>
    <row r="4384" spans="21:39" x14ac:dyDescent="0.2">
      <c r="U4384" s="4"/>
      <c r="V4384" s="4"/>
      <c r="W4384" s="4"/>
      <c r="X4384" s="4"/>
      <c r="AJ4384" s="4" t="s">
        <v>13851</v>
      </c>
      <c r="AK4384" s="4" t="s">
        <v>13852</v>
      </c>
      <c r="AL4384" s="4" t="s">
        <v>452</v>
      </c>
      <c r="AM4384" s="4" t="s">
        <v>452</v>
      </c>
    </row>
    <row r="4385" spans="21:39" x14ac:dyDescent="0.2">
      <c r="U4385" s="4"/>
      <c r="V4385" s="4"/>
      <c r="W4385" s="4"/>
      <c r="X4385" s="4"/>
      <c r="AJ4385" s="4" t="s">
        <v>13853</v>
      </c>
      <c r="AK4385" s="4" t="s">
        <v>13854</v>
      </c>
      <c r="AL4385" s="4" t="s">
        <v>452</v>
      </c>
      <c r="AM4385" s="4" t="s">
        <v>452</v>
      </c>
    </row>
    <row r="4386" spans="21:39" x14ac:dyDescent="0.2">
      <c r="U4386" s="4"/>
      <c r="V4386" s="4"/>
      <c r="W4386" s="4"/>
      <c r="X4386" s="4"/>
      <c r="AJ4386" s="4" t="s">
        <v>13855</v>
      </c>
      <c r="AK4386" s="4" t="s">
        <v>13856</v>
      </c>
      <c r="AL4386" s="4" t="s">
        <v>452</v>
      </c>
      <c r="AM4386" s="4" t="s">
        <v>452</v>
      </c>
    </row>
    <row r="4387" spans="21:39" x14ac:dyDescent="0.2">
      <c r="U4387" s="4"/>
      <c r="V4387" s="4"/>
      <c r="W4387" s="4"/>
      <c r="X4387" s="4"/>
      <c r="AJ4387" s="4" t="s">
        <v>13857</v>
      </c>
      <c r="AK4387" s="4" t="s">
        <v>13858</v>
      </c>
      <c r="AL4387" s="4" t="s">
        <v>452</v>
      </c>
      <c r="AM4387" s="4" t="s">
        <v>452</v>
      </c>
    </row>
    <row r="4388" spans="21:39" x14ac:dyDescent="0.2">
      <c r="U4388" s="4"/>
      <c r="V4388" s="4"/>
      <c r="W4388" s="4"/>
      <c r="X4388" s="4"/>
      <c r="AJ4388" s="4" t="s">
        <v>13859</v>
      </c>
      <c r="AK4388" s="4" t="s">
        <v>13860</v>
      </c>
      <c r="AL4388" s="4" t="s">
        <v>452</v>
      </c>
      <c r="AM4388" s="4" t="s">
        <v>452</v>
      </c>
    </row>
    <row r="4389" spans="21:39" x14ac:dyDescent="0.2">
      <c r="U4389" s="4"/>
      <c r="V4389" s="4"/>
      <c r="W4389" s="4"/>
      <c r="X4389" s="4"/>
      <c r="AJ4389" s="4" t="s">
        <v>13861</v>
      </c>
      <c r="AK4389" s="4" t="s">
        <v>13862</v>
      </c>
      <c r="AL4389" s="4" t="s">
        <v>452</v>
      </c>
      <c r="AM4389" s="4" t="s">
        <v>452</v>
      </c>
    </row>
    <row r="4390" spans="21:39" x14ac:dyDescent="0.2">
      <c r="U4390" s="4"/>
      <c r="V4390" s="4"/>
      <c r="W4390" s="4"/>
      <c r="X4390" s="4"/>
      <c r="AJ4390" s="4" t="s">
        <v>13863</v>
      </c>
      <c r="AK4390" s="4" t="s">
        <v>13864</v>
      </c>
      <c r="AL4390" s="4" t="s">
        <v>452</v>
      </c>
      <c r="AM4390" s="4" t="s">
        <v>452</v>
      </c>
    </row>
    <row r="4391" spans="21:39" x14ac:dyDescent="0.2">
      <c r="U4391" s="4"/>
      <c r="V4391" s="4"/>
      <c r="W4391" s="4"/>
      <c r="X4391" s="4"/>
      <c r="AJ4391" s="4" t="s">
        <v>13865</v>
      </c>
      <c r="AK4391" s="4" t="s">
        <v>13866</v>
      </c>
      <c r="AL4391" s="4" t="s">
        <v>452</v>
      </c>
      <c r="AM4391" s="4" t="s">
        <v>452</v>
      </c>
    </row>
    <row r="4392" spans="21:39" x14ac:dyDescent="0.2">
      <c r="U4392" s="4"/>
      <c r="V4392" s="4"/>
      <c r="W4392" s="4"/>
      <c r="X4392" s="4"/>
      <c r="AJ4392" s="4" t="s">
        <v>13867</v>
      </c>
      <c r="AK4392" s="4" t="s">
        <v>13868</v>
      </c>
      <c r="AL4392" s="4" t="s">
        <v>452</v>
      </c>
      <c r="AM4392" s="4" t="s">
        <v>452</v>
      </c>
    </row>
    <row r="4393" spans="21:39" x14ac:dyDescent="0.2">
      <c r="U4393" s="4"/>
      <c r="V4393" s="4"/>
      <c r="W4393" s="4"/>
      <c r="X4393" s="4"/>
      <c r="AJ4393" s="4" t="s">
        <v>13869</v>
      </c>
      <c r="AK4393" s="4" t="s">
        <v>13870</v>
      </c>
      <c r="AL4393" s="4" t="s">
        <v>452</v>
      </c>
      <c r="AM4393" s="4" t="s">
        <v>452</v>
      </c>
    </row>
    <row r="4394" spans="21:39" x14ac:dyDescent="0.2">
      <c r="U4394" s="4"/>
      <c r="V4394" s="4"/>
      <c r="W4394" s="4"/>
      <c r="X4394" s="4"/>
      <c r="AJ4394" s="4" t="s">
        <v>13871</v>
      </c>
      <c r="AK4394" s="4" t="s">
        <v>13872</v>
      </c>
      <c r="AL4394" s="4" t="s">
        <v>452</v>
      </c>
      <c r="AM4394" s="4" t="s">
        <v>452</v>
      </c>
    </row>
    <row r="4395" spans="21:39" x14ac:dyDescent="0.2">
      <c r="U4395" s="4"/>
      <c r="V4395" s="4"/>
      <c r="W4395" s="4"/>
      <c r="X4395" s="4"/>
      <c r="AJ4395" s="4" t="s">
        <v>13873</v>
      </c>
      <c r="AK4395" s="4" t="s">
        <v>13874</v>
      </c>
      <c r="AL4395" s="4" t="s">
        <v>452</v>
      </c>
      <c r="AM4395" s="4" t="s">
        <v>452</v>
      </c>
    </row>
    <row r="4396" spans="21:39" x14ac:dyDescent="0.2">
      <c r="U4396" s="4"/>
      <c r="V4396" s="4"/>
      <c r="W4396" s="4"/>
      <c r="X4396" s="4"/>
      <c r="AJ4396" s="4" t="s">
        <v>13875</v>
      </c>
      <c r="AK4396" s="4" t="s">
        <v>13876</v>
      </c>
      <c r="AL4396" s="4" t="s">
        <v>452</v>
      </c>
      <c r="AM4396" s="4" t="s">
        <v>452</v>
      </c>
    </row>
    <row r="4397" spans="21:39" x14ac:dyDescent="0.2">
      <c r="U4397" s="4"/>
      <c r="V4397" s="4"/>
      <c r="W4397" s="4"/>
      <c r="X4397" s="4"/>
      <c r="AJ4397" s="4" t="s">
        <v>13877</v>
      </c>
      <c r="AK4397" s="4" t="s">
        <v>13878</v>
      </c>
      <c r="AL4397" s="4" t="s">
        <v>452</v>
      </c>
      <c r="AM4397" s="4" t="s">
        <v>452</v>
      </c>
    </row>
    <row r="4398" spans="21:39" x14ac:dyDescent="0.2">
      <c r="U4398" s="4"/>
      <c r="V4398" s="4"/>
      <c r="W4398" s="4"/>
      <c r="X4398" s="4"/>
      <c r="AJ4398" s="4" t="s">
        <v>13879</v>
      </c>
      <c r="AK4398" s="4" t="s">
        <v>13880</v>
      </c>
      <c r="AL4398" s="4" t="s">
        <v>452</v>
      </c>
      <c r="AM4398" s="4" t="s">
        <v>452</v>
      </c>
    </row>
    <row r="4399" spans="21:39" x14ac:dyDescent="0.2">
      <c r="U4399" s="4"/>
      <c r="V4399" s="4"/>
      <c r="W4399" s="4"/>
      <c r="X4399" s="4"/>
      <c r="AJ4399" s="4" t="s">
        <v>13881</v>
      </c>
      <c r="AK4399" s="4" t="s">
        <v>13882</v>
      </c>
      <c r="AL4399" s="4" t="s">
        <v>452</v>
      </c>
      <c r="AM4399" s="4" t="s">
        <v>452</v>
      </c>
    </row>
    <row r="4400" spans="21:39" x14ac:dyDescent="0.2">
      <c r="U4400" s="4"/>
      <c r="V4400" s="4"/>
      <c r="W4400" s="4"/>
      <c r="X4400" s="4"/>
      <c r="AJ4400" s="4" t="s">
        <v>13883</v>
      </c>
      <c r="AK4400" s="4" t="s">
        <v>13884</v>
      </c>
      <c r="AL4400" s="4" t="s">
        <v>452</v>
      </c>
      <c r="AM4400" s="4" t="s">
        <v>452</v>
      </c>
    </row>
    <row r="4401" spans="21:39" x14ac:dyDescent="0.2">
      <c r="U4401" s="4"/>
      <c r="V4401" s="4"/>
      <c r="W4401" s="4"/>
      <c r="X4401" s="4"/>
      <c r="AJ4401" s="4" t="s">
        <v>13885</v>
      </c>
      <c r="AK4401" s="4" t="s">
        <v>13886</v>
      </c>
      <c r="AL4401" s="4" t="s">
        <v>13887</v>
      </c>
      <c r="AM4401" s="4" t="s">
        <v>13888</v>
      </c>
    </row>
    <row r="4402" spans="21:39" x14ac:dyDescent="0.2">
      <c r="U4402" s="4"/>
      <c r="V4402" s="4"/>
      <c r="W4402" s="4"/>
      <c r="X4402" s="4"/>
      <c r="AJ4402" s="4" t="s">
        <v>13889</v>
      </c>
      <c r="AK4402" s="4" t="s">
        <v>13890</v>
      </c>
      <c r="AL4402" s="4" t="s">
        <v>13891</v>
      </c>
      <c r="AM4402" s="4" t="s">
        <v>13892</v>
      </c>
    </row>
    <row r="4403" spans="21:39" x14ac:dyDescent="0.2">
      <c r="U4403" s="4"/>
      <c r="V4403" s="4"/>
      <c r="W4403" s="4"/>
      <c r="X4403" s="4"/>
      <c r="AJ4403" s="4" t="s">
        <v>13893</v>
      </c>
      <c r="AK4403" s="4" t="s">
        <v>13894</v>
      </c>
      <c r="AL4403" s="4" t="s">
        <v>13887</v>
      </c>
      <c r="AM4403" s="4" t="s">
        <v>13892</v>
      </c>
    </row>
    <row r="4404" spans="21:39" x14ac:dyDescent="0.2">
      <c r="U4404" s="4"/>
      <c r="V4404" s="4"/>
      <c r="W4404" s="4"/>
      <c r="X4404" s="4"/>
      <c r="AJ4404" s="4" t="s">
        <v>13895</v>
      </c>
      <c r="AK4404" s="4" t="s">
        <v>13896</v>
      </c>
      <c r="AL4404" s="4" t="s">
        <v>452</v>
      </c>
      <c r="AM4404" s="4" t="s">
        <v>452</v>
      </c>
    </row>
    <row r="4405" spans="21:39" x14ac:dyDescent="0.2">
      <c r="U4405" s="4"/>
      <c r="V4405" s="4"/>
      <c r="W4405" s="4"/>
      <c r="X4405" s="4"/>
      <c r="AJ4405" s="4" t="s">
        <v>13897</v>
      </c>
      <c r="AK4405" s="4" t="s">
        <v>13898</v>
      </c>
      <c r="AL4405" s="4" t="s">
        <v>13899</v>
      </c>
      <c r="AM4405" s="4" t="s">
        <v>13900</v>
      </c>
    </row>
    <row r="4406" spans="21:39" x14ac:dyDescent="0.2">
      <c r="U4406" s="4"/>
      <c r="V4406" s="4"/>
      <c r="W4406" s="4"/>
      <c r="X4406" s="4"/>
      <c r="AJ4406" s="4" t="s">
        <v>13901</v>
      </c>
      <c r="AK4406" s="4" t="s">
        <v>13902</v>
      </c>
      <c r="AL4406" s="4" t="s">
        <v>452</v>
      </c>
      <c r="AM4406" s="4" t="s">
        <v>452</v>
      </c>
    </row>
    <row r="4407" spans="21:39" x14ac:dyDescent="0.2">
      <c r="U4407" s="4"/>
      <c r="V4407" s="4"/>
      <c r="W4407" s="4"/>
      <c r="X4407" s="4"/>
      <c r="AJ4407" s="4" t="s">
        <v>13903</v>
      </c>
      <c r="AK4407" s="4" t="s">
        <v>13904</v>
      </c>
      <c r="AL4407" s="4" t="s">
        <v>452</v>
      </c>
      <c r="AM4407" s="4" t="s">
        <v>452</v>
      </c>
    </row>
    <row r="4408" spans="21:39" x14ac:dyDescent="0.2">
      <c r="U4408" s="4"/>
      <c r="V4408" s="4"/>
      <c r="W4408" s="4"/>
      <c r="X4408" s="4"/>
      <c r="AJ4408" s="4" t="s">
        <v>13905</v>
      </c>
      <c r="AK4408" s="4" t="s">
        <v>13906</v>
      </c>
      <c r="AL4408" s="4" t="s">
        <v>452</v>
      </c>
      <c r="AM4408" s="4" t="s">
        <v>452</v>
      </c>
    </row>
    <row r="4409" spans="21:39" x14ac:dyDescent="0.2">
      <c r="U4409" s="4"/>
      <c r="V4409" s="4"/>
      <c r="W4409" s="4"/>
      <c r="X4409" s="4"/>
      <c r="AJ4409" s="4" t="s">
        <v>13907</v>
      </c>
      <c r="AK4409" s="4" t="s">
        <v>13908</v>
      </c>
      <c r="AL4409" s="4" t="s">
        <v>452</v>
      </c>
      <c r="AM4409" s="4" t="s">
        <v>452</v>
      </c>
    </row>
    <row r="4410" spans="21:39" x14ac:dyDescent="0.2">
      <c r="U4410" s="4"/>
      <c r="V4410" s="4"/>
      <c r="W4410" s="4"/>
      <c r="X4410" s="4"/>
      <c r="AJ4410" s="4" t="s">
        <v>13909</v>
      </c>
      <c r="AK4410" s="4" t="s">
        <v>13910</v>
      </c>
      <c r="AL4410" s="4" t="s">
        <v>452</v>
      </c>
      <c r="AM4410" s="4" t="s">
        <v>452</v>
      </c>
    </row>
    <row r="4411" spans="21:39" x14ac:dyDescent="0.2">
      <c r="U4411" s="4"/>
      <c r="V4411" s="4"/>
      <c r="W4411" s="4"/>
      <c r="X4411" s="4"/>
      <c r="AJ4411" s="4" t="s">
        <v>13911</v>
      </c>
      <c r="AK4411" s="4" t="s">
        <v>13912</v>
      </c>
      <c r="AL4411" s="4" t="s">
        <v>452</v>
      </c>
      <c r="AM4411" s="4" t="s">
        <v>452</v>
      </c>
    </row>
    <row r="4412" spans="21:39" x14ac:dyDescent="0.2">
      <c r="U4412" s="4"/>
      <c r="V4412" s="4"/>
      <c r="W4412" s="4"/>
      <c r="X4412" s="4"/>
      <c r="AJ4412" s="4" t="s">
        <v>13913</v>
      </c>
      <c r="AK4412" s="4" t="s">
        <v>13914</v>
      </c>
      <c r="AL4412" s="4" t="s">
        <v>452</v>
      </c>
      <c r="AM4412" s="4" t="s">
        <v>452</v>
      </c>
    </row>
    <row r="4413" spans="21:39" x14ac:dyDescent="0.2">
      <c r="U4413" s="4"/>
      <c r="V4413" s="4"/>
      <c r="W4413" s="4"/>
      <c r="X4413" s="4"/>
      <c r="AJ4413" s="4" t="s">
        <v>13915</v>
      </c>
      <c r="AK4413" s="4" t="s">
        <v>13916</v>
      </c>
      <c r="AL4413" s="4" t="s">
        <v>452</v>
      </c>
      <c r="AM4413" s="4" t="s">
        <v>452</v>
      </c>
    </row>
    <row r="4414" spans="21:39" x14ac:dyDescent="0.2">
      <c r="U4414" s="4"/>
      <c r="V4414" s="4"/>
      <c r="W4414" s="4"/>
      <c r="X4414" s="4"/>
      <c r="AJ4414" s="4" t="s">
        <v>13917</v>
      </c>
      <c r="AK4414" s="4" t="s">
        <v>13918</v>
      </c>
      <c r="AL4414" s="4" t="s">
        <v>452</v>
      </c>
      <c r="AM4414" s="4" t="s">
        <v>452</v>
      </c>
    </row>
    <row r="4415" spans="21:39" x14ac:dyDescent="0.2">
      <c r="U4415" s="4"/>
      <c r="V4415" s="4"/>
      <c r="W4415" s="4"/>
      <c r="X4415" s="4"/>
      <c r="AJ4415" s="4" t="s">
        <v>13919</v>
      </c>
      <c r="AK4415" s="4" t="s">
        <v>13920</v>
      </c>
      <c r="AL4415" s="4" t="s">
        <v>452</v>
      </c>
      <c r="AM4415" s="4" t="s">
        <v>452</v>
      </c>
    </row>
    <row r="4416" spans="21:39" x14ac:dyDescent="0.2">
      <c r="U4416" s="4"/>
      <c r="V4416" s="4"/>
      <c r="W4416" s="4"/>
      <c r="X4416" s="4"/>
      <c r="AJ4416" s="4" t="s">
        <v>13921</v>
      </c>
      <c r="AK4416" s="4" t="s">
        <v>13922</v>
      </c>
      <c r="AL4416" s="4" t="s">
        <v>452</v>
      </c>
      <c r="AM4416" s="4" t="s">
        <v>452</v>
      </c>
    </row>
    <row r="4417" spans="21:39" x14ac:dyDescent="0.2">
      <c r="U4417" s="4"/>
      <c r="V4417" s="4"/>
      <c r="W4417" s="4"/>
      <c r="X4417" s="4"/>
      <c r="AJ4417" s="4" t="s">
        <v>13923</v>
      </c>
      <c r="AK4417" s="4" t="s">
        <v>13924</v>
      </c>
      <c r="AL4417" s="4" t="s">
        <v>452</v>
      </c>
      <c r="AM4417" s="4" t="s">
        <v>452</v>
      </c>
    </row>
    <row r="4418" spans="21:39" x14ac:dyDescent="0.2">
      <c r="U4418" s="4"/>
      <c r="V4418" s="4"/>
      <c r="W4418" s="4"/>
      <c r="X4418" s="4"/>
      <c r="AJ4418" s="4" t="s">
        <v>13925</v>
      </c>
      <c r="AK4418" s="4" t="s">
        <v>13926</v>
      </c>
      <c r="AL4418" s="4" t="s">
        <v>452</v>
      </c>
      <c r="AM4418" s="4" t="s">
        <v>452</v>
      </c>
    </row>
    <row r="4419" spans="21:39" x14ac:dyDescent="0.2">
      <c r="U4419" s="4"/>
      <c r="V4419" s="4"/>
      <c r="W4419" s="4"/>
      <c r="X4419" s="4"/>
      <c r="AJ4419" s="4" t="s">
        <v>13927</v>
      </c>
      <c r="AK4419" s="4" t="s">
        <v>13928</v>
      </c>
      <c r="AL4419" s="4" t="s">
        <v>452</v>
      </c>
      <c r="AM4419" s="4" t="s">
        <v>452</v>
      </c>
    </row>
    <row r="4420" spans="21:39" x14ac:dyDescent="0.2">
      <c r="U4420" s="4"/>
      <c r="V4420" s="4"/>
      <c r="W4420" s="4"/>
      <c r="X4420" s="4"/>
      <c r="AJ4420" s="4" t="s">
        <v>13929</v>
      </c>
      <c r="AK4420" s="4" t="s">
        <v>13930</v>
      </c>
      <c r="AL4420" s="4" t="s">
        <v>452</v>
      </c>
      <c r="AM4420" s="4" t="s">
        <v>452</v>
      </c>
    </row>
    <row r="4421" spans="21:39" x14ac:dyDescent="0.2">
      <c r="U4421" s="4"/>
      <c r="V4421" s="4"/>
      <c r="W4421" s="4"/>
      <c r="X4421" s="4"/>
      <c r="AJ4421" s="4" t="s">
        <v>13931</v>
      </c>
      <c r="AK4421" s="4" t="s">
        <v>13932</v>
      </c>
      <c r="AL4421" s="4" t="s">
        <v>452</v>
      </c>
      <c r="AM4421" s="4" t="s">
        <v>452</v>
      </c>
    </row>
    <row r="4422" spans="21:39" x14ac:dyDescent="0.2">
      <c r="U4422" s="4"/>
      <c r="V4422" s="4"/>
      <c r="W4422" s="4"/>
      <c r="X4422" s="4"/>
      <c r="AJ4422" s="4" t="s">
        <v>13933</v>
      </c>
      <c r="AK4422" s="4" t="s">
        <v>13934</v>
      </c>
      <c r="AL4422" s="4" t="s">
        <v>452</v>
      </c>
      <c r="AM4422" s="4" t="s">
        <v>452</v>
      </c>
    </row>
    <row r="4423" spans="21:39" x14ac:dyDescent="0.2">
      <c r="U4423" s="4"/>
      <c r="V4423" s="4"/>
      <c r="W4423" s="4"/>
      <c r="X4423" s="4"/>
      <c r="AJ4423" s="4" t="s">
        <v>13935</v>
      </c>
      <c r="AK4423" s="4" t="s">
        <v>13936</v>
      </c>
      <c r="AL4423" s="4" t="s">
        <v>452</v>
      </c>
      <c r="AM4423" s="4" t="s">
        <v>452</v>
      </c>
    </row>
    <row r="4424" spans="21:39" x14ac:dyDescent="0.2">
      <c r="U4424" s="4"/>
      <c r="V4424" s="4"/>
      <c r="W4424" s="4"/>
      <c r="X4424" s="4"/>
      <c r="AJ4424" s="4" t="s">
        <v>13937</v>
      </c>
      <c r="AK4424" s="4" t="s">
        <v>13938</v>
      </c>
      <c r="AL4424" s="4" t="s">
        <v>452</v>
      </c>
      <c r="AM4424" s="4" t="s">
        <v>452</v>
      </c>
    </row>
    <row r="4425" spans="21:39" x14ac:dyDescent="0.2">
      <c r="U4425" s="4"/>
      <c r="V4425" s="4"/>
      <c r="W4425" s="4"/>
      <c r="X4425" s="4"/>
      <c r="AJ4425" s="4" t="s">
        <v>13939</v>
      </c>
      <c r="AK4425" s="4" t="s">
        <v>13940</v>
      </c>
      <c r="AL4425" s="4" t="s">
        <v>13941</v>
      </c>
      <c r="AM4425" s="4" t="s">
        <v>13942</v>
      </c>
    </row>
    <row r="4426" spans="21:39" x14ac:dyDescent="0.2">
      <c r="U4426" s="4"/>
      <c r="V4426" s="4"/>
      <c r="W4426" s="4"/>
      <c r="X4426" s="4"/>
      <c r="AJ4426" s="4" t="s">
        <v>13943</v>
      </c>
      <c r="AK4426" s="4" t="s">
        <v>13944</v>
      </c>
      <c r="AL4426" s="4" t="s">
        <v>13945</v>
      </c>
      <c r="AM4426" s="4" t="s">
        <v>13946</v>
      </c>
    </row>
    <row r="4427" spans="21:39" x14ac:dyDescent="0.2">
      <c r="U4427" s="4"/>
      <c r="V4427" s="4"/>
      <c r="W4427" s="4"/>
      <c r="X4427" s="4"/>
      <c r="AJ4427" s="4" t="s">
        <v>13947</v>
      </c>
      <c r="AK4427" s="4" t="s">
        <v>13948</v>
      </c>
      <c r="AL4427" s="4" t="s">
        <v>13949</v>
      </c>
      <c r="AM4427" s="4" t="s">
        <v>13950</v>
      </c>
    </row>
    <row r="4428" spans="21:39" x14ac:dyDescent="0.2">
      <c r="U4428" s="4"/>
      <c r="V4428" s="4"/>
      <c r="W4428" s="4"/>
      <c r="X4428" s="4"/>
      <c r="AJ4428" s="4" t="s">
        <v>13951</v>
      </c>
      <c r="AK4428" s="4" t="s">
        <v>13952</v>
      </c>
      <c r="AL4428" s="4" t="s">
        <v>13953</v>
      </c>
      <c r="AM4428" s="4" t="s">
        <v>13954</v>
      </c>
    </row>
    <row r="4429" spans="21:39" x14ac:dyDescent="0.2">
      <c r="U4429" s="4"/>
      <c r="V4429" s="4"/>
      <c r="W4429" s="4"/>
      <c r="X4429" s="4"/>
      <c r="AJ4429" s="4" t="s">
        <v>13955</v>
      </c>
      <c r="AK4429" s="4" t="s">
        <v>13956</v>
      </c>
      <c r="AL4429" s="4" t="s">
        <v>452</v>
      </c>
      <c r="AM4429" s="4" t="s">
        <v>452</v>
      </c>
    </row>
    <row r="4430" spans="21:39" x14ac:dyDescent="0.2">
      <c r="U4430" s="4"/>
      <c r="V4430" s="4"/>
      <c r="W4430" s="4"/>
      <c r="X4430" s="4"/>
      <c r="AJ4430" s="4" t="s">
        <v>13957</v>
      </c>
      <c r="AK4430" s="4" t="s">
        <v>13958</v>
      </c>
      <c r="AL4430" s="4" t="s">
        <v>13959</v>
      </c>
      <c r="AM4430" s="4" t="s">
        <v>13960</v>
      </c>
    </row>
    <row r="4431" spans="21:39" x14ac:dyDescent="0.2">
      <c r="U4431" s="4"/>
      <c r="V4431" s="4"/>
      <c r="W4431" s="4"/>
      <c r="X4431" s="4"/>
      <c r="AJ4431" s="4" t="s">
        <v>13961</v>
      </c>
      <c r="AK4431" s="4" t="s">
        <v>13962</v>
      </c>
      <c r="AL4431" s="4" t="s">
        <v>13963</v>
      </c>
      <c r="AM4431" s="4" t="s">
        <v>13964</v>
      </c>
    </row>
    <row r="4432" spans="21:39" x14ac:dyDescent="0.2">
      <c r="U4432" s="4"/>
      <c r="V4432" s="4"/>
      <c r="W4432" s="4"/>
      <c r="X4432" s="4"/>
      <c r="AJ4432" s="4" t="s">
        <v>13965</v>
      </c>
      <c r="AK4432" s="4" t="s">
        <v>13966</v>
      </c>
      <c r="AL4432" s="4" t="s">
        <v>13967</v>
      </c>
      <c r="AM4432" s="4" t="s">
        <v>13968</v>
      </c>
    </row>
    <row r="4433" spans="21:39" x14ac:dyDescent="0.2">
      <c r="U4433" s="4"/>
      <c r="V4433" s="4"/>
      <c r="W4433" s="4"/>
      <c r="X4433" s="4"/>
      <c r="AJ4433" s="4" t="s">
        <v>13969</v>
      </c>
      <c r="AK4433" s="4" t="s">
        <v>13970</v>
      </c>
      <c r="AL4433" s="4" t="s">
        <v>13971</v>
      </c>
      <c r="AM4433" s="4" t="s">
        <v>13972</v>
      </c>
    </row>
    <row r="4434" spans="21:39" x14ac:dyDescent="0.2">
      <c r="U4434" s="4"/>
      <c r="V4434" s="4"/>
      <c r="W4434" s="4"/>
      <c r="X4434" s="4"/>
      <c r="AJ4434" s="4" t="s">
        <v>13973</v>
      </c>
      <c r="AK4434" s="4" t="s">
        <v>13974</v>
      </c>
      <c r="AL4434" s="4" t="s">
        <v>13975</v>
      </c>
      <c r="AM4434" s="4" t="s">
        <v>13976</v>
      </c>
    </row>
    <row r="4435" spans="21:39" x14ac:dyDescent="0.2">
      <c r="U4435" s="4"/>
      <c r="V4435" s="4"/>
      <c r="W4435" s="4"/>
      <c r="X4435" s="4"/>
      <c r="AJ4435" s="4" t="s">
        <v>13977</v>
      </c>
      <c r="AK4435" s="4" t="s">
        <v>13978</v>
      </c>
      <c r="AL4435" s="4" t="s">
        <v>452</v>
      </c>
      <c r="AM4435" s="4" t="s">
        <v>452</v>
      </c>
    </row>
    <row r="4436" spans="21:39" x14ac:dyDescent="0.2">
      <c r="U4436" s="4"/>
      <c r="V4436" s="4"/>
      <c r="W4436" s="4"/>
      <c r="X4436" s="4"/>
      <c r="AJ4436" s="4" t="s">
        <v>13979</v>
      </c>
      <c r="AK4436" s="4" t="s">
        <v>13980</v>
      </c>
      <c r="AL4436" s="4" t="s">
        <v>452</v>
      </c>
      <c r="AM4436" s="4" t="s">
        <v>452</v>
      </c>
    </row>
    <row r="4437" spans="21:39" x14ac:dyDescent="0.2">
      <c r="U4437" s="4"/>
      <c r="V4437" s="4"/>
      <c r="W4437" s="4"/>
      <c r="X4437" s="4"/>
      <c r="AJ4437" s="4" t="s">
        <v>13981</v>
      </c>
      <c r="AK4437" s="4" t="s">
        <v>13982</v>
      </c>
      <c r="AL4437" s="4" t="s">
        <v>452</v>
      </c>
      <c r="AM4437" s="4" t="s">
        <v>452</v>
      </c>
    </row>
    <row r="4438" spans="21:39" x14ac:dyDescent="0.2">
      <c r="U4438" s="4"/>
      <c r="V4438" s="4"/>
      <c r="W4438" s="4"/>
      <c r="X4438" s="4"/>
      <c r="AJ4438" s="4" t="s">
        <v>13983</v>
      </c>
      <c r="AK4438" s="4" t="s">
        <v>13984</v>
      </c>
      <c r="AL4438" s="4" t="s">
        <v>13985</v>
      </c>
      <c r="AM4438" s="4" t="s">
        <v>13986</v>
      </c>
    </row>
    <row r="4439" spans="21:39" x14ac:dyDescent="0.2">
      <c r="U4439" s="4"/>
      <c r="V4439" s="4"/>
      <c r="W4439" s="4"/>
      <c r="X4439" s="4"/>
      <c r="AJ4439" s="4" t="s">
        <v>13987</v>
      </c>
      <c r="AK4439" s="4" t="s">
        <v>13988</v>
      </c>
      <c r="AL4439" s="4" t="s">
        <v>13989</v>
      </c>
      <c r="AM4439" s="4" t="s">
        <v>13990</v>
      </c>
    </row>
    <row r="4440" spans="21:39" x14ac:dyDescent="0.2">
      <c r="U4440" s="4"/>
      <c r="V4440" s="4"/>
      <c r="W4440" s="4"/>
      <c r="X4440" s="4"/>
      <c r="AJ4440" s="4" t="s">
        <v>13991</v>
      </c>
      <c r="AK4440" s="4" t="s">
        <v>13992</v>
      </c>
      <c r="AL4440" s="4" t="s">
        <v>13993</v>
      </c>
      <c r="AM4440" s="4" t="s">
        <v>13994</v>
      </c>
    </row>
    <row r="4441" spans="21:39" x14ac:dyDescent="0.2">
      <c r="U4441" s="4"/>
      <c r="V4441" s="4"/>
      <c r="W4441" s="4"/>
      <c r="X4441" s="4"/>
      <c r="AJ4441" s="4" t="s">
        <v>13995</v>
      </c>
      <c r="AK4441" s="4" t="s">
        <v>13996</v>
      </c>
      <c r="AL4441" s="4" t="s">
        <v>13997</v>
      </c>
      <c r="AM4441" s="4" t="s">
        <v>13998</v>
      </c>
    </row>
    <row r="4442" spans="21:39" x14ac:dyDescent="0.2">
      <c r="U4442" s="4"/>
      <c r="V4442" s="4"/>
      <c r="W4442" s="4"/>
      <c r="X4442" s="4"/>
      <c r="AJ4442" s="4" t="s">
        <v>13999</v>
      </c>
      <c r="AK4442" s="4" t="s">
        <v>14000</v>
      </c>
      <c r="AL4442" s="4" t="s">
        <v>14001</v>
      </c>
      <c r="AM4442" s="4" t="s">
        <v>14002</v>
      </c>
    </row>
    <row r="4443" spans="21:39" x14ac:dyDescent="0.2">
      <c r="U4443" s="4"/>
      <c r="V4443" s="4"/>
      <c r="W4443" s="4"/>
      <c r="X4443" s="4"/>
      <c r="AJ4443" s="4" t="s">
        <v>14003</v>
      </c>
      <c r="AK4443" s="4" t="s">
        <v>14004</v>
      </c>
      <c r="AL4443" s="4" t="s">
        <v>14005</v>
      </c>
      <c r="AM4443" s="4" t="s">
        <v>14006</v>
      </c>
    </row>
    <row r="4444" spans="21:39" x14ac:dyDescent="0.2">
      <c r="U4444" s="4"/>
      <c r="V4444" s="4"/>
      <c r="W4444" s="4"/>
      <c r="X4444" s="4"/>
      <c r="AJ4444" s="4" t="s">
        <v>14007</v>
      </c>
      <c r="AK4444" s="4" t="s">
        <v>14008</v>
      </c>
      <c r="AL4444" s="4" t="s">
        <v>14009</v>
      </c>
      <c r="AM4444" s="4" t="s">
        <v>14010</v>
      </c>
    </row>
    <row r="4445" spans="21:39" x14ac:dyDescent="0.2">
      <c r="U4445" s="4"/>
      <c r="V4445" s="4"/>
      <c r="W4445" s="4"/>
      <c r="X4445" s="4"/>
      <c r="AJ4445" s="4" t="s">
        <v>14011</v>
      </c>
      <c r="AK4445" s="4" t="s">
        <v>14012</v>
      </c>
      <c r="AL4445" s="4" t="s">
        <v>14013</v>
      </c>
      <c r="AM4445" s="4" t="s">
        <v>14014</v>
      </c>
    </row>
    <row r="4446" spans="21:39" x14ac:dyDescent="0.2">
      <c r="U4446" s="4"/>
      <c r="V4446" s="4"/>
      <c r="W4446" s="4"/>
      <c r="X4446" s="4"/>
      <c r="AJ4446" s="4" t="s">
        <v>14015</v>
      </c>
      <c r="AK4446" s="4" t="s">
        <v>14016</v>
      </c>
      <c r="AL4446" s="4" t="s">
        <v>14017</v>
      </c>
      <c r="AM4446" s="4" t="s">
        <v>14018</v>
      </c>
    </row>
    <row r="4447" spans="21:39" x14ac:dyDescent="0.2">
      <c r="U4447" s="4"/>
      <c r="V4447" s="4"/>
      <c r="W4447" s="4"/>
      <c r="X4447" s="4"/>
      <c r="AJ4447" s="4" t="s">
        <v>14019</v>
      </c>
      <c r="AK4447" s="4" t="s">
        <v>14020</v>
      </c>
      <c r="AL4447" s="4" t="s">
        <v>4705</v>
      </c>
      <c r="AM4447" s="4" t="s">
        <v>14021</v>
      </c>
    </row>
    <row r="4448" spans="21:39" x14ac:dyDescent="0.2">
      <c r="U4448" s="4"/>
      <c r="V4448" s="4"/>
      <c r="W4448" s="4"/>
      <c r="X4448" s="4"/>
      <c r="AJ4448" s="4" t="s">
        <v>14022</v>
      </c>
      <c r="AK4448" s="4" t="s">
        <v>14023</v>
      </c>
      <c r="AL4448" s="4" t="s">
        <v>14024</v>
      </c>
      <c r="AM4448" s="4" t="s">
        <v>14025</v>
      </c>
    </row>
    <row r="4449" spans="21:39" x14ac:dyDescent="0.2">
      <c r="U4449" s="4"/>
      <c r="V4449" s="4"/>
      <c r="W4449" s="4"/>
      <c r="X4449" s="4"/>
      <c r="AJ4449" s="4" t="s">
        <v>14026</v>
      </c>
      <c r="AK4449" s="4" t="s">
        <v>14027</v>
      </c>
      <c r="AL4449" s="4" t="s">
        <v>14024</v>
      </c>
      <c r="AM4449" s="4" t="s">
        <v>14025</v>
      </c>
    </row>
    <row r="4450" spans="21:39" x14ac:dyDescent="0.2">
      <c r="U4450" s="4"/>
      <c r="V4450" s="4"/>
      <c r="W4450" s="4"/>
      <c r="X4450" s="4"/>
      <c r="AJ4450" s="4" t="s">
        <v>14028</v>
      </c>
      <c r="AK4450" s="4" t="s">
        <v>14029</v>
      </c>
      <c r="AL4450" s="4" t="s">
        <v>14030</v>
      </c>
      <c r="AM4450" s="4" t="s">
        <v>14031</v>
      </c>
    </row>
    <row r="4451" spans="21:39" x14ac:dyDescent="0.2">
      <c r="U4451" s="4"/>
      <c r="V4451" s="4"/>
      <c r="W4451" s="4"/>
      <c r="X4451" s="4"/>
      <c r="AJ4451" s="4" t="s">
        <v>14032</v>
      </c>
      <c r="AK4451" s="4" t="s">
        <v>14033</v>
      </c>
      <c r="AL4451" s="4" t="s">
        <v>14034</v>
      </c>
      <c r="AM4451" s="4" t="s">
        <v>14035</v>
      </c>
    </row>
    <row r="4452" spans="21:39" x14ac:dyDescent="0.2">
      <c r="U4452" s="4"/>
      <c r="V4452" s="4"/>
      <c r="W4452" s="4"/>
      <c r="X4452" s="4"/>
      <c r="AJ4452" s="4" t="s">
        <v>14036</v>
      </c>
      <c r="AK4452" s="4" t="s">
        <v>14037</v>
      </c>
      <c r="AL4452" s="4" t="s">
        <v>14038</v>
      </c>
      <c r="AM4452" s="4" t="s">
        <v>14039</v>
      </c>
    </row>
    <row r="4453" spans="21:39" x14ac:dyDescent="0.2">
      <c r="U4453" s="4"/>
      <c r="V4453" s="4"/>
      <c r="W4453" s="4"/>
      <c r="X4453" s="4"/>
      <c r="AJ4453" s="4" t="s">
        <v>14040</v>
      </c>
      <c r="AK4453" s="4" t="s">
        <v>14041</v>
      </c>
      <c r="AL4453" s="4" t="s">
        <v>14042</v>
      </c>
      <c r="AM4453" s="4" t="s">
        <v>14043</v>
      </c>
    </row>
    <row r="4454" spans="21:39" x14ac:dyDescent="0.2">
      <c r="U4454" s="4"/>
      <c r="V4454" s="4"/>
      <c r="W4454" s="4"/>
      <c r="X4454" s="4"/>
      <c r="AJ4454" s="4" t="s">
        <v>14044</v>
      </c>
      <c r="AK4454" s="4" t="s">
        <v>14045</v>
      </c>
      <c r="AL4454" s="4" t="s">
        <v>14046</v>
      </c>
      <c r="AM4454" s="4" t="s">
        <v>14047</v>
      </c>
    </row>
    <row r="4455" spans="21:39" x14ac:dyDescent="0.2">
      <c r="U4455" s="4"/>
      <c r="V4455" s="4"/>
      <c r="W4455" s="4"/>
      <c r="X4455" s="4"/>
      <c r="AJ4455" s="4" t="s">
        <v>14048</v>
      </c>
      <c r="AK4455" s="4" t="s">
        <v>14049</v>
      </c>
      <c r="AL4455" s="4" t="s">
        <v>14050</v>
      </c>
      <c r="AM4455" s="4" t="s">
        <v>14051</v>
      </c>
    </row>
    <row r="4456" spans="21:39" x14ac:dyDescent="0.2">
      <c r="U4456" s="4"/>
      <c r="V4456" s="4"/>
      <c r="W4456" s="4"/>
      <c r="X4456" s="4"/>
      <c r="AJ4456" s="4" t="s">
        <v>14052</v>
      </c>
      <c r="AK4456" s="4" t="s">
        <v>14053</v>
      </c>
      <c r="AL4456" s="4" t="s">
        <v>14054</v>
      </c>
      <c r="AM4456" s="4" t="s">
        <v>14025</v>
      </c>
    </row>
    <row r="4457" spans="21:39" x14ac:dyDescent="0.2">
      <c r="U4457" s="4"/>
      <c r="V4457" s="4"/>
      <c r="W4457" s="4"/>
      <c r="X4457" s="4"/>
      <c r="AJ4457" s="4" t="s">
        <v>14055</v>
      </c>
      <c r="AK4457" s="4" t="s">
        <v>14056</v>
      </c>
      <c r="AL4457" s="4" t="s">
        <v>14013</v>
      </c>
      <c r="AM4457" s="4" t="s">
        <v>14057</v>
      </c>
    </row>
    <row r="4458" spans="21:39" x14ac:dyDescent="0.2">
      <c r="U4458" s="4"/>
      <c r="V4458" s="4"/>
      <c r="W4458" s="4"/>
      <c r="X4458" s="4"/>
      <c r="AJ4458" s="4" t="s">
        <v>14058</v>
      </c>
      <c r="AK4458" s="4" t="s">
        <v>14059</v>
      </c>
      <c r="AL4458" s="4" t="s">
        <v>14060</v>
      </c>
      <c r="AM4458" s="4" t="s">
        <v>14061</v>
      </c>
    </row>
    <row r="4459" spans="21:39" x14ac:dyDescent="0.2">
      <c r="U4459" s="4"/>
      <c r="V4459" s="4"/>
      <c r="W4459" s="4"/>
      <c r="X4459" s="4"/>
      <c r="AJ4459" s="4" t="s">
        <v>14062</v>
      </c>
      <c r="AK4459" s="4" t="s">
        <v>14063</v>
      </c>
      <c r="AL4459" s="4" t="s">
        <v>14064</v>
      </c>
      <c r="AM4459" s="4" t="s">
        <v>14065</v>
      </c>
    </row>
    <row r="4460" spans="21:39" x14ac:dyDescent="0.2">
      <c r="U4460" s="4"/>
      <c r="V4460" s="4"/>
      <c r="W4460" s="4"/>
      <c r="X4460" s="4"/>
      <c r="AJ4460" s="4" t="s">
        <v>14066</v>
      </c>
      <c r="AK4460" s="4" t="s">
        <v>14067</v>
      </c>
      <c r="AL4460" s="4" t="s">
        <v>14068</v>
      </c>
      <c r="AM4460" s="4" t="s">
        <v>14069</v>
      </c>
    </row>
    <row r="4461" spans="21:39" x14ac:dyDescent="0.2">
      <c r="U4461" s="4"/>
      <c r="V4461" s="4"/>
      <c r="W4461" s="4"/>
      <c r="X4461" s="4"/>
      <c r="AJ4461" s="4" t="s">
        <v>14070</v>
      </c>
      <c r="AK4461" s="4" t="s">
        <v>14071</v>
      </c>
      <c r="AL4461" s="4" t="s">
        <v>14072</v>
      </c>
      <c r="AM4461" s="4" t="s">
        <v>14073</v>
      </c>
    </row>
    <row r="4462" spans="21:39" x14ac:dyDescent="0.2">
      <c r="U4462" s="4"/>
      <c r="V4462" s="4"/>
      <c r="W4462" s="4"/>
      <c r="X4462" s="4"/>
      <c r="AJ4462" s="4" t="s">
        <v>14074</v>
      </c>
      <c r="AK4462" s="4" t="s">
        <v>14075</v>
      </c>
      <c r="AL4462" s="4" t="s">
        <v>4737</v>
      </c>
      <c r="AM4462" s="4" t="s">
        <v>4738</v>
      </c>
    </row>
    <row r="4463" spans="21:39" x14ac:dyDescent="0.2">
      <c r="U4463" s="4"/>
      <c r="V4463" s="4"/>
      <c r="W4463" s="4"/>
      <c r="X4463" s="4"/>
      <c r="AJ4463" s="4" t="s">
        <v>14076</v>
      </c>
      <c r="AK4463" s="4" t="s">
        <v>14077</v>
      </c>
      <c r="AL4463" s="4" t="s">
        <v>14078</v>
      </c>
      <c r="AM4463" s="4" t="s">
        <v>4734</v>
      </c>
    </row>
    <row r="4464" spans="21:39" x14ac:dyDescent="0.2">
      <c r="U4464" s="4"/>
      <c r="V4464" s="4"/>
      <c r="W4464" s="4"/>
      <c r="X4464" s="4"/>
      <c r="AJ4464" s="4" t="s">
        <v>14079</v>
      </c>
      <c r="AK4464" s="4" t="s">
        <v>14080</v>
      </c>
      <c r="AL4464" s="4" t="s">
        <v>14081</v>
      </c>
      <c r="AM4464" s="4" t="s">
        <v>14082</v>
      </c>
    </row>
    <row r="4465" spans="21:39" x14ac:dyDescent="0.2">
      <c r="U4465" s="4"/>
      <c r="V4465" s="4"/>
      <c r="W4465" s="4"/>
      <c r="X4465" s="4"/>
      <c r="AJ4465" s="4" t="s">
        <v>14083</v>
      </c>
      <c r="AK4465" s="4" t="s">
        <v>14084</v>
      </c>
      <c r="AL4465" s="4" t="s">
        <v>14085</v>
      </c>
      <c r="AM4465" s="4" t="s">
        <v>14086</v>
      </c>
    </row>
    <row r="4466" spans="21:39" x14ac:dyDescent="0.2">
      <c r="U4466" s="4"/>
      <c r="V4466" s="4"/>
      <c r="W4466" s="4"/>
      <c r="X4466" s="4"/>
      <c r="AJ4466" s="4" t="s">
        <v>14087</v>
      </c>
      <c r="AK4466" s="4" t="s">
        <v>14088</v>
      </c>
      <c r="AL4466" s="4" t="s">
        <v>14089</v>
      </c>
      <c r="AM4466" s="4" t="s">
        <v>14090</v>
      </c>
    </row>
    <row r="4467" spans="21:39" x14ac:dyDescent="0.2">
      <c r="U4467" s="4"/>
      <c r="V4467" s="4"/>
      <c r="W4467" s="4"/>
      <c r="X4467" s="4"/>
      <c r="AJ4467" s="4" t="s">
        <v>14091</v>
      </c>
      <c r="AK4467" s="4" t="s">
        <v>14092</v>
      </c>
      <c r="AL4467" s="4" t="s">
        <v>14093</v>
      </c>
      <c r="AM4467" s="4" t="s">
        <v>14094</v>
      </c>
    </row>
    <row r="4468" spans="21:39" x14ac:dyDescent="0.2">
      <c r="U4468" s="4"/>
      <c r="V4468" s="4"/>
      <c r="W4468" s="4"/>
      <c r="X4468" s="4"/>
      <c r="AJ4468" s="4" t="s">
        <v>14095</v>
      </c>
      <c r="AK4468" s="4" t="s">
        <v>14096</v>
      </c>
      <c r="AL4468" s="4" t="s">
        <v>14097</v>
      </c>
      <c r="AM4468" s="4" t="s">
        <v>14098</v>
      </c>
    </row>
    <row r="4469" spans="21:39" x14ac:dyDescent="0.2">
      <c r="U4469" s="4"/>
      <c r="V4469" s="4"/>
      <c r="W4469" s="4"/>
      <c r="X4469" s="4"/>
      <c r="AJ4469" s="4" t="s">
        <v>14099</v>
      </c>
      <c r="AK4469" s="4" t="s">
        <v>14100</v>
      </c>
      <c r="AL4469" s="4" t="s">
        <v>14101</v>
      </c>
      <c r="AM4469" s="4" t="s">
        <v>14102</v>
      </c>
    </row>
    <row r="4470" spans="21:39" x14ac:dyDescent="0.2">
      <c r="U4470" s="4"/>
      <c r="V4470" s="4"/>
      <c r="W4470" s="4"/>
      <c r="X4470" s="4"/>
      <c r="AJ4470" s="4" t="s">
        <v>14103</v>
      </c>
      <c r="AK4470" s="4" t="s">
        <v>14104</v>
      </c>
      <c r="AL4470" s="4" t="s">
        <v>14105</v>
      </c>
      <c r="AM4470" s="4" t="s">
        <v>14106</v>
      </c>
    </row>
    <row r="4471" spans="21:39" x14ac:dyDescent="0.2">
      <c r="U4471" s="4"/>
      <c r="V4471" s="4"/>
      <c r="W4471" s="4"/>
      <c r="X4471" s="4"/>
      <c r="AJ4471" s="4" t="s">
        <v>14107</v>
      </c>
      <c r="AK4471" s="4" t="s">
        <v>14108</v>
      </c>
      <c r="AL4471" s="4" t="s">
        <v>14109</v>
      </c>
      <c r="AM4471" s="4" t="s">
        <v>14110</v>
      </c>
    </row>
    <row r="4472" spans="21:39" x14ac:dyDescent="0.2">
      <c r="U4472" s="4"/>
      <c r="V4472" s="4"/>
      <c r="W4472" s="4"/>
      <c r="X4472" s="4"/>
      <c r="AJ4472" s="4" t="s">
        <v>14111</v>
      </c>
      <c r="AK4472" s="4" t="s">
        <v>14112</v>
      </c>
      <c r="AL4472" s="4" t="s">
        <v>14113</v>
      </c>
      <c r="AM4472" s="4" t="s">
        <v>14114</v>
      </c>
    </row>
    <row r="4473" spans="21:39" x14ac:dyDescent="0.2">
      <c r="U4473" s="4"/>
      <c r="V4473" s="4"/>
      <c r="W4473" s="4"/>
      <c r="X4473" s="4"/>
      <c r="AJ4473" s="4" t="s">
        <v>14115</v>
      </c>
      <c r="AK4473" s="4" t="s">
        <v>14116</v>
      </c>
      <c r="AL4473" s="4" t="s">
        <v>14117</v>
      </c>
      <c r="AM4473" s="4" t="s">
        <v>14118</v>
      </c>
    </row>
    <row r="4474" spans="21:39" x14ac:dyDescent="0.2">
      <c r="U4474" s="4"/>
      <c r="V4474" s="4"/>
      <c r="W4474" s="4"/>
      <c r="X4474" s="4"/>
      <c r="AJ4474" s="4" t="s">
        <v>14119</v>
      </c>
      <c r="AK4474" s="4" t="s">
        <v>14120</v>
      </c>
      <c r="AL4474" s="4" t="s">
        <v>14121</v>
      </c>
      <c r="AM4474" s="4" t="s">
        <v>14122</v>
      </c>
    </row>
    <row r="4475" spans="21:39" x14ac:dyDescent="0.2">
      <c r="U4475" s="4"/>
      <c r="V4475" s="4"/>
      <c r="W4475" s="4"/>
      <c r="X4475" s="4"/>
      <c r="AJ4475" s="4" t="s">
        <v>14123</v>
      </c>
      <c r="AK4475" s="4" t="s">
        <v>14124</v>
      </c>
      <c r="AL4475" s="4" t="s">
        <v>14125</v>
      </c>
      <c r="AM4475" s="4" t="s">
        <v>14126</v>
      </c>
    </row>
    <row r="4476" spans="21:39" x14ac:dyDescent="0.2">
      <c r="U4476" s="4"/>
      <c r="V4476" s="4"/>
      <c r="W4476" s="4"/>
      <c r="X4476" s="4"/>
      <c r="AJ4476" s="4" t="s">
        <v>14127</v>
      </c>
      <c r="AK4476" s="4" t="s">
        <v>14128</v>
      </c>
      <c r="AL4476" s="4" t="s">
        <v>14129</v>
      </c>
      <c r="AM4476" s="4" t="s">
        <v>14130</v>
      </c>
    </row>
    <row r="4477" spans="21:39" x14ac:dyDescent="0.2">
      <c r="U4477" s="4"/>
      <c r="V4477" s="4"/>
      <c r="W4477" s="4"/>
      <c r="X4477" s="4"/>
      <c r="AJ4477" s="4" t="s">
        <v>14131</v>
      </c>
      <c r="AK4477" s="4" t="s">
        <v>14132</v>
      </c>
      <c r="AL4477" s="4" t="s">
        <v>14133</v>
      </c>
      <c r="AM4477" s="4" t="s">
        <v>14134</v>
      </c>
    </row>
    <row r="4478" spans="21:39" x14ac:dyDescent="0.2">
      <c r="U4478" s="4"/>
      <c r="V4478" s="4"/>
      <c r="W4478" s="4"/>
      <c r="X4478" s="4"/>
      <c r="AJ4478" s="4" t="s">
        <v>14135</v>
      </c>
      <c r="AK4478" s="4" t="s">
        <v>14136</v>
      </c>
      <c r="AL4478" s="4" t="s">
        <v>14137</v>
      </c>
      <c r="AM4478" s="4" t="s">
        <v>14138</v>
      </c>
    </row>
    <row r="4479" spans="21:39" x14ac:dyDescent="0.2">
      <c r="U4479" s="4"/>
      <c r="V4479" s="4"/>
      <c r="W4479" s="4"/>
      <c r="X4479" s="4"/>
      <c r="AJ4479" s="4" t="s">
        <v>14139</v>
      </c>
      <c r="AK4479" s="4" t="s">
        <v>14140</v>
      </c>
      <c r="AL4479" s="4" t="s">
        <v>14141</v>
      </c>
      <c r="AM4479" s="4" t="s">
        <v>14142</v>
      </c>
    </row>
    <row r="4480" spans="21:39" x14ac:dyDescent="0.2">
      <c r="U4480" s="4"/>
      <c r="V4480" s="4"/>
      <c r="W4480" s="4"/>
      <c r="X4480" s="4"/>
      <c r="AJ4480" s="4" t="s">
        <v>14143</v>
      </c>
      <c r="AK4480" s="4" t="s">
        <v>14144</v>
      </c>
      <c r="AL4480" s="4" t="s">
        <v>14145</v>
      </c>
      <c r="AM4480" s="4" t="s">
        <v>14146</v>
      </c>
    </row>
    <row r="4481" spans="21:39" x14ac:dyDescent="0.2">
      <c r="U4481" s="4"/>
      <c r="V4481" s="4"/>
      <c r="W4481" s="4"/>
      <c r="X4481" s="4"/>
      <c r="AJ4481" s="4" t="s">
        <v>14147</v>
      </c>
      <c r="AK4481" s="4" t="s">
        <v>14148</v>
      </c>
      <c r="AL4481" s="4" t="s">
        <v>14149</v>
      </c>
      <c r="AM4481" s="4" t="s">
        <v>14150</v>
      </c>
    </row>
    <row r="4482" spans="21:39" x14ac:dyDescent="0.2">
      <c r="U4482" s="4"/>
      <c r="V4482" s="4"/>
      <c r="W4482" s="4"/>
      <c r="X4482" s="4"/>
      <c r="AJ4482" s="4" t="s">
        <v>14151</v>
      </c>
      <c r="AK4482" s="4" t="s">
        <v>14152</v>
      </c>
      <c r="AL4482" s="4" t="s">
        <v>14153</v>
      </c>
      <c r="AM4482" s="4" t="s">
        <v>14154</v>
      </c>
    </row>
    <row r="4483" spans="21:39" x14ac:dyDescent="0.2">
      <c r="U4483" s="4"/>
      <c r="V4483" s="4"/>
      <c r="W4483" s="4"/>
      <c r="X4483" s="4"/>
      <c r="AJ4483" s="4" t="s">
        <v>14155</v>
      </c>
      <c r="AK4483" s="4" t="s">
        <v>14156</v>
      </c>
      <c r="AL4483" s="4" t="s">
        <v>14157</v>
      </c>
      <c r="AM4483" s="4" t="s">
        <v>14158</v>
      </c>
    </row>
    <row r="4484" spans="21:39" x14ac:dyDescent="0.2">
      <c r="U4484" s="4"/>
      <c r="V4484" s="4"/>
      <c r="W4484" s="4"/>
      <c r="X4484" s="4"/>
      <c r="AJ4484" s="4" t="s">
        <v>14159</v>
      </c>
      <c r="AK4484" s="4" t="s">
        <v>14160</v>
      </c>
      <c r="AL4484" s="4" t="s">
        <v>14161</v>
      </c>
      <c r="AM4484" s="4" t="s">
        <v>14162</v>
      </c>
    </row>
    <row r="4485" spans="21:39" x14ac:dyDescent="0.2">
      <c r="U4485" s="4"/>
      <c r="V4485" s="4"/>
      <c r="W4485" s="4"/>
      <c r="X4485" s="4"/>
      <c r="AJ4485" s="4" t="s">
        <v>14163</v>
      </c>
      <c r="AK4485" s="4" t="s">
        <v>14164</v>
      </c>
      <c r="AL4485" s="4" t="s">
        <v>14165</v>
      </c>
      <c r="AM4485" s="4" t="s">
        <v>14166</v>
      </c>
    </row>
    <row r="4486" spans="21:39" x14ac:dyDescent="0.2">
      <c r="U4486" s="4"/>
      <c r="V4486" s="4"/>
      <c r="W4486" s="4"/>
      <c r="X4486" s="4"/>
      <c r="AJ4486" s="4" t="s">
        <v>14167</v>
      </c>
      <c r="AK4486" s="4" t="s">
        <v>14168</v>
      </c>
      <c r="AL4486" s="4" t="s">
        <v>14169</v>
      </c>
      <c r="AM4486" s="4" t="s">
        <v>14170</v>
      </c>
    </row>
    <row r="4487" spans="21:39" x14ac:dyDescent="0.2">
      <c r="U4487" s="4"/>
      <c r="V4487" s="4"/>
      <c r="W4487" s="4"/>
      <c r="X4487" s="4"/>
      <c r="AJ4487" s="4" t="s">
        <v>14171</v>
      </c>
      <c r="AK4487" s="4" t="s">
        <v>14172</v>
      </c>
      <c r="AL4487" s="4" t="s">
        <v>14173</v>
      </c>
      <c r="AM4487" s="4" t="s">
        <v>14174</v>
      </c>
    </row>
    <row r="4488" spans="21:39" x14ac:dyDescent="0.2">
      <c r="U4488" s="4"/>
      <c r="V4488" s="4"/>
      <c r="W4488" s="4"/>
      <c r="X4488" s="4"/>
      <c r="AJ4488" s="4" t="s">
        <v>14175</v>
      </c>
      <c r="AK4488" s="4" t="s">
        <v>14176</v>
      </c>
      <c r="AL4488" s="4" t="s">
        <v>452</v>
      </c>
      <c r="AM4488" s="4" t="s">
        <v>452</v>
      </c>
    </row>
    <row r="4489" spans="21:39" x14ac:dyDescent="0.2">
      <c r="U4489" s="4"/>
      <c r="V4489" s="4"/>
      <c r="W4489" s="4"/>
      <c r="X4489" s="4"/>
      <c r="AJ4489" s="4" t="s">
        <v>14177</v>
      </c>
      <c r="AK4489" s="4" t="s">
        <v>14178</v>
      </c>
      <c r="AL4489" s="4" t="s">
        <v>14179</v>
      </c>
      <c r="AM4489" s="4" t="s">
        <v>14180</v>
      </c>
    </row>
    <row r="4490" spans="21:39" x14ac:dyDescent="0.2">
      <c r="U4490" s="4"/>
      <c r="V4490" s="4"/>
      <c r="W4490" s="4"/>
      <c r="X4490" s="4"/>
      <c r="AJ4490" s="4" t="s">
        <v>14181</v>
      </c>
      <c r="AK4490" s="4" t="s">
        <v>14182</v>
      </c>
      <c r="AL4490" s="4" t="s">
        <v>14183</v>
      </c>
      <c r="AM4490" s="4" t="s">
        <v>14184</v>
      </c>
    </row>
    <row r="4491" spans="21:39" x14ac:dyDescent="0.2">
      <c r="U4491" s="4"/>
      <c r="V4491" s="4"/>
      <c r="W4491" s="4"/>
      <c r="X4491" s="4"/>
      <c r="AJ4491" s="4" t="s">
        <v>14185</v>
      </c>
      <c r="AK4491" s="4" t="s">
        <v>14186</v>
      </c>
      <c r="AL4491" s="4" t="s">
        <v>452</v>
      </c>
      <c r="AM4491" s="4" t="s">
        <v>452</v>
      </c>
    </row>
    <row r="4492" spans="21:39" x14ac:dyDescent="0.2">
      <c r="U4492" s="4"/>
      <c r="V4492" s="4"/>
      <c r="W4492" s="4"/>
      <c r="X4492" s="4"/>
      <c r="AJ4492" s="4" t="s">
        <v>14187</v>
      </c>
      <c r="AK4492" s="4" t="s">
        <v>14188</v>
      </c>
      <c r="AL4492" s="4" t="s">
        <v>452</v>
      </c>
      <c r="AM4492" s="4" t="s">
        <v>452</v>
      </c>
    </row>
    <row r="4493" spans="21:39" x14ac:dyDescent="0.2">
      <c r="U4493" s="4"/>
      <c r="V4493" s="4"/>
      <c r="W4493" s="4"/>
      <c r="X4493" s="4"/>
      <c r="AJ4493" s="4" t="s">
        <v>14189</v>
      </c>
      <c r="AK4493" s="4" t="s">
        <v>14190</v>
      </c>
      <c r="AL4493" s="4" t="s">
        <v>452</v>
      </c>
      <c r="AM4493" s="4" t="s">
        <v>452</v>
      </c>
    </row>
    <row r="4494" spans="21:39" x14ac:dyDescent="0.2">
      <c r="U4494" s="4"/>
      <c r="V4494" s="4"/>
      <c r="W4494" s="4"/>
      <c r="X4494" s="4"/>
      <c r="AJ4494" s="4" t="s">
        <v>14191</v>
      </c>
      <c r="AK4494" s="4" t="s">
        <v>14192</v>
      </c>
      <c r="AL4494" s="4" t="s">
        <v>452</v>
      </c>
      <c r="AM4494" s="4" t="s">
        <v>452</v>
      </c>
    </row>
    <row r="4495" spans="21:39" x14ac:dyDescent="0.2">
      <c r="U4495" s="4"/>
      <c r="V4495" s="4"/>
      <c r="W4495" s="4"/>
      <c r="X4495" s="4"/>
      <c r="AJ4495" s="4" t="s">
        <v>14193</v>
      </c>
      <c r="AK4495" s="4" t="s">
        <v>14194</v>
      </c>
      <c r="AL4495" s="4" t="s">
        <v>452</v>
      </c>
      <c r="AM4495" s="4" t="s">
        <v>452</v>
      </c>
    </row>
    <row r="4496" spans="21:39" x14ac:dyDescent="0.2">
      <c r="U4496" s="4"/>
      <c r="V4496" s="4"/>
      <c r="W4496" s="4"/>
      <c r="X4496" s="4"/>
      <c r="AJ4496" s="4" t="s">
        <v>14195</v>
      </c>
      <c r="AK4496" s="4" t="s">
        <v>14196</v>
      </c>
      <c r="AL4496" s="4" t="s">
        <v>452</v>
      </c>
      <c r="AM4496" s="4" t="s">
        <v>452</v>
      </c>
    </row>
    <row r="4497" spans="21:39" x14ac:dyDescent="0.2">
      <c r="U4497" s="4"/>
      <c r="V4497" s="4"/>
      <c r="W4497" s="4"/>
      <c r="X4497" s="4"/>
      <c r="AJ4497" s="4" t="s">
        <v>14197</v>
      </c>
      <c r="AK4497" s="4" t="s">
        <v>13886</v>
      </c>
      <c r="AL4497" s="4" t="s">
        <v>14198</v>
      </c>
      <c r="AM4497" s="4" t="s">
        <v>14199</v>
      </c>
    </row>
    <row r="4498" spans="21:39" x14ac:dyDescent="0.2">
      <c r="U4498" s="4"/>
      <c r="V4498" s="4"/>
      <c r="W4498" s="4"/>
      <c r="X4498" s="4"/>
      <c r="AJ4498" s="4" t="s">
        <v>14200</v>
      </c>
      <c r="AK4498" s="4" t="s">
        <v>14201</v>
      </c>
      <c r="AL4498" s="4" t="s">
        <v>452</v>
      </c>
      <c r="AM4498" s="4" t="s">
        <v>452</v>
      </c>
    </row>
    <row r="4499" spans="21:39" x14ac:dyDescent="0.2">
      <c r="U4499" s="4"/>
      <c r="V4499" s="4"/>
      <c r="W4499" s="4"/>
      <c r="X4499" s="4"/>
      <c r="AJ4499" s="4" t="s">
        <v>14202</v>
      </c>
      <c r="AK4499" s="4" t="s">
        <v>14203</v>
      </c>
      <c r="AL4499" s="4" t="s">
        <v>14204</v>
      </c>
      <c r="AM4499" s="4" t="s">
        <v>14205</v>
      </c>
    </row>
    <row r="4500" spans="21:39" x14ac:dyDescent="0.2">
      <c r="U4500" s="4"/>
      <c r="V4500" s="4"/>
      <c r="W4500" s="4"/>
      <c r="X4500" s="4"/>
      <c r="AJ4500" s="4" t="s">
        <v>14206</v>
      </c>
      <c r="AK4500" s="4" t="s">
        <v>14207</v>
      </c>
      <c r="AL4500" s="4" t="s">
        <v>14208</v>
      </c>
      <c r="AM4500" s="4" t="s">
        <v>14209</v>
      </c>
    </row>
    <row r="4501" spans="21:39" x14ac:dyDescent="0.2">
      <c r="U4501" s="4"/>
      <c r="V4501" s="4"/>
      <c r="W4501" s="4"/>
      <c r="X4501" s="4"/>
      <c r="AJ4501" s="4" t="s">
        <v>14210</v>
      </c>
      <c r="AK4501" s="4" t="s">
        <v>13896</v>
      </c>
      <c r="AL4501" s="4" t="s">
        <v>452</v>
      </c>
      <c r="AM4501" s="4" t="s">
        <v>452</v>
      </c>
    </row>
    <row r="4502" spans="21:39" x14ac:dyDescent="0.2">
      <c r="U4502" s="4"/>
      <c r="V4502" s="4"/>
      <c r="W4502" s="4"/>
      <c r="X4502" s="4"/>
      <c r="AJ4502" s="4" t="s">
        <v>14211</v>
      </c>
      <c r="AK4502" s="4" t="s">
        <v>14212</v>
      </c>
      <c r="AL4502" s="4" t="s">
        <v>14213</v>
      </c>
      <c r="AM4502" s="4" t="s">
        <v>14214</v>
      </c>
    </row>
    <row r="4503" spans="21:39" x14ac:dyDescent="0.2">
      <c r="U4503" s="4"/>
      <c r="V4503" s="4"/>
      <c r="W4503" s="4"/>
      <c r="X4503" s="4"/>
      <c r="AJ4503" s="4" t="s">
        <v>14215</v>
      </c>
      <c r="AK4503" s="4" t="s">
        <v>14216</v>
      </c>
      <c r="AL4503" s="4" t="s">
        <v>14217</v>
      </c>
      <c r="AM4503" s="4" t="s">
        <v>14214</v>
      </c>
    </row>
    <row r="4504" spans="21:39" x14ac:dyDescent="0.2">
      <c r="U4504" s="4"/>
      <c r="V4504" s="4"/>
      <c r="W4504" s="4"/>
      <c r="X4504" s="4"/>
      <c r="AJ4504" s="4" t="s">
        <v>14218</v>
      </c>
      <c r="AK4504" s="4" t="s">
        <v>14219</v>
      </c>
      <c r="AL4504" s="4" t="s">
        <v>14220</v>
      </c>
      <c r="AM4504" s="4" t="s">
        <v>14214</v>
      </c>
    </row>
    <row r="4505" spans="21:39" x14ac:dyDescent="0.2">
      <c r="U4505" s="4"/>
      <c r="V4505" s="4"/>
      <c r="W4505" s="4"/>
      <c r="X4505" s="4"/>
      <c r="AJ4505" s="4" t="s">
        <v>14221</v>
      </c>
      <c r="AK4505" s="4" t="s">
        <v>14222</v>
      </c>
      <c r="AL4505" s="4" t="s">
        <v>452</v>
      </c>
      <c r="AM4505" s="4" t="s">
        <v>452</v>
      </c>
    </row>
    <row r="4506" spans="21:39" x14ac:dyDescent="0.2">
      <c r="U4506" s="4"/>
      <c r="V4506" s="4"/>
      <c r="W4506" s="4"/>
      <c r="X4506" s="4"/>
      <c r="AJ4506" s="4" t="s">
        <v>14223</v>
      </c>
      <c r="AK4506" s="4" t="s">
        <v>14224</v>
      </c>
      <c r="AL4506" s="4" t="s">
        <v>452</v>
      </c>
      <c r="AM4506" s="4" t="s">
        <v>452</v>
      </c>
    </row>
    <row r="4507" spans="21:39" x14ac:dyDescent="0.2">
      <c r="U4507" s="4"/>
      <c r="V4507" s="4"/>
      <c r="W4507" s="4"/>
      <c r="X4507" s="4"/>
      <c r="AJ4507" s="4" t="s">
        <v>14225</v>
      </c>
      <c r="AK4507" s="4" t="s">
        <v>14226</v>
      </c>
      <c r="AL4507" s="4" t="s">
        <v>452</v>
      </c>
      <c r="AM4507" s="4" t="s">
        <v>452</v>
      </c>
    </row>
    <row r="4508" spans="21:39" x14ac:dyDescent="0.2">
      <c r="U4508" s="4"/>
      <c r="V4508" s="4"/>
      <c r="W4508" s="4"/>
      <c r="X4508" s="4"/>
      <c r="AJ4508" s="4" t="s">
        <v>14227</v>
      </c>
      <c r="AK4508" s="4" t="s">
        <v>14228</v>
      </c>
      <c r="AL4508" s="4" t="s">
        <v>452</v>
      </c>
      <c r="AM4508" s="4" t="s">
        <v>452</v>
      </c>
    </row>
    <row r="4509" spans="21:39" x14ac:dyDescent="0.2">
      <c r="U4509" s="4"/>
      <c r="V4509" s="4"/>
      <c r="W4509" s="4"/>
      <c r="X4509" s="4"/>
      <c r="AJ4509" s="4" t="s">
        <v>14229</v>
      </c>
      <c r="AK4509" s="4" t="s">
        <v>14230</v>
      </c>
      <c r="AL4509" s="4" t="s">
        <v>452</v>
      </c>
      <c r="AM4509" s="4" t="s">
        <v>452</v>
      </c>
    </row>
    <row r="4510" spans="21:39" x14ac:dyDescent="0.2">
      <c r="U4510" s="4"/>
      <c r="V4510" s="4"/>
      <c r="W4510" s="4"/>
      <c r="X4510" s="4"/>
      <c r="AJ4510" s="4" t="s">
        <v>14231</v>
      </c>
      <c r="AK4510" s="4" t="s">
        <v>14232</v>
      </c>
      <c r="AL4510" s="4" t="s">
        <v>452</v>
      </c>
      <c r="AM4510" s="4" t="s">
        <v>452</v>
      </c>
    </row>
    <row r="4511" spans="21:39" x14ac:dyDescent="0.2">
      <c r="U4511" s="4"/>
      <c r="V4511" s="4"/>
      <c r="W4511" s="4"/>
      <c r="X4511" s="4"/>
      <c r="AJ4511" s="4" t="s">
        <v>14233</v>
      </c>
      <c r="AK4511" s="4" t="s">
        <v>14234</v>
      </c>
      <c r="AL4511" s="4" t="s">
        <v>452</v>
      </c>
      <c r="AM4511" s="4" t="s">
        <v>452</v>
      </c>
    </row>
    <row r="4512" spans="21:39" x14ac:dyDescent="0.2">
      <c r="U4512" s="4"/>
      <c r="V4512" s="4"/>
      <c r="W4512" s="4"/>
      <c r="X4512" s="4"/>
      <c r="AJ4512" s="4" t="s">
        <v>14235</v>
      </c>
      <c r="AK4512" s="4" t="s">
        <v>14236</v>
      </c>
      <c r="AL4512" s="4" t="s">
        <v>452</v>
      </c>
      <c r="AM4512" s="4" t="s">
        <v>452</v>
      </c>
    </row>
    <row r="4513" spans="21:39" x14ac:dyDescent="0.2">
      <c r="U4513" s="4"/>
      <c r="V4513" s="4"/>
      <c r="W4513" s="4"/>
      <c r="X4513" s="4"/>
      <c r="AJ4513" s="4" t="s">
        <v>14237</v>
      </c>
      <c r="AK4513" s="4" t="s">
        <v>14238</v>
      </c>
      <c r="AL4513" s="4" t="s">
        <v>452</v>
      </c>
      <c r="AM4513" s="4" t="s">
        <v>452</v>
      </c>
    </row>
    <row r="4514" spans="21:39" x14ac:dyDescent="0.2">
      <c r="U4514" s="4"/>
      <c r="V4514" s="4"/>
      <c r="W4514" s="4"/>
      <c r="X4514" s="4"/>
      <c r="AJ4514" s="4" t="s">
        <v>14239</v>
      </c>
      <c r="AK4514" s="4" t="s">
        <v>14240</v>
      </c>
      <c r="AL4514" s="4" t="s">
        <v>452</v>
      </c>
      <c r="AM4514" s="4" t="s">
        <v>452</v>
      </c>
    </row>
    <row r="4515" spans="21:39" x14ac:dyDescent="0.2">
      <c r="U4515" s="4"/>
      <c r="V4515" s="4"/>
      <c r="W4515" s="4"/>
      <c r="X4515" s="4"/>
      <c r="AJ4515" s="4" t="s">
        <v>14241</v>
      </c>
      <c r="AK4515" s="4" t="s">
        <v>14242</v>
      </c>
      <c r="AL4515" s="4" t="s">
        <v>452</v>
      </c>
      <c r="AM4515" s="4" t="s">
        <v>452</v>
      </c>
    </row>
    <row r="4516" spans="21:39" x14ac:dyDescent="0.2">
      <c r="U4516" s="4"/>
      <c r="V4516" s="4"/>
      <c r="W4516" s="4"/>
      <c r="X4516" s="4"/>
      <c r="AJ4516" s="4" t="s">
        <v>14243</v>
      </c>
      <c r="AK4516" s="4" t="s">
        <v>14244</v>
      </c>
      <c r="AL4516" s="4" t="s">
        <v>452</v>
      </c>
      <c r="AM4516" s="4" t="s">
        <v>452</v>
      </c>
    </row>
    <row r="4517" spans="21:39" x14ac:dyDescent="0.2">
      <c r="U4517" s="4"/>
      <c r="V4517" s="4"/>
      <c r="W4517" s="4"/>
      <c r="X4517" s="4"/>
      <c r="AJ4517" s="4" t="s">
        <v>14245</v>
      </c>
      <c r="AK4517" s="4" t="s">
        <v>14246</v>
      </c>
      <c r="AL4517" s="4" t="s">
        <v>452</v>
      </c>
      <c r="AM4517" s="4" t="s">
        <v>452</v>
      </c>
    </row>
    <row r="4518" spans="21:39" x14ac:dyDescent="0.2">
      <c r="U4518" s="4"/>
      <c r="V4518" s="4"/>
      <c r="W4518" s="4"/>
      <c r="X4518" s="4"/>
      <c r="AJ4518" s="4" t="s">
        <v>14247</v>
      </c>
      <c r="AK4518" s="4" t="s">
        <v>14248</v>
      </c>
      <c r="AL4518" s="4" t="s">
        <v>452</v>
      </c>
      <c r="AM4518" s="4" t="s">
        <v>452</v>
      </c>
    </row>
    <row r="4519" spans="21:39" x14ac:dyDescent="0.2">
      <c r="U4519" s="4"/>
      <c r="V4519" s="4"/>
      <c r="W4519" s="4"/>
      <c r="X4519" s="4"/>
      <c r="AJ4519" s="4" t="s">
        <v>14249</v>
      </c>
      <c r="AK4519" s="4" t="s">
        <v>14250</v>
      </c>
      <c r="AL4519" s="4" t="s">
        <v>452</v>
      </c>
      <c r="AM4519" s="4" t="s">
        <v>452</v>
      </c>
    </row>
    <row r="4520" spans="21:39" x14ac:dyDescent="0.2">
      <c r="U4520" s="4"/>
      <c r="V4520" s="4"/>
      <c r="W4520" s="4"/>
      <c r="X4520" s="4"/>
      <c r="AJ4520" s="4" t="s">
        <v>14251</v>
      </c>
      <c r="AK4520" s="4" t="s">
        <v>14252</v>
      </c>
      <c r="AL4520" s="4" t="s">
        <v>452</v>
      </c>
      <c r="AM4520" s="4" t="s">
        <v>452</v>
      </c>
    </row>
    <row r="4521" spans="21:39" x14ac:dyDescent="0.2">
      <c r="U4521" s="4"/>
      <c r="V4521" s="4"/>
      <c r="W4521" s="4"/>
      <c r="X4521" s="4"/>
      <c r="AJ4521" s="4" t="s">
        <v>14253</v>
      </c>
      <c r="AK4521" s="4" t="s">
        <v>14254</v>
      </c>
      <c r="AL4521" s="4" t="s">
        <v>452</v>
      </c>
      <c r="AM4521" s="4" t="s">
        <v>452</v>
      </c>
    </row>
    <row r="4522" spans="21:39" x14ac:dyDescent="0.2">
      <c r="U4522" s="4"/>
      <c r="V4522" s="4"/>
      <c r="W4522" s="4"/>
      <c r="X4522" s="4"/>
      <c r="AJ4522" s="4" t="s">
        <v>14255</v>
      </c>
      <c r="AK4522" s="4" t="s">
        <v>14256</v>
      </c>
      <c r="AL4522" s="4" t="s">
        <v>452</v>
      </c>
      <c r="AM4522" s="4" t="s">
        <v>452</v>
      </c>
    </row>
    <row r="4523" spans="21:39" x14ac:dyDescent="0.2">
      <c r="U4523" s="4"/>
      <c r="V4523" s="4"/>
      <c r="W4523" s="4"/>
      <c r="X4523" s="4"/>
      <c r="AJ4523" s="4" t="s">
        <v>14257</v>
      </c>
      <c r="AK4523" s="4" t="s">
        <v>14258</v>
      </c>
      <c r="AL4523" s="4" t="s">
        <v>452</v>
      </c>
      <c r="AM4523" s="4" t="s">
        <v>452</v>
      </c>
    </row>
    <row r="4524" spans="21:39" x14ac:dyDescent="0.2">
      <c r="U4524" s="4"/>
      <c r="V4524" s="4"/>
      <c r="W4524" s="4"/>
      <c r="X4524" s="4"/>
      <c r="AJ4524" s="4" t="s">
        <v>14259</v>
      </c>
      <c r="AK4524" s="4" t="s">
        <v>14260</v>
      </c>
      <c r="AL4524" s="4" t="s">
        <v>452</v>
      </c>
      <c r="AM4524" s="4" t="s">
        <v>452</v>
      </c>
    </row>
    <row r="4525" spans="21:39" x14ac:dyDescent="0.2">
      <c r="U4525" s="4"/>
      <c r="V4525" s="4"/>
      <c r="W4525" s="4"/>
      <c r="X4525" s="4"/>
      <c r="AJ4525" s="4" t="s">
        <v>14261</v>
      </c>
      <c r="AK4525" s="4" t="s">
        <v>14262</v>
      </c>
      <c r="AL4525" s="4" t="s">
        <v>452</v>
      </c>
      <c r="AM4525" s="4" t="s">
        <v>452</v>
      </c>
    </row>
    <row r="4526" spans="21:39" x14ac:dyDescent="0.2">
      <c r="U4526" s="4"/>
      <c r="V4526" s="4"/>
      <c r="W4526" s="4"/>
      <c r="X4526" s="4"/>
      <c r="AJ4526" s="4" t="s">
        <v>14263</v>
      </c>
      <c r="AK4526" s="4" t="s">
        <v>13930</v>
      </c>
      <c r="AL4526" s="4" t="s">
        <v>452</v>
      </c>
      <c r="AM4526" s="4" t="s">
        <v>452</v>
      </c>
    </row>
    <row r="4527" spans="21:39" x14ac:dyDescent="0.2">
      <c r="U4527" s="4"/>
      <c r="V4527" s="4"/>
      <c r="W4527" s="4"/>
      <c r="X4527" s="4"/>
      <c r="AJ4527" s="4" t="s">
        <v>14264</v>
      </c>
      <c r="AK4527" s="4" t="s">
        <v>14265</v>
      </c>
      <c r="AL4527" s="4" t="s">
        <v>14266</v>
      </c>
      <c r="AM4527" s="4" t="s">
        <v>14267</v>
      </c>
    </row>
    <row r="4528" spans="21:39" x14ac:dyDescent="0.2">
      <c r="U4528" s="4"/>
      <c r="V4528" s="4"/>
      <c r="W4528" s="4"/>
      <c r="X4528" s="4"/>
      <c r="AJ4528" s="4" t="s">
        <v>14268</v>
      </c>
      <c r="AK4528" s="4" t="s">
        <v>14269</v>
      </c>
      <c r="AL4528" s="4" t="s">
        <v>14270</v>
      </c>
      <c r="AM4528" s="4" t="s">
        <v>14271</v>
      </c>
    </row>
    <row r="4529" spans="21:39" x14ac:dyDescent="0.2">
      <c r="U4529" s="4"/>
      <c r="V4529" s="4"/>
      <c r="W4529" s="4"/>
      <c r="X4529" s="4"/>
      <c r="AJ4529" s="4" t="s">
        <v>14272</v>
      </c>
      <c r="AK4529" s="4" t="s">
        <v>14273</v>
      </c>
      <c r="AL4529" s="4" t="s">
        <v>14274</v>
      </c>
      <c r="AM4529" s="4" t="s">
        <v>14275</v>
      </c>
    </row>
    <row r="4530" spans="21:39" x14ac:dyDescent="0.2">
      <c r="U4530" s="4"/>
      <c r="V4530" s="4"/>
      <c r="W4530" s="4"/>
      <c r="X4530" s="4"/>
      <c r="AJ4530" s="4" t="s">
        <v>14276</v>
      </c>
      <c r="AK4530" s="4" t="s">
        <v>14277</v>
      </c>
      <c r="AL4530" s="4" t="s">
        <v>14278</v>
      </c>
      <c r="AM4530" s="4" t="s">
        <v>14279</v>
      </c>
    </row>
    <row r="4531" spans="21:39" x14ac:dyDescent="0.2">
      <c r="U4531" s="4"/>
      <c r="V4531" s="4"/>
      <c r="W4531" s="4"/>
      <c r="X4531" s="4"/>
      <c r="AJ4531" s="4" t="s">
        <v>14280</v>
      </c>
      <c r="AK4531" s="4" t="s">
        <v>14281</v>
      </c>
      <c r="AL4531" s="4" t="s">
        <v>14282</v>
      </c>
      <c r="AM4531" s="4" t="s">
        <v>14283</v>
      </c>
    </row>
    <row r="4532" spans="21:39" x14ac:dyDescent="0.2">
      <c r="U4532" s="4"/>
      <c r="V4532" s="4"/>
      <c r="W4532" s="4"/>
      <c r="X4532" s="4"/>
      <c r="AJ4532" s="4" t="s">
        <v>14284</v>
      </c>
      <c r="AK4532" s="4" t="s">
        <v>14285</v>
      </c>
      <c r="AL4532" s="4" t="s">
        <v>14286</v>
      </c>
      <c r="AM4532" s="4" t="s">
        <v>14287</v>
      </c>
    </row>
    <row r="4533" spans="21:39" x14ac:dyDescent="0.2">
      <c r="U4533" s="63"/>
      <c r="V4533" s="63"/>
      <c r="W4533" s="63"/>
      <c r="X4533" s="63"/>
      <c r="AJ4533" s="4" t="s">
        <v>14288</v>
      </c>
      <c r="AK4533" s="63" t="s">
        <v>14289</v>
      </c>
      <c r="AL4533" s="4" t="s">
        <v>14290</v>
      </c>
      <c r="AM4533" s="4" t="s">
        <v>10292</v>
      </c>
    </row>
    <row r="4534" spans="21:39" x14ac:dyDescent="0.2">
      <c r="U4534" s="63"/>
      <c r="V4534" s="63"/>
      <c r="W4534" s="63"/>
      <c r="X4534" s="63"/>
      <c r="AJ4534" s="4" t="s">
        <v>14291</v>
      </c>
      <c r="AK4534" s="63" t="s">
        <v>14292</v>
      </c>
      <c r="AL4534" s="4" t="s">
        <v>14293</v>
      </c>
      <c r="AM4534" s="4" t="s">
        <v>14294</v>
      </c>
    </row>
    <row r="4535" spans="21:39" x14ac:dyDescent="0.2">
      <c r="U4535" s="63"/>
      <c r="V4535" s="63"/>
      <c r="W4535" s="63"/>
      <c r="X4535" s="63"/>
      <c r="AJ4535" s="4" t="s">
        <v>14295</v>
      </c>
      <c r="AK4535" s="63" t="s">
        <v>14296</v>
      </c>
      <c r="AL4535" s="4" t="s">
        <v>14297</v>
      </c>
      <c r="AM4535" s="4" t="s">
        <v>14298</v>
      </c>
    </row>
    <row r="4536" spans="21:39" x14ac:dyDescent="0.2">
      <c r="U4536" s="4"/>
      <c r="V4536" s="4"/>
      <c r="W4536" s="4"/>
      <c r="X4536" s="4"/>
      <c r="AJ4536" s="4" t="s">
        <v>14299</v>
      </c>
      <c r="AK4536" s="4" t="s">
        <v>14300</v>
      </c>
      <c r="AL4536" s="4" t="s">
        <v>14301</v>
      </c>
      <c r="AM4536" s="4" t="s">
        <v>14302</v>
      </c>
    </row>
    <row r="4537" spans="21:39" x14ac:dyDescent="0.2">
      <c r="U4537" s="4"/>
      <c r="V4537" s="4"/>
      <c r="W4537" s="4"/>
      <c r="X4537" s="4"/>
      <c r="AJ4537" s="4" t="s">
        <v>14303</v>
      </c>
      <c r="AK4537" s="4" t="s">
        <v>14304</v>
      </c>
      <c r="AL4537" s="4" t="s">
        <v>14305</v>
      </c>
      <c r="AM4537" s="4" t="s">
        <v>14306</v>
      </c>
    </row>
    <row r="4538" spans="21:39" x14ac:dyDescent="0.2">
      <c r="U4538" s="4"/>
      <c r="V4538" s="4"/>
      <c r="W4538" s="4"/>
      <c r="X4538" s="4"/>
      <c r="AJ4538" s="4" t="s">
        <v>14307</v>
      </c>
      <c r="AK4538" s="4" t="s">
        <v>14308</v>
      </c>
      <c r="AL4538" s="4" t="s">
        <v>14309</v>
      </c>
      <c r="AM4538" s="4" t="s">
        <v>14310</v>
      </c>
    </row>
    <row r="4539" spans="21:39" x14ac:dyDescent="0.2">
      <c r="U4539" s="4"/>
      <c r="V4539" s="4"/>
      <c r="W4539" s="4"/>
      <c r="X4539" s="4"/>
      <c r="AJ4539" s="4" t="s">
        <v>14311</v>
      </c>
      <c r="AK4539" s="4" t="s">
        <v>14312</v>
      </c>
      <c r="AL4539" s="4" t="s">
        <v>14313</v>
      </c>
      <c r="AM4539" s="4" t="s">
        <v>14314</v>
      </c>
    </row>
    <row r="4540" spans="21:39" x14ac:dyDescent="0.2">
      <c r="U4540" s="4"/>
      <c r="V4540" s="4"/>
      <c r="W4540" s="4"/>
      <c r="X4540" s="4"/>
      <c r="AJ4540" s="4" t="s">
        <v>14315</v>
      </c>
      <c r="AK4540" s="4" t="s">
        <v>14316</v>
      </c>
      <c r="AL4540" s="4" t="s">
        <v>14317</v>
      </c>
      <c r="AM4540" s="4" t="s">
        <v>14318</v>
      </c>
    </row>
    <row r="4541" spans="21:39" x14ac:dyDescent="0.2">
      <c r="U4541" s="4"/>
      <c r="V4541" s="4"/>
      <c r="W4541" s="4"/>
      <c r="X4541" s="4"/>
      <c r="AJ4541" s="4" t="s">
        <v>14319</v>
      </c>
      <c r="AK4541" s="4" t="s">
        <v>14320</v>
      </c>
      <c r="AL4541" s="4" t="s">
        <v>14321</v>
      </c>
      <c r="AM4541" s="4" t="s">
        <v>14322</v>
      </c>
    </row>
    <row r="4542" spans="21:39" x14ac:dyDescent="0.2">
      <c r="U4542" s="4"/>
      <c r="V4542" s="4"/>
      <c r="W4542" s="4"/>
      <c r="X4542" s="4"/>
      <c r="AJ4542" s="4" t="s">
        <v>14323</v>
      </c>
      <c r="AK4542" s="4" t="s">
        <v>14324</v>
      </c>
      <c r="AL4542" s="4" t="s">
        <v>14325</v>
      </c>
      <c r="AM4542" s="4" t="s">
        <v>14326</v>
      </c>
    </row>
    <row r="4543" spans="21:39" x14ac:dyDescent="0.2">
      <c r="U4543" s="4"/>
      <c r="V4543" s="4"/>
      <c r="W4543" s="4"/>
      <c r="X4543" s="4"/>
      <c r="AJ4543" s="4" t="s">
        <v>14327</v>
      </c>
      <c r="AK4543" s="4" t="s">
        <v>14328</v>
      </c>
      <c r="AL4543" s="4" t="s">
        <v>14329</v>
      </c>
      <c r="AM4543" s="4" t="s">
        <v>14330</v>
      </c>
    </row>
    <row r="4544" spans="21:39" x14ac:dyDescent="0.2">
      <c r="U4544" s="4"/>
      <c r="V4544" s="4"/>
      <c r="W4544" s="4"/>
      <c r="X4544" s="4"/>
      <c r="AJ4544" s="4" t="s">
        <v>14331</v>
      </c>
      <c r="AK4544" s="4" t="s">
        <v>14332</v>
      </c>
      <c r="AL4544" s="4" t="s">
        <v>14333</v>
      </c>
      <c r="AM4544" s="4" t="s">
        <v>14334</v>
      </c>
    </row>
    <row r="4545" spans="21:39" x14ac:dyDescent="0.2">
      <c r="U4545" s="4"/>
      <c r="V4545" s="4"/>
      <c r="W4545" s="4"/>
      <c r="X4545" s="4"/>
      <c r="AJ4545" s="4" t="s">
        <v>14335</v>
      </c>
      <c r="AK4545" s="4" t="s">
        <v>14336</v>
      </c>
      <c r="AL4545" s="4" t="s">
        <v>14337</v>
      </c>
      <c r="AM4545" s="4" t="s">
        <v>14338</v>
      </c>
    </row>
    <row r="4546" spans="21:39" x14ac:dyDescent="0.2">
      <c r="U4546" s="4"/>
      <c r="V4546" s="4"/>
      <c r="W4546" s="4"/>
      <c r="X4546" s="4"/>
      <c r="AJ4546" s="4" t="s">
        <v>14339</v>
      </c>
      <c r="AK4546" s="4" t="s">
        <v>14340</v>
      </c>
      <c r="AL4546" s="4" t="s">
        <v>14341</v>
      </c>
      <c r="AM4546" s="4" t="s">
        <v>14322</v>
      </c>
    </row>
    <row r="4547" spans="21:39" x14ac:dyDescent="0.2">
      <c r="U4547" s="4"/>
      <c r="V4547" s="4"/>
      <c r="W4547" s="4"/>
      <c r="X4547" s="4"/>
      <c r="AJ4547" s="4" t="s">
        <v>14342</v>
      </c>
      <c r="AK4547" s="4" t="s">
        <v>14343</v>
      </c>
      <c r="AL4547" s="4" t="s">
        <v>14344</v>
      </c>
      <c r="AM4547" s="4" t="s">
        <v>14345</v>
      </c>
    </row>
    <row r="4548" spans="21:39" x14ac:dyDescent="0.2">
      <c r="U4548" s="4"/>
      <c r="V4548" s="4"/>
      <c r="W4548" s="4"/>
      <c r="X4548" s="4"/>
      <c r="AJ4548" s="4" t="s">
        <v>14346</v>
      </c>
      <c r="AK4548" s="4" t="s">
        <v>14347</v>
      </c>
      <c r="AL4548" s="4" t="s">
        <v>14348</v>
      </c>
      <c r="AM4548" s="4" t="s">
        <v>14349</v>
      </c>
    </row>
    <row r="4549" spans="21:39" x14ac:dyDescent="0.2">
      <c r="U4549" s="4"/>
      <c r="V4549" s="4"/>
      <c r="W4549" s="4"/>
      <c r="X4549" s="4"/>
      <c r="AJ4549" s="4" t="s">
        <v>14350</v>
      </c>
      <c r="AK4549" s="4" t="s">
        <v>14351</v>
      </c>
      <c r="AL4549" s="4" t="s">
        <v>14352</v>
      </c>
      <c r="AM4549" s="4" t="s">
        <v>14353</v>
      </c>
    </row>
    <row r="4550" spans="21:39" x14ac:dyDescent="0.2">
      <c r="U4550" s="4"/>
      <c r="V4550" s="4"/>
      <c r="W4550" s="4"/>
      <c r="X4550" s="4"/>
      <c r="AJ4550" s="4" t="s">
        <v>14354</v>
      </c>
      <c r="AK4550" s="4" t="s">
        <v>14355</v>
      </c>
      <c r="AL4550" s="4" t="s">
        <v>14356</v>
      </c>
      <c r="AM4550" s="4" t="s">
        <v>14357</v>
      </c>
    </row>
    <row r="4551" spans="21:39" x14ac:dyDescent="0.2">
      <c r="U4551" s="4"/>
      <c r="V4551" s="4"/>
      <c r="W4551" s="4"/>
      <c r="X4551" s="4"/>
      <c r="AJ4551" s="4" t="s">
        <v>14358</v>
      </c>
      <c r="AK4551" s="4" t="s">
        <v>14359</v>
      </c>
      <c r="AL4551" s="4" t="s">
        <v>14360</v>
      </c>
      <c r="AM4551" s="4" t="s">
        <v>14361</v>
      </c>
    </row>
    <row r="4552" spans="21:39" x14ac:dyDescent="0.2">
      <c r="U4552" s="4"/>
      <c r="V4552" s="4"/>
      <c r="W4552" s="4"/>
      <c r="X4552" s="4"/>
      <c r="AJ4552" s="4" t="s">
        <v>14362</v>
      </c>
      <c r="AK4552" s="4" t="s">
        <v>14363</v>
      </c>
      <c r="AL4552" s="4" t="s">
        <v>14364</v>
      </c>
      <c r="AM4552" s="4" t="s">
        <v>14365</v>
      </c>
    </row>
    <row r="4553" spans="21:39" x14ac:dyDescent="0.2">
      <c r="U4553" s="4"/>
      <c r="V4553" s="4"/>
      <c r="W4553" s="4"/>
      <c r="X4553" s="4"/>
      <c r="AJ4553" s="4" t="s">
        <v>14366</v>
      </c>
      <c r="AK4553" s="4" t="s">
        <v>14367</v>
      </c>
      <c r="AL4553" s="4" t="s">
        <v>14368</v>
      </c>
      <c r="AM4553" s="4" t="s">
        <v>14369</v>
      </c>
    </row>
    <row r="4554" spans="21:39" x14ac:dyDescent="0.2">
      <c r="U4554" s="4"/>
      <c r="V4554" s="4"/>
      <c r="W4554" s="4"/>
      <c r="X4554" s="4"/>
      <c r="AJ4554" s="4" t="s">
        <v>14370</v>
      </c>
      <c r="AK4554" s="4" t="s">
        <v>14371</v>
      </c>
      <c r="AL4554" s="4" t="s">
        <v>14372</v>
      </c>
      <c r="AM4554" s="4" t="s">
        <v>14373</v>
      </c>
    </row>
    <row r="4555" spans="21:39" x14ac:dyDescent="0.2">
      <c r="U4555" s="4"/>
      <c r="V4555" s="4"/>
      <c r="W4555" s="4"/>
      <c r="X4555" s="4"/>
      <c r="AJ4555" s="4" t="s">
        <v>14374</v>
      </c>
      <c r="AK4555" s="4" t="s">
        <v>14375</v>
      </c>
      <c r="AL4555" s="4" t="s">
        <v>14376</v>
      </c>
      <c r="AM4555" s="4" t="s">
        <v>14377</v>
      </c>
    </row>
    <row r="4556" spans="21:39" x14ac:dyDescent="0.2">
      <c r="U4556" s="4"/>
      <c r="V4556" s="4"/>
      <c r="W4556" s="4"/>
      <c r="X4556" s="4"/>
      <c r="AJ4556" s="4" t="s">
        <v>14378</v>
      </c>
      <c r="AK4556" s="4" t="s">
        <v>14379</v>
      </c>
      <c r="AL4556" s="4" t="s">
        <v>14380</v>
      </c>
      <c r="AM4556" s="4" t="s">
        <v>14381</v>
      </c>
    </row>
    <row r="4557" spans="21:39" x14ac:dyDescent="0.2">
      <c r="U4557" s="4"/>
      <c r="V4557" s="4"/>
      <c r="W4557" s="4"/>
      <c r="X4557" s="4"/>
      <c r="AJ4557" s="4" t="s">
        <v>14382</v>
      </c>
      <c r="AK4557" s="4" t="s">
        <v>14383</v>
      </c>
      <c r="AL4557" s="4" t="s">
        <v>14384</v>
      </c>
      <c r="AM4557" s="4" t="s">
        <v>14385</v>
      </c>
    </row>
    <row r="4558" spans="21:39" x14ac:dyDescent="0.2">
      <c r="U4558" s="4"/>
      <c r="V4558" s="4"/>
      <c r="W4558" s="4"/>
      <c r="X4558" s="4"/>
      <c r="AJ4558" s="4" t="s">
        <v>14386</v>
      </c>
      <c r="AK4558" s="4" t="s">
        <v>14387</v>
      </c>
      <c r="AL4558" s="4" t="s">
        <v>14388</v>
      </c>
      <c r="AM4558" s="4" t="s">
        <v>14389</v>
      </c>
    </row>
    <row r="4559" spans="21:39" x14ac:dyDescent="0.2">
      <c r="U4559" s="4"/>
      <c r="V4559" s="4"/>
      <c r="W4559" s="4"/>
      <c r="X4559" s="4"/>
      <c r="AJ4559" s="4" t="s">
        <v>14390</v>
      </c>
      <c r="AK4559" s="4" t="s">
        <v>14391</v>
      </c>
      <c r="AL4559" s="4" t="s">
        <v>14392</v>
      </c>
      <c r="AM4559" s="4" t="s">
        <v>14393</v>
      </c>
    </row>
    <row r="4560" spans="21:39" x14ac:dyDescent="0.2">
      <c r="U4560" s="63"/>
      <c r="V4560" s="63"/>
      <c r="W4560" s="63"/>
      <c r="X4560" s="63"/>
      <c r="AJ4560" s="4" t="s">
        <v>14394</v>
      </c>
      <c r="AK4560" s="63" t="s">
        <v>14395</v>
      </c>
      <c r="AL4560" s="4" t="s">
        <v>452</v>
      </c>
      <c r="AM4560" s="4" t="s">
        <v>452</v>
      </c>
    </row>
    <row r="4561" spans="21:39" x14ac:dyDescent="0.2">
      <c r="U4561" s="63"/>
      <c r="V4561" s="63"/>
      <c r="W4561" s="63"/>
      <c r="X4561" s="63"/>
      <c r="AJ4561" s="4" t="s">
        <v>14396</v>
      </c>
      <c r="AK4561" s="63" t="s">
        <v>14397</v>
      </c>
      <c r="AL4561" s="4" t="s">
        <v>14398</v>
      </c>
      <c r="AM4561" s="4" t="s">
        <v>14399</v>
      </c>
    </row>
    <row r="4562" spans="21:39" x14ac:dyDescent="0.2">
      <c r="U4562" s="63"/>
      <c r="V4562" s="63"/>
      <c r="W4562" s="63"/>
      <c r="X4562" s="63"/>
      <c r="AJ4562" s="4" t="s">
        <v>14400</v>
      </c>
      <c r="AK4562" s="63" t="s">
        <v>14401</v>
      </c>
      <c r="AL4562" s="4" t="s">
        <v>14402</v>
      </c>
      <c r="AM4562" s="4" t="s">
        <v>14403</v>
      </c>
    </row>
    <row r="4563" spans="21:39" x14ac:dyDescent="0.2">
      <c r="U4563" s="4"/>
      <c r="V4563" s="4"/>
      <c r="W4563" s="4"/>
      <c r="X4563" s="4"/>
      <c r="AJ4563" s="4" t="s">
        <v>14404</v>
      </c>
      <c r="AK4563" s="4" t="s">
        <v>14405</v>
      </c>
      <c r="AL4563" s="4" t="s">
        <v>14406</v>
      </c>
      <c r="AM4563" s="4" t="s">
        <v>14407</v>
      </c>
    </row>
    <row r="4564" spans="21:39" x14ac:dyDescent="0.2">
      <c r="U4564" s="4"/>
      <c r="V4564" s="4"/>
      <c r="W4564" s="4"/>
      <c r="X4564" s="4"/>
      <c r="AJ4564" s="4" t="s">
        <v>14408</v>
      </c>
      <c r="AK4564" s="4" t="s">
        <v>14409</v>
      </c>
      <c r="AL4564" s="4" t="s">
        <v>14410</v>
      </c>
      <c r="AM4564" s="4" t="s">
        <v>14411</v>
      </c>
    </row>
    <row r="4565" spans="21:39" x14ac:dyDescent="0.2">
      <c r="U4565" s="4"/>
      <c r="V4565" s="4"/>
      <c r="W4565" s="4"/>
      <c r="X4565" s="4"/>
      <c r="AJ4565" s="4" t="s">
        <v>14412</v>
      </c>
      <c r="AK4565" s="4" t="s">
        <v>14413</v>
      </c>
      <c r="AL4565" s="4" t="s">
        <v>14414</v>
      </c>
      <c r="AM4565" s="4" t="s">
        <v>14415</v>
      </c>
    </row>
    <row r="4566" spans="21:39" x14ac:dyDescent="0.2">
      <c r="U4566" s="4"/>
      <c r="V4566" s="4"/>
      <c r="W4566" s="4"/>
      <c r="X4566" s="4"/>
      <c r="AJ4566" s="4" t="s">
        <v>14416</v>
      </c>
      <c r="AK4566" s="4" t="s">
        <v>14417</v>
      </c>
      <c r="AL4566" s="4" t="s">
        <v>14418</v>
      </c>
      <c r="AM4566" s="4" t="s">
        <v>14419</v>
      </c>
    </row>
    <row r="4567" spans="21:39" x14ac:dyDescent="0.2">
      <c r="U4567" s="4"/>
      <c r="V4567" s="4"/>
      <c r="W4567" s="4"/>
      <c r="X4567" s="4"/>
      <c r="AJ4567" s="4" t="s">
        <v>14420</v>
      </c>
      <c r="AK4567" s="4" t="s">
        <v>14421</v>
      </c>
      <c r="AL4567" s="4" t="s">
        <v>14422</v>
      </c>
      <c r="AM4567" s="4" t="s">
        <v>14423</v>
      </c>
    </row>
    <row r="4568" spans="21:39" x14ac:dyDescent="0.2">
      <c r="U4568" s="4"/>
      <c r="V4568" s="4"/>
      <c r="W4568" s="4"/>
      <c r="X4568" s="4"/>
      <c r="AJ4568" s="4" t="s">
        <v>14424</v>
      </c>
      <c r="AK4568" s="4" t="s">
        <v>14425</v>
      </c>
      <c r="AL4568" s="4" t="s">
        <v>14426</v>
      </c>
      <c r="AM4568" s="4" t="s">
        <v>14427</v>
      </c>
    </row>
    <row r="4569" spans="21:39" x14ac:dyDescent="0.2">
      <c r="U4569" s="4"/>
      <c r="V4569" s="4"/>
      <c r="W4569" s="4"/>
      <c r="X4569" s="4"/>
      <c r="AJ4569" s="4" t="s">
        <v>14428</v>
      </c>
      <c r="AK4569" s="4" t="s">
        <v>14429</v>
      </c>
      <c r="AL4569" s="4" t="s">
        <v>14430</v>
      </c>
      <c r="AM4569" s="4" t="s">
        <v>14431</v>
      </c>
    </row>
    <row r="4570" spans="21:39" x14ac:dyDescent="0.2">
      <c r="U4570" s="4"/>
      <c r="V4570" s="4"/>
      <c r="W4570" s="4"/>
      <c r="X4570" s="4"/>
      <c r="AJ4570" s="4" t="s">
        <v>14432</v>
      </c>
      <c r="AK4570" s="4" t="s">
        <v>14433</v>
      </c>
      <c r="AL4570" s="4" t="s">
        <v>14434</v>
      </c>
      <c r="AM4570" s="4" t="s">
        <v>14435</v>
      </c>
    </row>
    <row r="4571" spans="21:39" x14ac:dyDescent="0.2">
      <c r="U4571" s="4"/>
      <c r="V4571" s="4"/>
      <c r="W4571" s="4"/>
      <c r="X4571" s="4"/>
      <c r="AJ4571" s="4" t="s">
        <v>14436</v>
      </c>
      <c r="AK4571" s="4" t="s">
        <v>14437</v>
      </c>
      <c r="AL4571" s="4" t="s">
        <v>14438</v>
      </c>
      <c r="AM4571" s="4" t="s">
        <v>14439</v>
      </c>
    </row>
    <row r="4572" spans="21:39" x14ac:dyDescent="0.2">
      <c r="U4572" s="4"/>
      <c r="V4572" s="4"/>
      <c r="W4572" s="4"/>
      <c r="X4572" s="4"/>
      <c r="AJ4572" s="4" t="s">
        <v>14440</v>
      </c>
      <c r="AK4572" s="4" t="s">
        <v>14441</v>
      </c>
      <c r="AL4572" s="4" t="s">
        <v>14442</v>
      </c>
      <c r="AM4572" s="4" t="s">
        <v>14443</v>
      </c>
    </row>
    <row r="4573" spans="21:39" x14ac:dyDescent="0.2">
      <c r="U4573" s="4"/>
      <c r="V4573" s="4"/>
      <c r="W4573" s="4"/>
      <c r="X4573" s="4"/>
      <c r="AJ4573" s="4" t="s">
        <v>14444</v>
      </c>
      <c r="AK4573" s="4" t="s">
        <v>14445</v>
      </c>
      <c r="AL4573" s="4" t="s">
        <v>14446</v>
      </c>
      <c r="AM4573" s="4" t="s">
        <v>14447</v>
      </c>
    </row>
    <row r="4574" spans="21:39" x14ac:dyDescent="0.2">
      <c r="U4574" s="4"/>
      <c r="V4574" s="4"/>
      <c r="W4574" s="4"/>
      <c r="X4574" s="4"/>
      <c r="AJ4574" s="4" t="s">
        <v>14448</v>
      </c>
      <c r="AK4574" s="4" t="s">
        <v>14449</v>
      </c>
      <c r="AL4574" s="4" t="s">
        <v>452</v>
      </c>
      <c r="AM4574" s="4" t="s">
        <v>452</v>
      </c>
    </row>
    <row r="4575" spans="21:39" x14ac:dyDescent="0.2">
      <c r="U4575" s="4"/>
      <c r="V4575" s="4"/>
      <c r="W4575" s="4"/>
      <c r="X4575" s="4"/>
      <c r="AJ4575" s="4" t="s">
        <v>14450</v>
      </c>
      <c r="AK4575" s="4" t="s">
        <v>14451</v>
      </c>
      <c r="AL4575" s="4" t="s">
        <v>14452</v>
      </c>
      <c r="AM4575" s="4" t="s">
        <v>14453</v>
      </c>
    </row>
    <row r="4576" spans="21:39" x14ac:dyDescent="0.2">
      <c r="U4576" s="4"/>
      <c r="V4576" s="4"/>
      <c r="W4576" s="4"/>
      <c r="X4576" s="4"/>
      <c r="AJ4576" s="4" t="s">
        <v>14454</v>
      </c>
      <c r="AK4576" s="4" t="s">
        <v>14455</v>
      </c>
      <c r="AL4576" s="4" t="s">
        <v>14456</v>
      </c>
      <c r="AM4576" s="4" t="s">
        <v>14457</v>
      </c>
    </row>
    <row r="4577" spans="21:39" x14ac:dyDescent="0.2">
      <c r="U4577" s="63"/>
      <c r="V4577" s="63"/>
      <c r="W4577" s="63"/>
      <c r="X4577" s="63"/>
      <c r="AJ4577" s="4" t="s">
        <v>14458</v>
      </c>
      <c r="AK4577" s="63" t="s">
        <v>14459</v>
      </c>
      <c r="AL4577" s="4" t="s">
        <v>14460</v>
      </c>
      <c r="AM4577" s="4" t="s">
        <v>14461</v>
      </c>
    </row>
    <row r="4578" spans="21:39" x14ac:dyDescent="0.2">
      <c r="U4578" s="63"/>
      <c r="V4578" s="63"/>
      <c r="W4578" s="63"/>
      <c r="X4578" s="63"/>
      <c r="AJ4578" s="4" t="s">
        <v>14462</v>
      </c>
      <c r="AK4578" s="63" t="s">
        <v>14463</v>
      </c>
      <c r="AL4578" s="4" t="s">
        <v>14464</v>
      </c>
      <c r="AM4578" s="4" t="s">
        <v>14465</v>
      </c>
    </row>
    <row r="4579" spans="21:39" x14ac:dyDescent="0.2">
      <c r="U4579" s="63"/>
      <c r="V4579" s="63"/>
      <c r="W4579" s="63"/>
      <c r="X4579" s="63"/>
      <c r="AJ4579" s="4" t="s">
        <v>14466</v>
      </c>
      <c r="AK4579" s="63" t="s">
        <v>14467</v>
      </c>
      <c r="AL4579" s="4" t="s">
        <v>14468</v>
      </c>
      <c r="AM4579" s="4" t="s">
        <v>14469</v>
      </c>
    </row>
    <row r="4580" spans="21:39" x14ac:dyDescent="0.2">
      <c r="U4580" s="63"/>
      <c r="V4580" s="63"/>
      <c r="W4580" s="63"/>
      <c r="X4580" s="63"/>
      <c r="AJ4580" s="4" t="s">
        <v>14470</v>
      </c>
      <c r="AK4580" s="63" t="s">
        <v>14471</v>
      </c>
      <c r="AL4580" s="4" t="s">
        <v>452</v>
      </c>
      <c r="AM4580" s="4" t="s">
        <v>452</v>
      </c>
    </row>
    <row r="4581" spans="21:39" x14ac:dyDescent="0.2">
      <c r="U4581" s="4"/>
      <c r="V4581" s="4"/>
      <c r="W4581" s="4"/>
      <c r="X4581" s="4"/>
      <c r="AJ4581" s="4" t="s">
        <v>14472</v>
      </c>
      <c r="AK4581" s="4" t="s">
        <v>14473</v>
      </c>
      <c r="AL4581" s="4" t="s">
        <v>14474</v>
      </c>
      <c r="AM4581" s="4" t="s">
        <v>14475</v>
      </c>
    </row>
    <row r="4582" spans="21:39" x14ac:dyDescent="0.2">
      <c r="U4582" s="4"/>
      <c r="V4582" s="4"/>
      <c r="W4582" s="4"/>
      <c r="X4582" s="4"/>
      <c r="AJ4582" s="4" t="s">
        <v>14476</v>
      </c>
      <c r="AK4582" s="4" t="s">
        <v>14477</v>
      </c>
      <c r="AL4582" s="4" t="s">
        <v>14478</v>
      </c>
      <c r="AM4582" s="4" t="s">
        <v>14479</v>
      </c>
    </row>
    <row r="4583" spans="21:39" x14ac:dyDescent="0.2">
      <c r="U4583" s="4"/>
      <c r="V4583" s="4"/>
      <c r="W4583" s="4"/>
      <c r="X4583" s="4"/>
      <c r="AJ4583" s="4" t="s">
        <v>14480</v>
      </c>
      <c r="AK4583" s="4" t="s">
        <v>14481</v>
      </c>
      <c r="AL4583" s="4" t="s">
        <v>14482</v>
      </c>
      <c r="AM4583" s="4" t="s">
        <v>5513</v>
      </c>
    </row>
    <row r="4584" spans="21:39" x14ac:dyDescent="0.2">
      <c r="U4584" s="4"/>
      <c r="V4584" s="4"/>
      <c r="W4584" s="4"/>
      <c r="X4584" s="4"/>
      <c r="AJ4584" s="4" t="s">
        <v>14483</v>
      </c>
      <c r="AK4584" s="4" t="s">
        <v>14484</v>
      </c>
      <c r="AL4584" s="4" t="s">
        <v>14485</v>
      </c>
      <c r="AM4584" s="4" t="s">
        <v>14486</v>
      </c>
    </row>
    <row r="4585" spans="21:39" x14ac:dyDescent="0.2">
      <c r="U4585" s="4"/>
      <c r="V4585" s="4"/>
      <c r="W4585" s="4"/>
      <c r="X4585" s="4"/>
      <c r="AJ4585" s="4" t="s">
        <v>14487</v>
      </c>
      <c r="AK4585" s="4" t="s">
        <v>14488</v>
      </c>
      <c r="AL4585" s="4" t="s">
        <v>14489</v>
      </c>
      <c r="AM4585" s="4" t="s">
        <v>14490</v>
      </c>
    </row>
    <row r="4586" spans="21:39" x14ac:dyDescent="0.2">
      <c r="U4586" s="4"/>
      <c r="V4586" s="4"/>
      <c r="W4586" s="4"/>
      <c r="X4586" s="4"/>
      <c r="AJ4586" s="4" t="s">
        <v>14491</v>
      </c>
      <c r="AK4586" s="4" t="s">
        <v>14492</v>
      </c>
      <c r="AL4586" s="4" t="s">
        <v>14493</v>
      </c>
      <c r="AM4586" s="4" t="s">
        <v>14494</v>
      </c>
    </row>
    <row r="4587" spans="21:39" x14ac:dyDescent="0.2">
      <c r="U4587" s="4"/>
      <c r="V4587" s="4"/>
      <c r="W4587" s="4"/>
      <c r="X4587" s="4"/>
      <c r="AJ4587" s="4" t="s">
        <v>14495</v>
      </c>
      <c r="AK4587" s="4" t="s">
        <v>14496</v>
      </c>
      <c r="AL4587" s="4" t="s">
        <v>14497</v>
      </c>
      <c r="AM4587" s="4" t="s">
        <v>14498</v>
      </c>
    </row>
    <row r="4588" spans="21:39" x14ac:dyDescent="0.2">
      <c r="U4588" s="4"/>
      <c r="V4588" s="4"/>
      <c r="W4588" s="4"/>
      <c r="X4588" s="4"/>
      <c r="AJ4588" s="4" t="s">
        <v>14499</v>
      </c>
      <c r="AK4588" s="4" t="s">
        <v>14500</v>
      </c>
      <c r="AL4588" s="4" t="s">
        <v>14501</v>
      </c>
      <c r="AM4588" s="4" t="s">
        <v>14502</v>
      </c>
    </row>
    <row r="4589" spans="21:39" x14ac:dyDescent="0.2">
      <c r="U4589" s="63"/>
      <c r="V4589" s="63"/>
      <c r="W4589" s="63"/>
      <c r="X4589" s="63"/>
      <c r="AJ4589" s="4" t="s">
        <v>14503</v>
      </c>
      <c r="AK4589" s="63" t="s">
        <v>14504</v>
      </c>
      <c r="AL4589" s="4" t="s">
        <v>14505</v>
      </c>
      <c r="AM4589" s="4" t="s">
        <v>14506</v>
      </c>
    </row>
    <row r="4590" spans="21:39" x14ac:dyDescent="0.2">
      <c r="U4590" s="63"/>
      <c r="V4590" s="63"/>
      <c r="W4590" s="63"/>
      <c r="X4590" s="63"/>
      <c r="AJ4590" s="4" t="s">
        <v>14507</v>
      </c>
      <c r="AK4590" s="63" t="s">
        <v>14508</v>
      </c>
      <c r="AL4590" s="4" t="s">
        <v>14509</v>
      </c>
      <c r="AM4590" s="4" t="s">
        <v>14510</v>
      </c>
    </row>
    <row r="4591" spans="21:39" x14ac:dyDescent="0.2">
      <c r="U4591" s="63"/>
      <c r="V4591" s="63"/>
      <c r="W4591" s="63"/>
      <c r="X4591" s="63"/>
      <c r="AJ4591" s="4" t="s">
        <v>14511</v>
      </c>
      <c r="AK4591" s="63" t="s">
        <v>14512</v>
      </c>
      <c r="AL4591" s="4" t="s">
        <v>14513</v>
      </c>
      <c r="AM4591" s="4" t="s">
        <v>14514</v>
      </c>
    </row>
    <row r="4592" spans="21:39" x14ac:dyDescent="0.2">
      <c r="U4592" s="63"/>
      <c r="V4592" s="63"/>
      <c r="W4592" s="63"/>
      <c r="X4592" s="63"/>
      <c r="AJ4592" s="4" t="s">
        <v>14515</v>
      </c>
      <c r="AK4592" s="63" t="s">
        <v>14516</v>
      </c>
      <c r="AL4592" s="4" t="s">
        <v>14517</v>
      </c>
      <c r="AM4592" s="4" t="s">
        <v>14518</v>
      </c>
    </row>
    <row r="4593" spans="21:39" x14ac:dyDescent="0.2">
      <c r="U4593" s="63"/>
      <c r="V4593" s="63"/>
      <c r="W4593" s="63"/>
      <c r="X4593" s="63"/>
      <c r="AJ4593" s="4" t="s">
        <v>14519</v>
      </c>
      <c r="AK4593" s="63" t="s">
        <v>14520</v>
      </c>
      <c r="AL4593" s="4" t="s">
        <v>13959</v>
      </c>
      <c r="AM4593" s="4" t="s">
        <v>5801</v>
      </c>
    </row>
    <row r="4594" spans="21:39" x14ac:dyDescent="0.2">
      <c r="U4594" s="4"/>
      <c r="V4594" s="4"/>
      <c r="W4594" s="4"/>
      <c r="X4594" s="4"/>
      <c r="AJ4594" s="4" t="s">
        <v>14521</v>
      </c>
      <c r="AK4594" s="4" t="s">
        <v>14522</v>
      </c>
      <c r="AL4594" s="4" t="s">
        <v>14523</v>
      </c>
      <c r="AM4594" s="4" t="s">
        <v>14524</v>
      </c>
    </row>
    <row r="4595" spans="21:39" x14ac:dyDescent="0.2">
      <c r="U4595" s="63"/>
      <c r="V4595" s="63"/>
      <c r="W4595" s="63"/>
      <c r="X4595" s="63"/>
      <c r="AJ4595" s="4" t="s">
        <v>14525</v>
      </c>
      <c r="AK4595" s="63" t="s">
        <v>14526</v>
      </c>
      <c r="AL4595" s="4" t="s">
        <v>14527</v>
      </c>
      <c r="AM4595" s="4" t="s">
        <v>14528</v>
      </c>
    </row>
    <row r="4596" spans="21:39" x14ac:dyDescent="0.2">
      <c r="U4596" s="63"/>
      <c r="V4596" s="63"/>
      <c r="W4596" s="63"/>
      <c r="X4596" s="63"/>
      <c r="AJ4596" s="4" t="s">
        <v>14529</v>
      </c>
      <c r="AK4596" s="63" t="s">
        <v>14530</v>
      </c>
      <c r="AL4596" s="4" t="s">
        <v>14531</v>
      </c>
      <c r="AM4596" s="4" t="s">
        <v>14532</v>
      </c>
    </row>
    <row r="4597" spans="21:39" x14ac:dyDescent="0.2">
      <c r="U4597" s="63"/>
      <c r="V4597" s="63"/>
      <c r="W4597" s="63"/>
      <c r="X4597" s="63"/>
      <c r="AJ4597" s="4" t="s">
        <v>14533</v>
      </c>
      <c r="AK4597" s="63" t="s">
        <v>14534</v>
      </c>
      <c r="AL4597" s="4" t="s">
        <v>14535</v>
      </c>
      <c r="AM4597" s="4" t="s">
        <v>14536</v>
      </c>
    </row>
    <row r="4598" spans="21:39" x14ac:dyDescent="0.2">
      <c r="U4598" s="4"/>
      <c r="V4598" s="4"/>
      <c r="W4598" s="4"/>
      <c r="X4598" s="4"/>
      <c r="AJ4598" s="4" t="s">
        <v>14537</v>
      </c>
      <c r="AK4598" s="4" t="s">
        <v>14538</v>
      </c>
      <c r="AL4598" s="4" t="s">
        <v>14539</v>
      </c>
      <c r="AM4598" s="4" t="s">
        <v>14540</v>
      </c>
    </row>
    <row r="4599" spans="21:39" x14ac:dyDescent="0.2">
      <c r="U4599" s="4"/>
      <c r="V4599" s="4"/>
      <c r="W4599" s="4"/>
      <c r="X4599" s="4"/>
      <c r="AJ4599" s="4" t="s">
        <v>14541</v>
      </c>
      <c r="AK4599" s="4" t="s">
        <v>14542</v>
      </c>
      <c r="AL4599" s="4" t="s">
        <v>14543</v>
      </c>
      <c r="AM4599" s="4" t="s">
        <v>14544</v>
      </c>
    </row>
    <row r="4600" spans="21:39" x14ac:dyDescent="0.2">
      <c r="U4600" s="4"/>
      <c r="V4600" s="4"/>
      <c r="W4600" s="4"/>
      <c r="X4600" s="4"/>
      <c r="AJ4600" s="4" t="s">
        <v>14545</v>
      </c>
      <c r="AK4600" s="4" t="s">
        <v>14546</v>
      </c>
      <c r="AL4600" s="4" t="s">
        <v>14547</v>
      </c>
      <c r="AM4600" s="4" t="s">
        <v>14548</v>
      </c>
    </row>
    <row r="4601" spans="21:39" x14ac:dyDescent="0.2">
      <c r="U4601" s="4"/>
      <c r="V4601" s="4"/>
      <c r="W4601" s="4"/>
      <c r="X4601" s="4"/>
      <c r="AJ4601" s="4" t="s">
        <v>14549</v>
      </c>
      <c r="AK4601" s="4" t="s">
        <v>14550</v>
      </c>
      <c r="AL4601" s="4" t="s">
        <v>14551</v>
      </c>
      <c r="AM4601" s="4" t="s">
        <v>14552</v>
      </c>
    </row>
    <row r="4602" spans="21:39" x14ac:dyDescent="0.2">
      <c r="U4602" s="4"/>
      <c r="V4602" s="4"/>
      <c r="W4602" s="4"/>
      <c r="X4602" s="4"/>
      <c r="AJ4602" s="4" t="s">
        <v>14553</v>
      </c>
      <c r="AK4602" s="4" t="s">
        <v>14554</v>
      </c>
      <c r="AL4602" s="4" t="s">
        <v>452</v>
      </c>
      <c r="AM4602" s="4" t="s">
        <v>452</v>
      </c>
    </row>
    <row r="4603" spans="21:39" x14ac:dyDescent="0.2">
      <c r="U4603" s="4"/>
      <c r="V4603" s="4"/>
      <c r="W4603" s="4"/>
      <c r="X4603" s="4"/>
      <c r="AJ4603" s="4" t="s">
        <v>14555</v>
      </c>
      <c r="AK4603" s="4" t="s">
        <v>14556</v>
      </c>
      <c r="AL4603" s="4" t="s">
        <v>14557</v>
      </c>
      <c r="AM4603" s="4" t="s">
        <v>14558</v>
      </c>
    </row>
    <row r="4604" spans="21:39" x14ac:dyDescent="0.2">
      <c r="U4604" s="4"/>
      <c r="V4604" s="4"/>
      <c r="W4604" s="4"/>
      <c r="X4604" s="4"/>
      <c r="AJ4604" s="4" t="s">
        <v>14559</v>
      </c>
      <c r="AK4604" s="4" t="s">
        <v>14560</v>
      </c>
      <c r="AL4604" s="4" t="s">
        <v>14561</v>
      </c>
      <c r="AM4604" s="4" t="s">
        <v>14562</v>
      </c>
    </row>
    <row r="4605" spans="21:39" x14ac:dyDescent="0.2">
      <c r="U4605" s="63"/>
      <c r="V4605" s="63"/>
      <c r="W4605" s="63"/>
      <c r="X4605" s="63"/>
      <c r="AJ4605" s="4" t="s">
        <v>14563</v>
      </c>
      <c r="AK4605" s="63" t="s">
        <v>14564</v>
      </c>
      <c r="AL4605" s="4" t="s">
        <v>14565</v>
      </c>
      <c r="AM4605" s="4" t="s">
        <v>14566</v>
      </c>
    </row>
    <row r="4606" spans="21:39" x14ac:dyDescent="0.2">
      <c r="U4606" s="63"/>
      <c r="V4606" s="63"/>
      <c r="W4606" s="63"/>
      <c r="X4606" s="63"/>
      <c r="AJ4606" s="4" t="s">
        <v>14567</v>
      </c>
      <c r="AK4606" s="63" t="s">
        <v>14568</v>
      </c>
      <c r="AL4606" s="4" t="s">
        <v>14569</v>
      </c>
      <c r="AM4606" s="4" t="s">
        <v>14570</v>
      </c>
    </row>
    <row r="4607" spans="21:39" x14ac:dyDescent="0.2">
      <c r="U4607" s="63"/>
      <c r="V4607" s="63"/>
      <c r="W4607" s="63"/>
      <c r="X4607" s="63"/>
      <c r="AJ4607" s="4" t="s">
        <v>14571</v>
      </c>
      <c r="AK4607" s="63" t="s">
        <v>14572</v>
      </c>
      <c r="AL4607" s="4" t="s">
        <v>14573</v>
      </c>
      <c r="AM4607" s="4" t="s">
        <v>14574</v>
      </c>
    </row>
    <row r="4608" spans="21:39" x14ac:dyDescent="0.2">
      <c r="U4608" s="4"/>
      <c r="V4608" s="4"/>
      <c r="W4608" s="4"/>
      <c r="X4608" s="4"/>
      <c r="AJ4608" s="4" t="s">
        <v>14575</v>
      </c>
      <c r="AK4608" s="4" t="s">
        <v>14576</v>
      </c>
      <c r="AL4608" s="4" t="s">
        <v>14577</v>
      </c>
      <c r="AM4608" s="4" t="s">
        <v>14578</v>
      </c>
    </row>
    <row r="4609" spans="21:39" x14ac:dyDescent="0.2">
      <c r="U4609" s="4"/>
      <c r="V4609" s="4"/>
      <c r="W4609" s="4"/>
      <c r="X4609" s="4"/>
      <c r="AJ4609" s="4" t="s">
        <v>14579</v>
      </c>
      <c r="AK4609" s="4" t="s">
        <v>14580</v>
      </c>
      <c r="AL4609" s="4" t="s">
        <v>14581</v>
      </c>
      <c r="AM4609" s="4" t="s">
        <v>14582</v>
      </c>
    </row>
    <row r="4610" spans="21:39" x14ac:dyDescent="0.2">
      <c r="U4610" s="4"/>
      <c r="V4610" s="4"/>
      <c r="W4610" s="4"/>
      <c r="X4610" s="4"/>
      <c r="AJ4610" s="4" t="s">
        <v>14583</v>
      </c>
      <c r="AK4610" s="4" t="s">
        <v>14584</v>
      </c>
      <c r="AL4610" s="4" t="s">
        <v>14585</v>
      </c>
      <c r="AM4610" s="4" t="s">
        <v>14586</v>
      </c>
    </row>
    <row r="4611" spans="21:39" x14ac:dyDescent="0.2">
      <c r="U4611" s="4"/>
      <c r="V4611" s="4"/>
      <c r="W4611" s="4"/>
      <c r="X4611" s="4"/>
      <c r="AJ4611" s="4" t="s">
        <v>14587</v>
      </c>
      <c r="AK4611" s="4" t="s">
        <v>14588</v>
      </c>
      <c r="AL4611" s="4" t="s">
        <v>14589</v>
      </c>
      <c r="AM4611" s="4" t="s">
        <v>14590</v>
      </c>
    </row>
    <row r="4612" spans="21:39" x14ac:dyDescent="0.2">
      <c r="U4612" s="4"/>
      <c r="V4612" s="4"/>
      <c r="W4612" s="4"/>
      <c r="X4612" s="4"/>
      <c r="AJ4612" s="4" t="s">
        <v>14591</v>
      </c>
      <c r="AK4612" s="4" t="s">
        <v>14592</v>
      </c>
      <c r="AL4612" s="4" t="s">
        <v>14593</v>
      </c>
      <c r="AM4612" s="4" t="s">
        <v>14594</v>
      </c>
    </row>
    <row r="4613" spans="21:39" x14ac:dyDescent="0.2">
      <c r="U4613" s="4"/>
      <c r="V4613" s="4"/>
      <c r="W4613" s="4"/>
      <c r="X4613" s="4"/>
      <c r="AJ4613" s="4" t="s">
        <v>14595</v>
      </c>
      <c r="AK4613" s="4" t="s">
        <v>14596</v>
      </c>
      <c r="AL4613" s="4" t="s">
        <v>14597</v>
      </c>
      <c r="AM4613" s="4" t="s">
        <v>14598</v>
      </c>
    </row>
    <row r="4614" spans="21:39" x14ac:dyDescent="0.2">
      <c r="U4614" s="63"/>
      <c r="V4614" s="63"/>
      <c r="W4614" s="63"/>
      <c r="X4614" s="63"/>
      <c r="AJ4614" s="4" t="s">
        <v>14599</v>
      </c>
      <c r="AK4614" s="63" t="s">
        <v>14600</v>
      </c>
      <c r="AL4614" s="4" t="s">
        <v>14601</v>
      </c>
      <c r="AM4614" s="4" t="s">
        <v>14602</v>
      </c>
    </row>
    <row r="4615" spans="21:39" x14ac:dyDescent="0.2">
      <c r="U4615" s="63"/>
      <c r="V4615" s="63"/>
      <c r="W4615" s="63"/>
      <c r="X4615" s="63"/>
      <c r="AJ4615" s="4" t="s">
        <v>14603</v>
      </c>
      <c r="AK4615" s="63" t="s">
        <v>14604</v>
      </c>
      <c r="AL4615" s="4" t="s">
        <v>14605</v>
      </c>
      <c r="AM4615" s="4" t="s">
        <v>14606</v>
      </c>
    </row>
    <row r="4616" spans="21:39" x14ac:dyDescent="0.2">
      <c r="U4616" s="63"/>
      <c r="V4616" s="63"/>
      <c r="W4616" s="63"/>
      <c r="X4616" s="63"/>
      <c r="AJ4616" s="4" t="s">
        <v>14607</v>
      </c>
      <c r="AK4616" s="63" t="s">
        <v>14608</v>
      </c>
      <c r="AL4616" s="4" t="s">
        <v>14609</v>
      </c>
      <c r="AM4616" s="4" t="s">
        <v>14610</v>
      </c>
    </row>
    <row r="4617" spans="21:39" x14ac:dyDescent="0.2">
      <c r="U4617" s="63"/>
      <c r="V4617" s="63"/>
      <c r="W4617" s="63"/>
      <c r="X4617" s="63"/>
      <c r="AJ4617" s="4" t="s">
        <v>14611</v>
      </c>
      <c r="AK4617" s="63" t="s">
        <v>14612</v>
      </c>
      <c r="AL4617" s="4" t="s">
        <v>14613</v>
      </c>
      <c r="AM4617" s="4" t="s">
        <v>14614</v>
      </c>
    </row>
    <row r="4618" spans="21:39" x14ac:dyDescent="0.2">
      <c r="U4618" s="63"/>
      <c r="V4618" s="63"/>
      <c r="W4618" s="63"/>
      <c r="X4618" s="63"/>
      <c r="AJ4618" s="4" t="s">
        <v>14615</v>
      </c>
      <c r="AK4618" s="63" t="s">
        <v>14616</v>
      </c>
      <c r="AL4618" s="4" t="s">
        <v>14617</v>
      </c>
      <c r="AM4618" s="4" t="s">
        <v>14618</v>
      </c>
    </row>
    <row r="4619" spans="21:39" x14ac:dyDescent="0.2">
      <c r="U4619" s="4"/>
      <c r="V4619" s="4"/>
      <c r="W4619" s="4"/>
      <c r="X4619" s="4"/>
      <c r="AJ4619" s="4" t="s">
        <v>14619</v>
      </c>
      <c r="AK4619" s="4" t="s">
        <v>14620</v>
      </c>
      <c r="AL4619" s="4" t="s">
        <v>14621</v>
      </c>
      <c r="AM4619" s="4" t="s">
        <v>14622</v>
      </c>
    </row>
    <row r="4620" spans="21:39" x14ac:dyDescent="0.2">
      <c r="U4620" s="4"/>
      <c r="V4620" s="4"/>
      <c r="W4620" s="4"/>
      <c r="X4620" s="4"/>
      <c r="AJ4620" s="4" t="s">
        <v>14623</v>
      </c>
      <c r="AK4620" s="4" t="s">
        <v>14624</v>
      </c>
      <c r="AL4620" s="4" t="s">
        <v>14625</v>
      </c>
      <c r="AM4620" s="4" t="s">
        <v>14626</v>
      </c>
    </row>
    <row r="4621" spans="21:39" x14ac:dyDescent="0.2">
      <c r="U4621" s="4"/>
      <c r="V4621" s="4"/>
      <c r="W4621" s="4"/>
      <c r="X4621" s="4"/>
      <c r="AJ4621" s="4" t="s">
        <v>14627</v>
      </c>
      <c r="AK4621" s="4" t="s">
        <v>14628</v>
      </c>
      <c r="AL4621" s="4" t="s">
        <v>14629</v>
      </c>
      <c r="AM4621" s="4" t="s">
        <v>14630</v>
      </c>
    </row>
    <row r="4622" spans="21:39" x14ac:dyDescent="0.2">
      <c r="U4622" s="4"/>
      <c r="V4622" s="4"/>
      <c r="W4622" s="4"/>
      <c r="X4622" s="4"/>
      <c r="AJ4622" s="4" t="s">
        <v>14631</v>
      </c>
      <c r="AK4622" s="4" t="s">
        <v>14632</v>
      </c>
      <c r="AL4622" s="4" t="s">
        <v>14633</v>
      </c>
      <c r="AM4622" s="4" t="s">
        <v>14634</v>
      </c>
    </row>
    <row r="4623" spans="21:39" x14ac:dyDescent="0.2">
      <c r="U4623" s="4"/>
      <c r="V4623" s="4"/>
      <c r="W4623" s="4"/>
      <c r="X4623" s="4"/>
      <c r="AJ4623" s="4" t="s">
        <v>14635</v>
      </c>
      <c r="AK4623" s="4" t="s">
        <v>14636</v>
      </c>
      <c r="AL4623" s="4" t="s">
        <v>14637</v>
      </c>
      <c r="AM4623" s="4" t="s">
        <v>14638</v>
      </c>
    </row>
    <row r="4624" spans="21:39" x14ac:dyDescent="0.2">
      <c r="U4624" s="4"/>
      <c r="V4624" s="4"/>
      <c r="W4624" s="4"/>
      <c r="X4624" s="4"/>
      <c r="AJ4624" s="4" t="s">
        <v>14639</v>
      </c>
      <c r="AK4624" s="4" t="s">
        <v>14640</v>
      </c>
      <c r="AL4624" s="4" t="s">
        <v>14641</v>
      </c>
      <c r="AM4624" s="4" t="s">
        <v>14642</v>
      </c>
    </row>
    <row r="4625" spans="21:39" x14ac:dyDescent="0.2">
      <c r="U4625" s="4"/>
      <c r="V4625" s="4"/>
      <c r="W4625" s="4"/>
      <c r="X4625" s="4"/>
      <c r="AJ4625" s="4" t="s">
        <v>14643</v>
      </c>
      <c r="AK4625" s="4" t="s">
        <v>14644</v>
      </c>
      <c r="AL4625" s="4" t="s">
        <v>14645</v>
      </c>
      <c r="AM4625" s="4" t="s">
        <v>14646</v>
      </c>
    </row>
    <row r="4626" spans="21:39" x14ac:dyDescent="0.2">
      <c r="U4626" s="4"/>
      <c r="V4626" s="4"/>
      <c r="W4626" s="4"/>
      <c r="X4626" s="4"/>
      <c r="AJ4626" s="4" t="s">
        <v>14647</v>
      </c>
      <c r="AK4626" s="4" t="s">
        <v>14648</v>
      </c>
      <c r="AL4626" s="4" t="s">
        <v>14649</v>
      </c>
      <c r="AM4626" s="4" t="s">
        <v>14650</v>
      </c>
    </row>
    <row r="4627" spans="21:39" x14ac:dyDescent="0.2">
      <c r="U4627" s="4"/>
      <c r="V4627" s="4"/>
      <c r="W4627" s="4"/>
      <c r="X4627" s="4"/>
      <c r="AJ4627" s="4" t="s">
        <v>14651</v>
      </c>
      <c r="AK4627" s="4" t="s">
        <v>14652</v>
      </c>
      <c r="AL4627" s="4" t="s">
        <v>14653</v>
      </c>
      <c r="AM4627" s="4" t="s">
        <v>14654</v>
      </c>
    </row>
    <row r="4628" spans="21:39" x14ac:dyDescent="0.2">
      <c r="U4628" s="4"/>
      <c r="V4628" s="4"/>
      <c r="W4628" s="4"/>
      <c r="X4628" s="4"/>
      <c r="AJ4628" s="4" t="s">
        <v>14655</v>
      </c>
      <c r="AK4628" s="4" t="s">
        <v>14656</v>
      </c>
      <c r="AL4628" s="4" t="s">
        <v>452</v>
      </c>
      <c r="AM4628" s="4" t="s">
        <v>452</v>
      </c>
    </row>
    <row r="4629" spans="21:39" x14ac:dyDescent="0.2">
      <c r="U4629" s="4"/>
      <c r="V4629" s="4"/>
      <c r="W4629" s="4"/>
      <c r="X4629" s="4"/>
      <c r="AJ4629" s="4" t="s">
        <v>14657</v>
      </c>
      <c r="AK4629" s="4" t="s">
        <v>14658</v>
      </c>
      <c r="AL4629" s="4" t="s">
        <v>452</v>
      </c>
      <c r="AM4629" s="4" t="s">
        <v>452</v>
      </c>
    </row>
    <row r="4630" spans="21:39" x14ac:dyDescent="0.2">
      <c r="U4630" s="4"/>
      <c r="V4630" s="4"/>
      <c r="W4630" s="4"/>
      <c r="X4630" s="4"/>
      <c r="AJ4630" s="4" t="s">
        <v>14659</v>
      </c>
      <c r="AK4630" s="4" t="s">
        <v>14660</v>
      </c>
      <c r="AL4630" s="4" t="s">
        <v>14661</v>
      </c>
      <c r="AM4630" s="4" t="s">
        <v>14662</v>
      </c>
    </row>
    <row r="4631" spans="21:39" x14ac:dyDescent="0.2">
      <c r="U4631" s="4"/>
      <c r="V4631" s="4"/>
      <c r="W4631" s="4"/>
      <c r="X4631" s="4"/>
      <c r="AJ4631" s="4" t="s">
        <v>14663</v>
      </c>
      <c r="AK4631" s="4" t="s">
        <v>14664</v>
      </c>
      <c r="AL4631" s="4" t="s">
        <v>14665</v>
      </c>
      <c r="AM4631" s="4" t="s">
        <v>14666</v>
      </c>
    </row>
    <row r="4632" spans="21:39" x14ac:dyDescent="0.2">
      <c r="U4632" s="4"/>
      <c r="V4632" s="4"/>
      <c r="W4632" s="4"/>
      <c r="X4632" s="4"/>
      <c r="AJ4632" s="4" t="s">
        <v>14667</v>
      </c>
      <c r="AK4632" s="4" t="s">
        <v>14668</v>
      </c>
      <c r="AL4632" s="4" t="s">
        <v>14669</v>
      </c>
      <c r="AM4632" s="4" t="s">
        <v>14670</v>
      </c>
    </row>
    <row r="4633" spans="21:39" x14ac:dyDescent="0.2">
      <c r="U4633" s="4"/>
      <c r="V4633" s="4"/>
      <c r="W4633" s="4"/>
      <c r="X4633" s="4"/>
      <c r="AJ4633" s="4" t="s">
        <v>14671</v>
      </c>
      <c r="AK4633" s="4" t="s">
        <v>14672</v>
      </c>
      <c r="AL4633" s="4" t="s">
        <v>14673</v>
      </c>
      <c r="AM4633" s="4" t="s">
        <v>14674</v>
      </c>
    </row>
    <row r="4634" spans="21:39" x14ac:dyDescent="0.2">
      <c r="U4634" s="4"/>
      <c r="V4634" s="4"/>
      <c r="W4634" s="4"/>
      <c r="X4634" s="4"/>
      <c r="AJ4634" s="4" t="s">
        <v>14675</v>
      </c>
      <c r="AK4634" s="4" t="s">
        <v>14676</v>
      </c>
      <c r="AL4634" s="4" t="s">
        <v>14677</v>
      </c>
      <c r="AM4634" s="4" t="s">
        <v>14678</v>
      </c>
    </row>
    <row r="4635" spans="21:39" x14ac:dyDescent="0.2">
      <c r="U4635" s="4"/>
      <c r="V4635" s="4"/>
      <c r="W4635" s="4"/>
      <c r="X4635" s="4"/>
      <c r="AJ4635" s="4" t="s">
        <v>14679</v>
      </c>
      <c r="AK4635" s="4" t="s">
        <v>14680</v>
      </c>
      <c r="AL4635" s="4" t="s">
        <v>14681</v>
      </c>
      <c r="AM4635" s="4" t="s">
        <v>14682</v>
      </c>
    </row>
    <row r="4636" spans="21:39" x14ac:dyDescent="0.2">
      <c r="U4636" s="63"/>
      <c r="V4636" s="63"/>
      <c r="W4636" s="63"/>
      <c r="X4636" s="63"/>
      <c r="AJ4636" s="4" t="s">
        <v>14683</v>
      </c>
      <c r="AK4636" s="63" t="s">
        <v>14684</v>
      </c>
      <c r="AL4636" s="4" t="s">
        <v>14685</v>
      </c>
      <c r="AM4636" s="4" t="s">
        <v>14686</v>
      </c>
    </row>
    <row r="4637" spans="21:39" x14ac:dyDescent="0.2">
      <c r="U4637" s="63"/>
      <c r="V4637" s="63"/>
      <c r="W4637" s="63"/>
      <c r="X4637" s="63"/>
      <c r="AJ4637" s="4" t="s">
        <v>14687</v>
      </c>
      <c r="AK4637" s="63" t="s">
        <v>14688</v>
      </c>
      <c r="AL4637" s="4" t="s">
        <v>14689</v>
      </c>
      <c r="AM4637" s="4" t="s">
        <v>14690</v>
      </c>
    </row>
    <row r="4638" spans="21:39" x14ac:dyDescent="0.2">
      <c r="U4638" s="63"/>
      <c r="V4638" s="63"/>
      <c r="W4638" s="63"/>
      <c r="X4638" s="63"/>
      <c r="AJ4638" s="4" t="s">
        <v>14691</v>
      </c>
      <c r="AK4638" s="63" t="s">
        <v>14692</v>
      </c>
      <c r="AL4638" s="4" t="s">
        <v>14693</v>
      </c>
      <c r="AM4638" s="4" t="s">
        <v>14694</v>
      </c>
    </row>
    <row r="4639" spans="21:39" x14ac:dyDescent="0.2">
      <c r="U4639" s="63"/>
      <c r="V4639" s="63"/>
      <c r="W4639" s="63"/>
      <c r="X4639" s="63"/>
      <c r="AJ4639" s="4" t="s">
        <v>14695</v>
      </c>
      <c r="AK4639" s="63" t="s">
        <v>14696</v>
      </c>
      <c r="AL4639" s="4" t="s">
        <v>14697</v>
      </c>
      <c r="AM4639" s="4" t="s">
        <v>14698</v>
      </c>
    </row>
    <row r="4640" spans="21:39" x14ac:dyDescent="0.2">
      <c r="U4640" s="63"/>
      <c r="V4640" s="63"/>
      <c r="W4640" s="63"/>
      <c r="X4640" s="63"/>
      <c r="AJ4640" s="4" t="s">
        <v>14699</v>
      </c>
      <c r="AK4640" s="63" t="s">
        <v>14700</v>
      </c>
      <c r="AL4640" s="4" t="s">
        <v>14701</v>
      </c>
      <c r="AM4640" s="4" t="s">
        <v>14702</v>
      </c>
    </row>
    <row r="4641" spans="21:39" x14ac:dyDescent="0.2">
      <c r="U4641" s="63"/>
      <c r="V4641" s="63"/>
      <c r="W4641" s="63"/>
      <c r="X4641" s="63"/>
      <c r="AJ4641" s="4" t="s">
        <v>14703</v>
      </c>
      <c r="AK4641" s="63" t="s">
        <v>14704</v>
      </c>
      <c r="AL4641" s="4" t="s">
        <v>14705</v>
      </c>
      <c r="AM4641" s="4" t="s">
        <v>14706</v>
      </c>
    </row>
    <row r="4642" spans="21:39" x14ac:dyDescent="0.2">
      <c r="U4642" s="63"/>
      <c r="V4642" s="63"/>
      <c r="W4642" s="63"/>
      <c r="X4642" s="63"/>
      <c r="AJ4642" s="4" t="s">
        <v>14707</v>
      </c>
      <c r="AK4642" s="63" t="s">
        <v>14708</v>
      </c>
      <c r="AL4642" s="4" t="s">
        <v>14709</v>
      </c>
      <c r="AM4642" s="4" t="s">
        <v>14710</v>
      </c>
    </row>
    <row r="4643" spans="21:39" x14ac:dyDescent="0.2">
      <c r="U4643" s="63"/>
      <c r="V4643" s="63"/>
      <c r="W4643" s="63"/>
      <c r="X4643" s="63"/>
      <c r="AJ4643" s="4" t="s">
        <v>14711</v>
      </c>
      <c r="AK4643" s="63" t="s">
        <v>14712</v>
      </c>
      <c r="AL4643" s="4" t="s">
        <v>14713</v>
      </c>
      <c r="AM4643" s="4" t="s">
        <v>14678</v>
      </c>
    </row>
    <row r="4644" spans="21:39" x14ac:dyDescent="0.2">
      <c r="U4644" s="63"/>
      <c r="V4644" s="63"/>
      <c r="W4644" s="63"/>
      <c r="X4644" s="63"/>
      <c r="AJ4644" s="4" t="s">
        <v>14714</v>
      </c>
      <c r="AK4644" s="63" t="s">
        <v>14715</v>
      </c>
      <c r="AL4644" s="4" t="s">
        <v>14716</v>
      </c>
      <c r="AM4644" s="4" t="s">
        <v>14717</v>
      </c>
    </row>
    <row r="4645" spans="21:39" x14ac:dyDescent="0.2">
      <c r="U4645" s="63"/>
      <c r="V4645" s="63"/>
      <c r="W4645" s="63"/>
      <c r="X4645" s="63"/>
      <c r="AJ4645" s="4" t="s">
        <v>14718</v>
      </c>
      <c r="AK4645" s="63" t="s">
        <v>14719</v>
      </c>
      <c r="AL4645" s="4" t="s">
        <v>14720</v>
      </c>
      <c r="AM4645" s="4" t="s">
        <v>14721</v>
      </c>
    </row>
    <row r="4646" spans="21:39" x14ac:dyDescent="0.2">
      <c r="U4646" s="4"/>
      <c r="V4646" s="4"/>
      <c r="W4646" s="4"/>
      <c r="X4646" s="4"/>
      <c r="AJ4646" s="4" t="s">
        <v>14722</v>
      </c>
      <c r="AK4646" s="4" t="s">
        <v>14723</v>
      </c>
      <c r="AL4646" s="4" t="s">
        <v>14724</v>
      </c>
      <c r="AM4646" s="4" t="s">
        <v>14725</v>
      </c>
    </row>
    <row r="4647" spans="21:39" x14ac:dyDescent="0.2">
      <c r="U4647" s="4"/>
      <c r="V4647" s="4"/>
      <c r="W4647" s="4"/>
      <c r="X4647" s="4"/>
      <c r="AJ4647" s="4" t="s">
        <v>14726</v>
      </c>
      <c r="AK4647" s="4" t="s">
        <v>14727</v>
      </c>
      <c r="AL4647" s="4" t="s">
        <v>14728</v>
      </c>
      <c r="AM4647" s="4" t="s">
        <v>14729</v>
      </c>
    </row>
    <row r="4648" spans="21:39" x14ac:dyDescent="0.2">
      <c r="U4648" s="4"/>
      <c r="V4648" s="4"/>
      <c r="W4648" s="4"/>
      <c r="X4648" s="4"/>
      <c r="AJ4648" s="4" t="s">
        <v>14730</v>
      </c>
      <c r="AK4648" s="4" t="s">
        <v>14731</v>
      </c>
      <c r="AL4648" s="4" t="s">
        <v>14732</v>
      </c>
      <c r="AM4648" s="4" t="s">
        <v>14733</v>
      </c>
    </row>
    <row r="4649" spans="21:39" x14ac:dyDescent="0.2">
      <c r="U4649" s="4"/>
      <c r="V4649" s="4"/>
      <c r="W4649" s="4"/>
      <c r="X4649" s="4"/>
      <c r="AJ4649" s="4" t="s">
        <v>14734</v>
      </c>
      <c r="AK4649" s="4" t="s">
        <v>14735</v>
      </c>
      <c r="AL4649" s="4" t="s">
        <v>14736</v>
      </c>
      <c r="AM4649" s="4" t="s">
        <v>14737</v>
      </c>
    </row>
    <row r="4650" spans="21:39" x14ac:dyDescent="0.2">
      <c r="U4650" s="4"/>
      <c r="V4650" s="4"/>
      <c r="W4650" s="4"/>
      <c r="X4650" s="4"/>
      <c r="AJ4650" s="4" t="s">
        <v>14738</v>
      </c>
      <c r="AK4650" s="4" t="s">
        <v>14739</v>
      </c>
      <c r="AL4650" s="4" t="s">
        <v>452</v>
      </c>
      <c r="AM4650" s="4" t="s">
        <v>452</v>
      </c>
    </row>
    <row r="4651" spans="21:39" x14ac:dyDescent="0.2">
      <c r="U4651" s="4"/>
      <c r="V4651" s="4"/>
      <c r="W4651" s="4"/>
      <c r="X4651" s="4"/>
      <c r="AJ4651" s="4" t="s">
        <v>14740</v>
      </c>
      <c r="AK4651" s="4" t="s">
        <v>14741</v>
      </c>
      <c r="AL4651" s="4" t="s">
        <v>14742</v>
      </c>
      <c r="AM4651" s="4" t="s">
        <v>5140</v>
      </c>
    </row>
    <row r="4652" spans="21:39" x14ac:dyDescent="0.2">
      <c r="U4652" s="4"/>
      <c r="V4652" s="4"/>
      <c r="W4652" s="4"/>
      <c r="X4652" s="4"/>
      <c r="AJ4652" s="4" t="s">
        <v>14743</v>
      </c>
      <c r="AK4652" s="4" t="s">
        <v>14744</v>
      </c>
      <c r="AL4652" s="4" t="s">
        <v>452</v>
      </c>
      <c r="AM4652" s="4" t="s">
        <v>452</v>
      </c>
    </row>
    <row r="4653" spans="21:39" x14ac:dyDescent="0.2">
      <c r="U4653" s="4"/>
      <c r="V4653" s="4"/>
      <c r="W4653" s="4"/>
      <c r="X4653" s="4"/>
      <c r="AJ4653" s="4" t="s">
        <v>14745</v>
      </c>
      <c r="AK4653" s="4" t="s">
        <v>14746</v>
      </c>
      <c r="AL4653" s="4" t="s">
        <v>14747</v>
      </c>
      <c r="AM4653" s="4" t="s">
        <v>14748</v>
      </c>
    </row>
    <row r="4654" spans="21:39" x14ac:dyDescent="0.2">
      <c r="U4654" s="4"/>
      <c r="V4654" s="4"/>
      <c r="W4654" s="4"/>
      <c r="X4654" s="4"/>
      <c r="AJ4654" s="4" t="s">
        <v>14749</v>
      </c>
      <c r="AK4654" s="4" t="s">
        <v>14750</v>
      </c>
      <c r="AL4654" s="4" t="s">
        <v>2524</v>
      </c>
      <c r="AM4654" s="4" t="s">
        <v>14751</v>
      </c>
    </row>
    <row r="4655" spans="21:39" x14ac:dyDescent="0.2">
      <c r="U4655" s="4"/>
      <c r="V4655" s="4"/>
      <c r="W4655" s="4"/>
      <c r="X4655" s="4"/>
      <c r="AJ4655" s="4" t="s">
        <v>14752</v>
      </c>
      <c r="AK4655" s="4" t="s">
        <v>14753</v>
      </c>
      <c r="AL4655" s="4" t="s">
        <v>14754</v>
      </c>
      <c r="AM4655" s="4" t="s">
        <v>14755</v>
      </c>
    </row>
    <row r="4656" spans="21:39" x14ac:dyDescent="0.2">
      <c r="U4656" s="4"/>
      <c r="V4656" s="4"/>
      <c r="W4656" s="4"/>
      <c r="X4656" s="4"/>
      <c r="AJ4656" s="4" t="s">
        <v>14756</v>
      </c>
      <c r="AK4656" s="4" t="s">
        <v>14757</v>
      </c>
      <c r="AL4656" s="4" t="s">
        <v>14758</v>
      </c>
      <c r="AM4656" s="4" t="s">
        <v>14759</v>
      </c>
    </row>
    <row r="4657" spans="21:39" x14ac:dyDescent="0.2">
      <c r="U4657" s="4"/>
      <c r="V4657" s="4"/>
      <c r="W4657" s="4"/>
      <c r="X4657" s="4"/>
      <c r="AJ4657" s="4" t="s">
        <v>14760</v>
      </c>
      <c r="AK4657" s="4" t="s">
        <v>14761</v>
      </c>
      <c r="AL4657" s="4" t="s">
        <v>14762</v>
      </c>
      <c r="AM4657" s="4" t="s">
        <v>14763</v>
      </c>
    </row>
    <row r="4658" spans="21:39" x14ac:dyDescent="0.2">
      <c r="U4658" s="4"/>
      <c r="V4658" s="4"/>
      <c r="W4658" s="4"/>
      <c r="X4658" s="4"/>
      <c r="AJ4658" s="4" t="s">
        <v>14764</v>
      </c>
      <c r="AK4658" s="4" t="s">
        <v>14765</v>
      </c>
      <c r="AL4658" s="4" t="s">
        <v>14766</v>
      </c>
      <c r="AM4658" s="4" t="s">
        <v>14767</v>
      </c>
    </row>
    <row r="4659" spans="21:39" x14ac:dyDescent="0.2">
      <c r="U4659" s="4"/>
      <c r="V4659" s="4"/>
      <c r="W4659" s="4"/>
      <c r="X4659" s="4"/>
      <c r="AJ4659" s="4" t="s">
        <v>14768</v>
      </c>
      <c r="AK4659" s="4" t="s">
        <v>14769</v>
      </c>
      <c r="AL4659" s="4" t="s">
        <v>14770</v>
      </c>
      <c r="AM4659" s="4" t="s">
        <v>14771</v>
      </c>
    </row>
    <row r="4660" spans="21:39" x14ac:dyDescent="0.2">
      <c r="U4660" s="4"/>
      <c r="V4660" s="4"/>
      <c r="W4660" s="4"/>
      <c r="X4660" s="4"/>
      <c r="AJ4660" s="4" t="s">
        <v>14772</v>
      </c>
      <c r="AK4660" s="4" t="s">
        <v>14773</v>
      </c>
      <c r="AL4660" s="4" t="s">
        <v>14774</v>
      </c>
      <c r="AM4660" s="4" t="s">
        <v>14365</v>
      </c>
    </row>
    <row r="4661" spans="21:39" x14ac:dyDescent="0.2">
      <c r="U4661" s="4"/>
      <c r="V4661" s="4"/>
      <c r="W4661" s="4"/>
      <c r="X4661" s="4"/>
      <c r="AJ4661" s="4" t="s">
        <v>14775</v>
      </c>
      <c r="AK4661" s="4" t="s">
        <v>14776</v>
      </c>
      <c r="AL4661" s="4" t="s">
        <v>14777</v>
      </c>
      <c r="AM4661" s="4" t="s">
        <v>14778</v>
      </c>
    </row>
    <row r="4662" spans="21:39" x14ac:dyDescent="0.2">
      <c r="U4662" s="4"/>
      <c r="V4662" s="4"/>
      <c r="W4662" s="4"/>
      <c r="X4662" s="4"/>
      <c r="AJ4662" s="4" t="s">
        <v>14779</v>
      </c>
      <c r="AK4662" s="4" t="s">
        <v>14780</v>
      </c>
      <c r="AL4662" s="4" t="s">
        <v>14781</v>
      </c>
      <c r="AM4662" s="4" t="s">
        <v>14782</v>
      </c>
    </row>
    <row r="4663" spans="21:39" x14ac:dyDescent="0.2">
      <c r="U4663" s="4"/>
      <c r="V4663" s="4"/>
      <c r="W4663" s="4"/>
      <c r="X4663" s="4"/>
      <c r="AJ4663" s="4" t="s">
        <v>14783</v>
      </c>
      <c r="AK4663" s="4" t="s">
        <v>14784</v>
      </c>
      <c r="AL4663" s="4" t="s">
        <v>14785</v>
      </c>
      <c r="AM4663" s="4" t="s">
        <v>14786</v>
      </c>
    </row>
    <row r="4664" spans="21:39" x14ac:dyDescent="0.2">
      <c r="U4664" s="4"/>
      <c r="V4664" s="4"/>
      <c r="W4664" s="4"/>
      <c r="X4664" s="4"/>
      <c r="AJ4664" s="4" t="s">
        <v>14787</v>
      </c>
      <c r="AK4664" s="4" t="s">
        <v>14788</v>
      </c>
      <c r="AL4664" s="4" t="s">
        <v>14789</v>
      </c>
      <c r="AM4664" s="4" t="s">
        <v>14790</v>
      </c>
    </row>
    <row r="4665" spans="21:39" x14ac:dyDescent="0.2">
      <c r="U4665" s="4"/>
      <c r="V4665" s="4"/>
      <c r="W4665" s="4"/>
      <c r="X4665" s="4"/>
      <c r="AJ4665" s="4" t="s">
        <v>14791</v>
      </c>
      <c r="AK4665" s="4" t="s">
        <v>14792</v>
      </c>
      <c r="AL4665" s="4" t="s">
        <v>14793</v>
      </c>
      <c r="AM4665" s="4" t="s">
        <v>14794</v>
      </c>
    </row>
    <row r="4666" spans="21:39" x14ac:dyDescent="0.2">
      <c r="U4666" s="4"/>
      <c r="V4666" s="4"/>
      <c r="W4666" s="4"/>
      <c r="X4666" s="4"/>
      <c r="AJ4666" s="4" t="s">
        <v>14795</v>
      </c>
      <c r="AK4666" s="4" t="s">
        <v>14796</v>
      </c>
      <c r="AL4666" s="4" t="s">
        <v>14797</v>
      </c>
      <c r="AM4666" s="4" t="s">
        <v>14798</v>
      </c>
    </row>
    <row r="4667" spans="21:39" x14ac:dyDescent="0.2">
      <c r="U4667" s="4"/>
      <c r="V4667" s="4"/>
      <c r="W4667" s="4"/>
      <c r="X4667" s="4"/>
      <c r="AJ4667" s="4" t="s">
        <v>14799</v>
      </c>
      <c r="AK4667" s="4" t="s">
        <v>14800</v>
      </c>
      <c r="AL4667" s="4" t="s">
        <v>14801</v>
      </c>
      <c r="AM4667" s="4" t="s">
        <v>14802</v>
      </c>
    </row>
    <row r="4668" spans="21:39" x14ac:dyDescent="0.2">
      <c r="U4668" s="4"/>
      <c r="V4668" s="4"/>
      <c r="W4668" s="4"/>
      <c r="X4668" s="4"/>
      <c r="AJ4668" s="4" t="s">
        <v>14803</v>
      </c>
      <c r="AK4668" s="4" t="s">
        <v>14804</v>
      </c>
      <c r="AL4668" s="4" t="s">
        <v>14805</v>
      </c>
      <c r="AM4668" s="4" t="s">
        <v>14806</v>
      </c>
    </row>
    <row r="4669" spans="21:39" x14ac:dyDescent="0.2">
      <c r="U4669" s="4"/>
      <c r="V4669" s="4"/>
      <c r="W4669" s="4"/>
      <c r="X4669" s="4"/>
      <c r="AJ4669" s="4" t="s">
        <v>14807</v>
      </c>
      <c r="AK4669" s="4" t="s">
        <v>14808</v>
      </c>
      <c r="AL4669" s="4" t="s">
        <v>14809</v>
      </c>
      <c r="AM4669" s="4" t="s">
        <v>14810</v>
      </c>
    </row>
    <row r="4670" spans="21:39" x14ac:dyDescent="0.2">
      <c r="U4670" s="4"/>
      <c r="V4670" s="4"/>
      <c r="W4670" s="4"/>
      <c r="X4670" s="4"/>
      <c r="AJ4670" s="4" t="s">
        <v>14811</v>
      </c>
      <c r="AK4670" s="4" t="s">
        <v>14812</v>
      </c>
      <c r="AL4670" s="4" t="s">
        <v>14813</v>
      </c>
      <c r="AM4670" s="4" t="s">
        <v>14814</v>
      </c>
    </row>
    <row r="4671" spans="21:39" x14ac:dyDescent="0.2">
      <c r="U4671" s="4"/>
      <c r="V4671" s="4"/>
      <c r="W4671" s="4"/>
      <c r="X4671" s="4"/>
      <c r="AJ4671" s="4" t="s">
        <v>14815</v>
      </c>
      <c r="AK4671" s="4" t="s">
        <v>14816</v>
      </c>
      <c r="AL4671" s="4" t="s">
        <v>14817</v>
      </c>
      <c r="AM4671" s="4" t="s">
        <v>5815</v>
      </c>
    </row>
    <row r="4672" spans="21:39" x14ac:dyDescent="0.2">
      <c r="U4672" s="4"/>
      <c r="V4672" s="4"/>
      <c r="W4672" s="4"/>
      <c r="X4672" s="4"/>
      <c r="AJ4672" s="4" t="s">
        <v>14818</v>
      </c>
      <c r="AK4672" s="4" t="s">
        <v>14819</v>
      </c>
      <c r="AL4672" s="4" t="s">
        <v>14820</v>
      </c>
      <c r="AM4672" s="4" t="s">
        <v>14821</v>
      </c>
    </row>
    <row r="4673" spans="21:39" x14ac:dyDescent="0.2">
      <c r="U4673" s="4"/>
      <c r="V4673" s="4"/>
      <c r="W4673" s="4"/>
      <c r="X4673" s="4"/>
      <c r="AJ4673" s="4" t="s">
        <v>14822</v>
      </c>
      <c r="AK4673" s="4" t="s">
        <v>14823</v>
      </c>
      <c r="AL4673" s="4" t="s">
        <v>452</v>
      </c>
      <c r="AM4673" s="4" t="s">
        <v>452</v>
      </c>
    </row>
    <row r="4674" spans="21:39" x14ac:dyDescent="0.2">
      <c r="U4674" s="4"/>
      <c r="V4674" s="4"/>
      <c r="W4674" s="4"/>
      <c r="X4674" s="4"/>
      <c r="AJ4674" s="4" t="s">
        <v>14824</v>
      </c>
      <c r="AK4674" s="4" t="s">
        <v>14825</v>
      </c>
      <c r="AL4674" s="4" t="s">
        <v>452</v>
      </c>
      <c r="AM4674" s="4" t="s">
        <v>452</v>
      </c>
    </row>
    <row r="4675" spans="21:39" x14ac:dyDescent="0.2">
      <c r="U4675" s="4"/>
      <c r="V4675" s="4"/>
      <c r="W4675" s="4"/>
      <c r="X4675" s="4"/>
      <c r="AJ4675" s="4" t="s">
        <v>14826</v>
      </c>
      <c r="AK4675" s="4" t="s">
        <v>14827</v>
      </c>
      <c r="AL4675" s="4" t="s">
        <v>452</v>
      </c>
      <c r="AM4675" s="4" t="s">
        <v>452</v>
      </c>
    </row>
    <row r="4676" spans="21:39" x14ac:dyDescent="0.2">
      <c r="U4676" s="4"/>
      <c r="V4676" s="4"/>
      <c r="W4676" s="4"/>
      <c r="X4676" s="4"/>
      <c r="AJ4676" s="4" t="s">
        <v>14828</v>
      </c>
      <c r="AK4676" s="4" t="s">
        <v>14829</v>
      </c>
      <c r="AL4676" s="4" t="s">
        <v>452</v>
      </c>
      <c r="AM4676" s="4" t="s">
        <v>452</v>
      </c>
    </row>
    <row r="4677" spans="21:39" x14ac:dyDescent="0.2">
      <c r="U4677" s="4"/>
      <c r="V4677" s="4"/>
      <c r="W4677" s="4"/>
      <c r="X4677" s="4"/>
      <c r="AJ4677" s="4" t="s">
        <v>14830</v>
      </c>
      <c r="AK4677" s="4" t="s">
        <v>14831</v>
      </c>
      <c r="AL4677" s="4" t="s">
        <v>452</v>
      </c>
      <c r="AM4677" s="4" t="s">
        <v>452</v>
      </c>
    </row>
    <row r="4678" spans="21:39" x14ac:dyDescent="0.2">
      <c r="U4678" s="4"/>
      <c r="V4678" s="4"/>
      <c r="W4678" s="4"/>
      <c r="X4678" s="4"/>
      <c r="AJ4678" s="4" t="s">
        <v>14832</v>
      </c>
      <c r="AK4678" s="4" t="s">
        <v>14833</v>
      </c>
      <c r="AL4678" s="4" t="s">
        <v>452</v>
      </c>
      <c r="AM4678" s="4" t="s">
        <v>452</v>
      </c>
    </row>
    <row r="4679" spans="21:39" x14ac:dyDescent="0.2">
      <c r="U4679" s="4"/>
      <c r="V4679" s="4"/>
      <c r="W4679" s="4"/>
      <c r="X4679" s="4"/>
      <c r="AJ4679" s="4" t="s">
        <v>14834</v>
      </c>
      <c r="AK4679" s="4" t="s">
        <v>14835</v>
      </c>
      <c r="AL4679" s="4" t="s">
        <v>452</v>
      </c>
      <c r="AM4679" s="4" t="s">
        <v>452</v>
      </c>
    </row>
    <row r="4680" spans="21:39" x14ac:dyDescent="0.2">
      <c r="U4680" s="4"/>
      <c r="V4680" s="4"/>
      <c r="W4680" s="4"/>
      <c r="X4680" s="4"/>
      <c r="AJ4680" s="4" t="s">
        <v>14836</v>
      </c>
      <c r="AK4680" s="4" t="s">
        <v>14837</v>
      </c>
      <c r="AL4680" s="4" t="s">
        <v>452</v>
      </c>
      <c r="AM4680" s="4" t="s">
        <v>452</v>
      </c>
    </row>
    <row r="4681" spans="21:39" x14ac:dyDescent="0.2">
      <c r="U4681" s="4"/>
      <c r="V4681" s="4"/>
      <c r="W4681" s="4"/>
      <c r="X4681" s="4"/>
      <c r="AJ4681" s="4" t="s">
        <v>14838</v>
      </c>
      <c r="AK4681" s="4" t="s">
        <v>14839</v>
      </c>
      <c r="AL4681" s="4" t="s">
        <v>452</v>
      </c>
      <c r="AM4681" s="4" t="s">
        <v>452</v>
      </c>
    </row>
    <row r="4682" spans="21:39" x14ac:dyDescent="0.2">
      <c r="U4682" s="4"/>
      <c r="V4682" s="4"/>
      <c r="W4682" s="4"/>
      <c r="X4682" s="4"/>
      <c r="AJ4682" s="4" t="s">
        <v>14840</v>
      </c>
      <c r="AK4682" s="4" t="s">
        <v>14841</v>
      </c>
      <c r="AL4682" s="4" t="s">
        <v>452</v>
      </c>
      <c r="AM4682" s="4" t="s">
        <v>452</v>
      </c>
    </row>
    <row r="4683" spans="21:39" x14ac:dyDescent="0.2">
      <c r="U4683" s="4"/>
      <c r="V4683" s="4"/>
      <c r="W4683" s="4"/>
      <c r="X4683" s="4"/>
      <c r="AJ4683" s="4" t="s">
        <v>14842</v>
      </c>
      <c r="AK4683" s="4" t="s">
        <v>14843</v>
      </c>
      <c r="AL4683" s="4" t="s">
        <v>452</v>
      </c>
      <c r="AM4683" s="4" t="s">
        <v>452</v>
      </c>
    </row>
    <row r="4684" spans="21:39" x14ac:dyDescent="0.2">
      <c r="U4684" s="4"/>
      <c r="V4684" s="4"/>
      <c r="W4684" s="4"/>
      <c r="X4684" s="4"/>
      <c r="AJ4684" s="4" t="s">
        <v>14844</v>
      </c>
      <c r="AK4684" s="4" t="s">
        <v>14845</v>
      </c>
      <c r="AL4684" s="4" t="s">
        <v>452</v>
      </c>
      <c r="AM4684" s="4" t="s">
        <v>452</v>
      </c>
    </row>
    <row r="4685" spans="21:39" x14ac:dyDescent="0.2">
      <c r="U4685" s="4"/>
      <c r="V4685" s="4"/>
      <c r="W4685" s="4"/>
      <c r="X4685" s="4"/>
      <c r="AJ4685" s="4" t="s">
        <v>14846</v>
      </c>
      <c r="AK4685" s="4" t="s">
        <v>14847</v>
      </c>
      <c r="AL4685" s="4" t="s">
        <v>452</v>
      </c>
      <c r="AM4685" s="4" t="s">
        <v>452</v>
      </c>
    </row>
    <row r="4686" spans="21:39" x14ac:dyDescent="0.2">
      <c r="U4686" s="4"/>
      <c r="V4686" s="4"/>
      <c r="W4686" s="4"/>
      <c r="X4686" s="4"/>
      <c r="AJ4686" s="4" t="s">
        <v>14848</v>
      </c>
      <c r="AK4686" s="4" t="s">
        <v>14849</v>
      </c>
      <c r="AL4686" s="4" t="s">
        <v>452</v>
      </c>
      <c r="AM4686" s="4" t="s">
        <v>452</v>
      </c>
    </row>
    <row r="4687" spans="21:39" x14ac:dyDescent="0.2">
      <c r="U4687" s="4"/>
      <c r="V4687" s="4"/>
      <c r="W4687" s="4"/>
      <c r="X4687" s="4"/>
      <c r="AJ4687" s="4" t="s">
        <v>14850</v>
      </c>
      <c r="AK4687" s="4" t="s">
        <v>14851</v>
      </c>
      <c r="AL4687" s="4" t="s">
        <v>452</v>
      </c>
      <c r="AM4687" s="4" t="s">
        <v>452</v>
      </c>
    </row>
    <row r="4688" spans="21:39" x14ac:dyDescent="0.2">
      <c r="U4688" s="4"/>
      <c r="V4688" s="4"/>
      <c r="W4688" s="4"/>
      <c r="X4688" s="4"/>
      <c r="AJ4688" s="4" t="s">
        <v>14852</v>
      </c>
      <c r="AK4688" s="4" t="s">
        <v>14853</v>
      </c>
      <c r="AL4688" s="4" t="s">
        <v>452</v>
      </c>
      <c r="AM4688" s="4" t="s">
        <v>452</v>
      </c>
    </row>
    <row r="4689" spans="21:39" x14ac:dyDescent="0.2">
      <c r="U4689" s="4"/>
      <c r="V4689" s="4"/>
      <c r="W4689" s="4"/>
      <c r="X4689" s="4"/>
      <c r="AJ4689" s="4" t="s">
        <v>14854</v>
      </c>
      <c r="AK4689" s="4" t="s">
        <v>14855</v>
      </c>
      <c r="AL4689" s="4" t="s">
        <v>452</v>
      </c>
      <c r="AM4689" s="4" t="s">
        <v>452</v>
      </c>
    </row>
    <row r="4690" spans="21:39" x14ac:dyDescent="0.2">
      <c r="U4690" s="4"/>
      <c r="V4690" s="4"/>
      <c r="W4690" s="4"/>
      <c r="X4690" s="4"/>
      <c r="AJ4690" s="4" t="s">
        <v>14856</v>
      </c>
      <c r="AK4690" s="4" t="s">
        <v>14857</v>
      </c>
      <c r="AL4690" s="4" t="s">
        <v>14858</v>
      </c>
      <c r="AM4690" s="4" t="s">
        <v>14859</v>
      </c>
    </row>
    <row r="4691" spans="21:39" x14ac:dyDescent="0.2">
      <c r="U4691" s="4"/>
      <c r="V4691" s="4"/>
      <c r="W4691" s="4"/>
      <c r="X4691" s="4"/>
      <c r="AJ4691" s="4" t="s">
        <v>14860</v>
      </c>
      <c r="AK4691" s="4" t="s">
        <v>14861</v>
      </c>
      <c r="AL4691" s="4" t="s">
        <v>14862</v>
      </c>
      <c r="AM4691" s="4" t="s">
        <v>14863</v>
      </c>
    </row>
    <row r="4692" spans="21:39" x14ac:dyDescent="0.2">
      <c r="U4692" s="4"/>
      <c r="V4692" s="4"/>
      <c r="W4692" s="4"/>
      <c r="X4692" s="4"/>
      <c r="AJ4692" s="4" t="s">
        <v>14864</v>
      </c>
      <c r="AK4692" s="4" t="s">
        <v>14865</v>
      </c>
      <c r="AL4692" s="4" t="s">
        <v>14866</v>
      </c>
      <c r="AM4692" s="4" t="s">
        <v>14867</v>
      </c>
    </row>
    <row r="4693" spans="21:39" x14ac:dyDescent="0.2">
      <c r="U4693" s="4"/>
      <c r="V4693" s="4"/>
      <c r="W4693" s="4"/>
      <c r="X4693" s="4"/>
      <c r="AJ4693" s="4" t="s">
        <v>14868</v>
      </c>
      <c r="AK4693" s="4" t="s">
        <v>14869</v>
      </c>
      <c r="AL4693" s="4" t="s">
        <v>452</v>
      </c>
      <c r="AM4693" s="4" t="s">
        <v>452</v>
      </c>
    </row>
    <row r="4694" spans="21:39" x14ac:dyDescent="0.2">
      <c r="U4694" s="4"/>
      <c r="V4694" s="4"/>
      <c r="W4694" s="4"/>
      <c r="X4694" s="4"/>
      <c r="AJ4694" s="4" t="s">
        <v>14870</v>
      </c>
      <c r="AK4694" s="4" t="s">
        <v>14871</v>
      </c>
      <c r="AL4694" s="4" t="s">
        <v>452</v>
      </c>
      <c r="AM4694" s="4" t="s">
        <v>452</v>
      </c>
    </row>
    <row r="4695" spans="21:39" x14ac:dyDescent="0.2">
      <c r="U4695" s="4"/>
      <c r="V4695" s="4"/>
      <c r="W4695" s="4"/>
      <c r="X4695" s="4"/>
      <c r="AJ4695" s="4" t="s">
        <v>14872</v>
      </c>
      <c r="AK4695" s="4" t="s">
        <v>14873</v>
      </c>
      <c r="AL4695" s="4" t="s">
        <v>452</v>
      </c>
      <c r="AM4695" s="4" t="s">
        <v>452</v>
      </c>
    </row>
    <row r="4696" spans="21:39" x14ac:dyDescent="0.2">
      <c r="U4696" s="4"/>
      <c r="V4696" s="4"/>
      <c r="W4696" s="4"/>
      <c r="X4696" s="4"/>
      <c r="AJ4696" s="4" t="s">
        <v>14874</v>
      </c>
      <c r="AK4696" s="4" t="s">
        <v>14875</v>
      </c>
      <c r="AL4696" s="4" t="s">
        <v>452</v>
      </c>
      <c r="AM4696" s="4" t="s">
        <v>452</v>
      </c>
    </row>
    <row r="4697" spans="21:39" x14ac:dyDescent="0.2">
      <c r="U4697" s="4"/>
      <c r="V4697" s="4"/>
      <c r="W4697" s="4"/>
      <c r="X4697" s="4"/>
      <c r="AJ4697" s="4" t="s">
        <v>14876</v>
      </c>
      <c r="AK4697" s="4" t="s">
        <v>14877</v>
      </c>
      <c r="AL4697" s="4" t="s">
        <v>452</v>
      </c>
      <c r="AM4697" s="4" t="s">
        <v>452</v>
      </c>
    </row>
    <row r="4698" spans="21:39" x14ac:dyDescent="0.2">
      <c r="U4698" s="4"/>
      <c r="V4698" s="4"/>
      <c r="W4698" s="4"/>
      <c r="X4698" s="4"/>
      <c r="AJ4698" s="4" t="s">
        <v>14878</v>
      </c>
      <c r="AK4698" s="4" t="s">
        <v>14879</v>
      </c>
      <c r="AL4698" s="4" t="s">
        <v>14880</v>
      </c>
      <c r="AM4698" s="4" t="s">
        <v>14881</v>
      </c>
    </row>
    <row r="4699" spans="21:39" x14ac:dyDescent="0.2">
      <c r="U4699" s="4"/>
      <c r="V4699" s="4"/>
      <c r="W4699" s="4"/>
      <c r="X4699" s="4"/>
      <c r="AJ4699" s="4" t="s">
        <v>14882</v>
      </c>
      <c r="AK4699" s="4" t="s">
        <v>14883</v>
      </c>
      <c r="AL4699" s="4" t="s">
        <v>14884</v>
      </c>
      <c r="AM4699" s="4" t="s">
        <v>14885</v>
      </c>
    </row>
    <row r="4700" spans="21:39" x14ac:dyDescent="0.2">
      <c r="U4700" s="4"/>
      <c r="V4700" s="4"/>
      <c r="W4700" s="4"/>
      <c r="X4700" s="4"/>
      <c r="AJ4700" s="4" t="s">
        <v>14886</v>
      </c>
      <c r="AK4700" s="4" t="s">
        <v>14887</v>
      </c>
      <c r="AL4700" s="4" t="s">
        <v>14888</v>
      </c>
      <c r="AM4700" s="4" t="s">
        <v>14889</v>
      </c>
    </row>
    <row r="4701" spans="21:39" x14ac:dyDescent="0.2">
      <c r="U4701" s="4"/>
      <c r="V4701" s="4"/>
      <c r="W4701" s="4"/>
      <c r="X4701" s="4"/>
      <c r="AJ4701" s="4" t="s">
        <v>14890</v>
      </c>
      <c r="AK4701" s="4" t="s">
        <v>14891</v>
      </c>
      <c r="AL4701" s="4" t="s">
        <v>14892</v>
      </c>
      <c r="AM4701" s="4" t="s">
        <v>14893</v>
      </c>
    </row>
    <row r="4702" spans="21:39" x14ac:dyDescent="0.2">
      <c r="U4702" s="4"/>
      <c r="V4702" s="4"/>
      <c r="W4702" s="4"/>
      <c r="X4702" s="4"/>
      <c r="AJ4702" s="4" t="s">
        <v>14894</v>
      </c>
      <c r="AK4702" s="4" t="s">
        <v>14895</v>
      </c>
      <c r="AL4702" s="4" t="s">
        <v>14896</v>
      </c>
      <c r="AM4702" s="4" t="s">
        <v>14897</v>
      </c>
    </row>
    <row r="4703" spans="21:39" x14ac:dyDescent="0.2">
      <c r="U4703" s="4"/>
      <c r="V4703" s="4"/>
      <c r="W4703" s="4"/>
      <c r="X4703" s="4"/>
      <c r="AJ4703" s="4" t="s">
        <v>14898</v>
      </c>
      <c r="AK4703" s="4" t="s">
        <v>14899</v>
      </c>
      <c r="AL4703" s="4" t="s">
        <v>14900</v>
      </c>
      <c r="AM4703" s="4" t="s">
        <v>14901</v>
      </c>
    </row>
    <row r="4704" spans="21:39" x14ac:dyDescent="0.2">
      <c r="U4704" s="4"/>
      <c r="V4704" s="4"/>
      <c r="W4704" s="4"/>
      <c r="X4704" s="4"/>
      <c r="AJ4704" s="4" t="s">
        <v>14902</v>
      </c>
      <c r="AK4704" s="4" t="s">
        <v>14903</v>
      </c>
      <c r="AL4704" s="4" t="s">
        <v>14904</v>
      </c>
      <c r="AM4704" s="4" t="s">
        <v>14905</v>
      </c>
    </row>
    <row r="4705" spans="21:39" x14ac:dyDescent="0.2">
      <c r="U4705" s="4"/>
      <c r="V4705" s="4"/>
      <c r="W4705" s="4"/>
      <c r="X4705" s="4"/>
      <c r="AJ4705" s="4" t="s">
        <v>14906</v>
      </c>
      <c r="AK4705" s="4" t="s">
        <v>14907</v>
      </c>
      <c r="AL4705" s="4" t="s">
        <v>14908</v>
      </c>
      <c r="AM4705" s="4" t="s">
        <v>14909</v>
      </c>
    </row>
    <row r="4706" spans="21:39" x14ac:dyDescent="0.2">
      <c r="U4706" s="4"/>
      <c r="V4706" s="4"/>
      <c r="W4706" s="4"/>
      <c r="X4706" s="4"/>
      <c r="AJ4706" s="4" t="s">
        <v>14910</v>
      </c>
      <c r="AK4706" s="4" t="s">
        <v>14911</v>
      </c>
      <c r="AL4706" s="4" t="s">
        <v>14912</v>
      </c>
      <c r="AM4706" s="4" t="s">
        <v>14913</v>
      </c>
    </row>
    <row r="4707" spans="21:39" x14ac:dyDescent="0.2">
      <c r="U4707" s="4"/>
      <c r="V4707" s="4"/>
      <c r="W4707" s="4"/>
      <c r="X4707" s="4"/>
      <c r="AJ4707" s="4" t="s">
        <v>14914</v>
      </c>
      <c r="AK4707" s="4" t="s">
        <v>14915</v>
      </c>
      <c r="AL4707" s="4" t="s">
        <v>14916</v>
      </c>
      <c r="AM4707" s="4" t="s">
        <v>14917</v>
      </c>
    </row>
    <row r="4708" spans="21:39" x14ac:dyDescent="0.2">
      <c r="U4708" s="4"/>
      <c r="V4708" s="4"/>
      <c r="W4708" s="4"/>
      <c r="X4708" s="4"/>
      <c r="AJ4708" s="4" t="s">
        <v>14918</v>
      </c>
      <c r="AK4708" s="4" t="s">
        <v>14919</v>
      </c>
      <c r="AL4708" s="4" t="s">
        <v>14920</v>
      </c>
      <c r="AM4708" s="4" t="s">
        <v>14921</v>
      </c>
    </row>
    <row r="4709" spans="21:39" x14ac:dyDescent="0.2">
      <c r="U4709" s="4"/>
      <c r="V4709" s="4"/>
      <c r="W4709" s="4"/>
      <c r="X4709" s="4"/>
      <c r="AJ4709" s="4" t="s">
        <v>14922</v>
      </c>
      <c r="AK4709" s="4" t="s">
        <v>14923</v>
      </c>
      <c r="AL4709" s="4" t="s">
        <v>14924</v>
      </c>
      <c r="AM4709" s="4" t="s">
        <v>14925</v>
      </c>
    </row>
    <row r="4710" spans="21:39" x14ac:dyDescent="0.2">
      <c r="U4710" s="4"/>
      <c r="V4710" s="4"/>
      <c r="W4710" s="4"/>
      <c r="X4710" s="4"/>
      <c r="AJ4710" s="4" t="s">
        <v>14926</v>
      </c>
      <c r="AK4710" s="4" t="s">
        <v>14927</v>
      </c>
      <c r="AL4710" s="4" t="s">
        <v>14928</v>
      </c>
      <c r="AM4710" s="4" t="s">
        <v>14929</v>
      </c>
    </row>
    <row r="4711" spans="21:39" x14ac:dyDescent="0.2">
      <c r="U4711" s="4"/>
      <c r="V4711" s="4"/>
      <c r="W4711" s="4"/>
      <c r="X4711" s="4"/>
      <c r="AJ4711" s="4" t="s">
        <v>14930</v>
      </c>
      <c r="AK4711" s="4" t="s">
        <v>14931</v>
      </c>
      <c r="AL4711" s="4" t="s">
        <v>14932</v>
      </c>
      <c r="AM4711" s="4" t="s">
        <v>14933</v>
      </c>
    </row>
    <row r="4712" spans="21:39" x14ac:dyDescent="0.2">
      <c r="U4712" s="4"/>
      <c r="V4712" s="4"/>
      <c r="W4712" s="4"/>
      <c r="X4712" s="4"/>
      <c r="AJ4712" s="4" t="s">
        <v>14934</v>
      </c>
      <c r="AK4712" s="4" t="s">
        <v>14935</v>
      </c>
      <c r="AL4712" s="4" t="s">
        <v>14936</v>
      </c>
      <c r="AM4712" s="4" t="s">
        <v>14937</v>
      </c>
    </row>
    <row r="4713" spans="21:39" x14ac:dyDescent="0.2">
      <c r="U4713" s="4"/>
      <c r="V4713" s="4"/>
      <c r="W4713" s="4"/>
      <c r="X4713" s="4"/>
      <c r="AJ4713" s="4" t="s">
        <v>14938</v>
      </c>
      <c r="AK4713" s="4" t="s">
        <v>14939</v>
      </c>
      <c r="AL4713" s="4" t="s">
        <v>14940</v>
      </c>
      <c r="AM4713" s="4" t="s">
        <v>14941</v>
      </c>
    </row>
    <row r="4714" spans="21:39" x14ac:dyDescent="0.2">
      <c r="U4714" s="4"/>
      <c r="V4714" s="4"/>
      <c r="W4714" s="4"/>
      <c r="X4714" s="4"/>
      <c r="AJ4714" s="4" t="s">
        <v>14942</v>
      </c>
      <c r="AK4714" s="4" t="s">
        <v>14943</v>
      </c>
      <c r="AL4714" s="4" t="s">
        <v>14944</v>
      </c>
      <c r="AM4714" s="4" t="s">
        <v>14945</v>
      </c>
    </row>
    <row r="4715" spans="21:39" x14ac:dyDescent="0.2">
      <c r="U4715" s="4"/>
      <c r="V4715" s="4"/>
      <c r="W4715" s="4"/>
      <c r="X4715" s="4"/>
      <c r="AJ4715" s="4" t="s">
        <v>14946</v>
      </c>
      <c r="AK4715" s="4" t="s">
        <v>14947</v>
      </c>
      <c r="AL4715" s="4" t="s">
        <v>14948</v>
      </c>
      <c r="AM4715" s="4" t="s">
        <v>14949</v>
      </c>
    </row>
    <row r="4716" spans="21:39" x14ac:dyDescent="0.2">
      <c r="U4716" s="4"/>
      <c r="V4716" s="4"/>
      <c r="W4716" s="4"/>
      <c r="X4716" s="4"/>
      <c r="AJ4716" s="4" t="s">
        <v>14950</v>
      </c>
      <c r="AK4716" s="4" t="s">
        <v>14951</v>
      </c>
      <c r="AL4716" s="4" t="s">
        <v>14952</v>
      </c>
      <c r="AM4716" s="4" t="s">
        <v>14953</v>
      </c>
    </row>
    <row r="4717" spans="21:39" x14ac:dyDescent="0.2">
      <c r="U4717" s="4"/>
      <c r="V4717" s="4"/>
      <c r="W4717" s="4"/>
      <c r="X4717" s="4"/>
      <c r="AJ4717" s="4" t="s">
        <v>14954</v>
      </c>
      <c r="AK4717" s="4" t="s">
        <v>14955</v>
      </c>
      <c r="AL4717" s="4" t="s">
        <v>14956</v>
      </c>
      <c r="AM4717" s="4" t="s">
        <v>14957</v>
      </c>
    </row>
    <row r="4718" spans="21:39" x14ac:dyDescent="0.2">
      <c r="U4718" s="4"/>
      <c r="V4718" s="4"/>
      <c r="W4718" s="4"/>
      <c r="X4718" s="4"/>
      <c r="AJ4718" s="4" t="s">
        <v>14958</v>
      </c>
      <c r="AK4718" s="4" t="s">
        <v>14959</v>
      </c>
      <c r="AL4718" s="4" t="s">
        <v>14960</v>
      </c>
      <c r="AM4718" s="4" t="s">
        <v>14961</v>
      </c>
    </row>
    <row r="4719" spans="21:39" x14ac:dyDescent="0.2">
      <c r="U4719" s="4"/>
      <c r="V4719" s="4"/>
      <c r="W4719" s="4"/>
      <c r="X4719" s="4"/>
      <c r="AJ4719" s="4" t="s">
        <v>14962</v>
      </c>
      <c r="AK4719" s="4" t="s">
        <v>14963</v>
      </c>
      <c r="AL4719" s="4" t="s">
        <v>14964</v>
      </c>
      <c r="AM4719" s="4" t="s">
        <v>14965</v>
      </c>
    </row>
    <row r="4720" spans="21:39" x14ac:dyDescent="0.2">
      <c r="U4720" s="4"/>
      <c r="V4720" s="4"/>
      <c r="W4720" s="4"/>
      <c r="X4720" s="4"/>
      <c r="AJ4720" s="4" t="s">
        <v>14966</v>
      </c>
      <c r="AK4720" s="4" t="s">
        <v>14967</v>
      </c>
      <c r="AL4720" s="4" t="s">
        <v>14968</v>
      </c>
      <c r="AM4720" s="4" t="s">
        <v>14969</v>
      </c>
    </row>
    <row r="4721" spans="21:39" x14ac:dyDescent="0.2">
      <c r="U4721" s="4"/>
      <c r="V4721" s="4"/>
      <c r="W4721" s="4"/>
      <c r="X4721" s="4"/>
      <c r="AJ4721" s="4" t="s">
        <v>14970</v>
      </c>
      <c r="AK4721" s="4" t="s">
        <v>14971</v>
      </c>
      <c r="AL4721" s="4" t="s">
        <v>14972</v>
      </c>
      <c r="AM4721" s="4" t="s">
        <v>14973</v>
      </c>
    </row>
    <row r="4722" spans="21:39" x14ac:dyDescent="0.2">
      <c r="U4722" s="4"/>
      <c r="V4722" s="4"/>
      <c r="W4722" s="4"/>
      <c r="X4722" s="4"/>
      <c r="AJ4722" s="4" t="s">
        <v>14974</v>
      </c>
      <c r="AK4722" s="4" t="s">
        <v>14975</v>
      </c>
      <c r="AL4722" s="4" t="s">
        <v>14976</v>
      </c>
      <c r="AM4722" s="4" t="s">
        <v>14977</v>
      </c>
    </row>
    <row r="4723" spans="21:39" x14ac:dyDescent="0.2">
      <c r="U4723" s="4"/>
      <c r="V4723" s="4"/>
      <c r="W4723" s="4"/>
      <c r="X4723" s="4"/>
      <c r="AJ4723" s="4" t="s">
        <v>14978</v>
      </c>
      <c r="AK4723" s="4" t="s">
        <v>14979</v>
      </c>
      <c r="AL4723" s="4" t="s">
        <v>14980</v>
      </c>
      <c r="AM4723" s="4" t="s">
        <v>14981</v>
      </c>
    </row>
    <row r="4724" spans="21:39" x14ac:dyDescent="0.2">
      <c r="U4724" s="4"/>
      <c r="V4724" s="4"/>
      <c r="W4724" s="4"/>
      <c r="X4724" s="4"/>
      <c r="AJ4724" s="4" t="s">
        <v>14982</v>
      </c>
      <c r="AK4724" s="4" t="s">
        <v>14983</v>
      </c>
      <c r="AL4724" s="4" t="s">
        <v>14984</v>
      </c>
      <c r="AM4724" s="4" t="s">
        <v>14985</v>
      </c>
    </row>
    <row r="4725" spans="21:39" x14ac:dyDescent="0.2">
      <c r="U4725" s="4"/>
      <c r="V4725" s="4"/>
      <c r="W4725" s="4"/>
      <c r="X4725" s="4"/>
      <c r="AJ4725" s="4" t="s">
        <v>14986</v>
      </c>
      <c r="AK4725" s="4" t="s">
        <v>14987</v>
      </c>
      <c r="AL4725" s="4" t="s">
        <v>14988</v>
      </c>
      <c r="AM4725" s="4" t="s">
        <v>14989</v>
      </c>
    </row>
    <row r="4726" spans="21:39" x14ac:dyDescent="0.2">
      <c r="U4726" s="4"/>
      <c r="V4726" s="4"/>
      <c r="W4726" s="4"/>
      <c r="X4726" s="4"/>
      <c r="AJ4726" s="4" t="s">
        <v>14990</v>
      </c>
      <c r="AK4726" s="4" t="s">
        <v>14991</v>
      </c>
      <c r="AL4726" s="4" t="s">
        <v>14992</v>
      </c>
      <c r="AM4726" s="4" t="s">
        <v>14993</v>
      </c>
    </row>
    <row r="4727" spans="21:39" x14ac:dyDescent="0.2">
      <c r="U4727" s="4"/>
      <c r="V4727" s="4"/>
      <c r="W4727" s="4"/>
      <c r="X4727" s="4"/>
      <c r="AJ4727" s="4" t="s">
        <v>14994</v>
      </c>
      <c r="AK4727" s="4" t="s">
        <v>14995</v>
      </c>
      <c r="AL4727" s="4" t="s">
        <v>14996</v>
      </c>
      <c r="AM4727" s="4" t="s">
        <v>14997</v>
      </c>
    </row>
    <row r="4728" spans="21:39" x14ac:dyDescent="0.2">
      <c r="U4728" s="4"/>
      <c r="V4728" s="4"/>
      <c r="W4728" s="4"/>
      <c r="X4728" s="4"/>
      <c r="AJ4728" s="4" t="s">
        <v>14998</v>
      </c>
      <c r="AK4728" s="4" t="s">
        <v>14999</v>
      </c>
      <c r="AL4728" s="4" t="s">
        <v>452</v>
      </c>
      <c r="AM4728" s="4" t="s">
        <v>452</v>
      </c>
    </row>
    <row r="4729" spans="21:39" x14ac:dyDescent="0.2">
      <c r="U4729" s="4"/>
      <c r="V4729" s="4"/>
      <c r="W4729" s="4"/>
      <c r="X4729" s="4"/>
      <c r="AJ4729" s="4" t="s">
        <v>15000</v>
      </c>
      <c r="AK4729" s="4" t="s">
        <v>15001</v>
      </c>
      <c r="AL4729" s="4" t="s">
        <v>15002</v>
      </c>
      <c r="AM4729" s="4" t="s">
        <v>15003</v>
      </c>
    </row>
    <row r="4730" spans="21:39" x14ac:dyDescent="0.2">
      <c r="U4730" s="4"/>
      <c r="V4730" s="4"/>
      <c r="W4730" s="4"/>
      <c r="X4730" s="4"/>
      <c r="AJ4730" s="4" t="s">
        <v>15004</v>
      </c>
      <c r="AK4730" s="4" t="s">
        <v>15005</v>
      </c>
      <c r="AL4730" s="4" t="s">
        <v>15006</v>
      </c>
      <c r="AM4730" s="4" t="s">
        <v>15007</v>
      </c>
    </row>
    <row r="4731" spans="21:39" x14ac:dyDescent="0.2">
      <c r="U4731" s="4"/>
      <c r="V4731" s="4"/>
      <c r="W4731" s="4"/>
      <c r="X4731" s="4"/>
      <c r="AJ4731" s="4" t="s">
        <v>15008</v>
      </c>
      <c r="AK4731" s="4" t="s">
        <v>15009</v>
      </c>
      <c r="AL4731" s="4" t="s">
        <v>15010</v>
      </c>
      <c r="AM4731" s="4" t="s">
        <v>15011</v>
      </c>
    </row>
    <row r="4732" spans="21:39" x14ac:dyDescent="0.2">
      <c r="U4732" s="4"/>
      <c r="V4732" s="4"/>
      <c r="W4732" s="4"/>
      <c r="X4732" s="4"/>
      <c r="AJ4732" s="4" t="s">
        <v>15012</v>
      </c>
      <c r="AK4732" s="4" t="s">
        <v>15013</v>
      </c>
      <c r="AL4732" s="4" t="s">
        <v>15014</v>
      </c>
      <c r="AM4732" s="4" t="s">
        <v>15015</v>
      </c>
    </row>
    <row r="4733" spans="21:39" x14ac:dyDescent="0.2">
      <c r="U4733" s="4"/>
      <c r="V4733" s="4"/>
      <c r="W4733" s="4"/>
      <c r="X4733" s="4"/>
      <c r="AJ4733" s="4" t="s">
        <v>15016</v>
      </c>
      <c r="AK4733" s="4" t="s">
        <v>15017</v>
      </c>
      <c r="AL4733" s="4" t="s">
        <v>15018</v>
      </c>
      <c r="AM4733" s="4" t="s">
        <v>15019</v>
      </c>
    </row>
    <row r="4734" spans="21:39" x14ac:dyDescent="0.2">
      <c r="U4734" s="4"/>
      <c r="V4734" s="4"/>
      <c r="W4734" s="4"/>
      <c r="X4734" s="4"/>
      <c r="AJ4734" s="4" t="s">
        <v>15020</v>
      </c>
      <c r="AK4734" s="4" t="s">
        <v>15021</v>
      </c>
      <c r="AL4734" s="4" t="s">
        <v>15022</v>
      </c>
      <c r="AM4734" s="4" t="s">
        <v>15023</v>
      </c>
    </row>
    <row r="4735" spans="21:39" x14ac:dyDescent="0.2">
      <c r="U4735" s="4"/>
      <c r="V4735" s="4"/>
      <c r="W4735" s="4"/>
      <c r="X4735" s="4"/>
      <c r="AJ4735" s="4" t="s">
        <v>15024</v>
      </c>
      <c r="AK4735" s="4" t="s">
        <v>15025</v>
      </c>
      <c r="AL4735" s="4" t="s">
        <v>15026</v>
      </c>
      <c r="AM4735" s="4" t="s">
        <v>15027</v>
      </c>
    </row>
    <row r="4736" spans="21:39" x14ac:dyDescent="0.2">
      <c r="U4736" s="4"/>
      <c r="V4736" s="4"/>
      <c r="W4736" s="4"/>
      <c r="X4736" s="4"/>
      <c r="AJ4736" s="4" t="s">
        <v>15028</v>
      </c>
      <c r="AK4736" s="4" t="s">
        <v>15029</v>
      </c>
      <c r="AL4736" s="4" t="s">
        <v>15030</v>
      </c>
      <c r="AM4736" s="4" t="s">
        <v>15031</v>
      </c>
    </row>
    <row r="4737" spans="21:39" x14ac:dyDescent="0.2">
      <c r="U4737" s="4"/>
      <c r="V4737" s="4"/>
      <c r="W4737" s="4"/>
      <c r="X4737" s="4"/>
      <c r="AJ4737" s="4" t="s">
        <v>15032</v>
      </c>
      <c r="AK4737" s="4" t="s">
        <v>15033</v>
      </c>
      <c r="AL4737" s="4" t="s">
        <v>15034</v>
      </c>
      <c r="AM4737" s="4" t="s">
        <v>9850</v>
      </c>
    </row>
    <row r="4738" spans="21:39" x14ac:dyDescent="0.2">
      <c r="U4738" s="4"/>
      <c r="V4738" s="4"/>
      <c r="W4738" s="4"/>
      <c r="X4738" s="4"/>
      <c r="AJ4738" s="4" t="s">
        <v>15035</v>
      </c>
      <c r="AK4738" s="4" t="s">
        <v>15036</v>
      </c>
      <c r="AL4738" s="4" t="s">
        <v>15037</v>
      </c>
      <c r="AM4738" s="4" t="s">
        <v>15038</v>
      </c>
    </row>
    <row r="4739" spans="21:39" x14ac:dyDescent="0.2">
      <c r="U4739" s="4"/>
      <c r="V4739" s="4"/>
      <c r="W4739" s="4"/>
      <c r="X4739" s="4"/>
      <c r="AJ4739" s="4" t="s">
        <v>15039</v>
      </c>
      <c r="AK4739" s="4" t="s">
        <v>15040</v>
      </c>
      <c r="AL4739" s="4" t="s">
        <v>15041</v>
      </c>
      <c r="AM4739" s="4" t="s">
        <v>15042</v>
      </c>
    </row>
    <row r="4740" spans="21:39" x14ac:dyDescent="0.2">
      <c r="U4740" s="4"/>
      <c r="V4740" s="4"/>
      <c r="W4740" s="4"/>
      <c r="X4740" s="4"/>
      <c r="AJ4740" s="4" t="s">
        <v>15043</v>
      </c>
      <c r="AK4740" s="4" t="s">
        <v>15044</v>
      </c>
      <c r="AL4740" s="4" t="s">
        <v>15045</v>
      </c>
      <c r="AM4740" s="4" t="s">
        <v>15046</v>
      </c>
    </row>
    <row r="4741" spans="21:39" x14ac:dyDescent="0.2">
      <c r="U4741" s="4"/>
      <c r="V4741" s="4"/>
      <c r="W4741" s="4"/>
      <c r="X4741" s="4"/>
      <c r="AJ4741" s="4" t="s">
        <v>15047</v>
      </c>
      <c r="AK4741" s="4" t="s">
        <v>15048</v>
      </c>
      <c r="AL4741" s="4" t="s">
        <v>15049</v>
      </c>
      <c r="AM4741" s="4" t="s">
        <v>15050</v>
      </c>
    </row>
    <row r="4742" spans="21:39" x14ac:dyDescent="0.2">
      <c r="U4742" s="4"/>
      <c r="V4742" s="4"/>
      <c r="W4742" s="4"/>
      <c r="X4742" s="4"/>
      <c r="AJ4742" s="4" t="s">
        <v>15051</v>
      </c>
      <c r="AK4742" s="4" t="s">
        <v>15052</v>
      </c>
      <c r="AL4742" s="4" t="s">
        <v>15053</v>
      </c>
      <c r="AM4742" s="4" t="s">
        <v>15054</v>
      </c>
    </row>
    <row r="4743" spans="21:39" x14ac:dyDescent="0.2">
      <c r="U4743" s="4"/>
      <c r="V4743" s="4"/>
      <c r="W4743" s="4"/>
      <c r="X4743" s="4"/>
      <c r="AJ4743" s="4" t="s">
        <v>15055</v>
      </c>
      <c r="AK4743" s="4" t="s">
        <v>15056</v>
      </c>
      <c r="AL4743" s="4" t="s">
        <v>15057</v>
      </c>
      <c r="AM4743" s="4" t="s">
        <v>15058</v>
      </c>
    </row>
    <row r="4744" spans="21:39" x14ac:dyDescent="0.2">
      <c r="U4744" s="4"/>
      <c r="V4744" s="4"/>
      <c r="W4744" s="4"/>
      <c r="X4744" s="4"/>
      <c r="AJ4744" s="4" t="s">
        <v>15059</v>
      </c>
      <c r="AK4744" s="4" t="s">
        <v>15060</v>
      </c>
      <c r="AL4744" s="4" t="s">
        <v>15061</v>
      </c>
      <c r="AM4744" s="4" t="s">
        <v>15062</v>
      </c>
    </row>
    <row r="4745" spans="21:39" x14ac:dyDescent="0.2">
      <c r="U4745" s="4"/>
      <c r="V4745" s="4"/>
      <c r="W4745" s="4"/>
      <c r="X4745" s="4"/>
      <c r="AJ4745" s="4" t="s">
        <v>15063</v>
      </c>
      <c r="AK4745" s="4" t="s">
        <v>15064</v>
      </c>
      <c r="AL4745" s="4" t="s">
        <v>15065</v>
      </c>
      <c r="AM4745" s="4" t="s">
        <v>15066</v>
      </c>
    </row>
    <row r="4746" spans="21:39" x14ac:dyDescent="0.2">
      <c r="U4746" s="4"/>
      <c r="V4746" s="4"/>
      <c r="W4746" s="4"/>
      <c r="X4746" s="4"/>
      <c r="AJ4746" s="4" t="s">
        <v>15067</v>
      </c>
      <c r="AK4746" s="4" t="s">
        <v>15068</v>
      </c>
      <c r="AL4746" s="4" t="s">
        <v>15069</v>
      </c>
      <c r="AM4746" s="4" t="s">
        <v>15070</v>
      </c>
    </row>
    <row r="4747" spans="21:39" x14ac:dyDescent="0.2">
      <c r="U4747" s="4"/>
      <c r="V4747" s="4"/>
      <c r="W4747" s="4"/>
      <c r="X4747" s="4"/>
      <c r="AJ4747" s="4" t="s">
        <v>15071</v>
      </c>
      <c r="AK4747" s="4" t="s">
        <v>15072</v>
      </c>
      <c r="AL4747" s="4" t="s">
        <v>15073</v>
      </c>
      <c r="AM4747" s="4" t="s">
        <v>15074</v>
      </c>
    </row>
    <row r="4748" spans="21:39" x14ac:dyDescent="0.2">
      <c r="U4748" s="4"/>
      <c r="V4748" s="4"/>
      <c r="W4748" s="4"/>
      <c r="X4748" s="4"/>
      <c r="AJ4748" s="4" t="s">
        <v>15075</v>
      </c>
      <c r="AK4748" s="4" t="s">
        <v>15076</v>
      </c>
      <c r="AL4748" s="4" t="s">
        <v>15077</v>
      </c>
      <c r="AM4748" s="4" t="s">
        <v>15078</v>
      </c>
    </row>
    <row r="4749" spans="21:39" x14ac:dyDescent="0.2">
      <c r="U4749" s="4"/>
      <c r="V4749" s="4"/>
      <c r="W4749" s="4"/>
      <c r="X4749" s="4"/>
      <c r="AJ4749" s="4" t="s">
        <v>15079</v>
      </c>
      <c r="AK4749" s="4" t="s">
        <v>15080</v>
      </c>
      <c r="AL4749" s="4" t="s">
        <v>15081</v>
      </c>
      <c r="AM4749" s="4" t="s">
        <v>15082</v>
      </c>
    </row>
    <row r="4750" spans="21:39" x14ac:dyDescent="0.2">
      <c r="U4750" s="4"/>
      <c r="V4750" s="4"/>
      <c r="W4750" s="4"/>
      <c r="X4750" s="4"/>
      <c r="AJ4750" s="4" t="s">
        <v>15083</v>
      </c>
      <c r="AK4750" s="4" t="s">
        <v>15084</v>
      </c>
      <c r="AL4750" s="4" t="s">
        <v>15085</v>
      </c>
      <c r="AM4750" s="4" t="s">
        <v>15086</v>
      </c>
    </row>
    <row r="4751" spans="21:39" x14ac:dyDescent="0.2">
      <c r="U4751" s="4"/>
      <c r="V4751" s="4"/>
      <c r="W4751" s="4"/>
      <c r="X4751" s="4"/>
      <c r="AJ4751" s="4" t="s">
        <v>15087</v>
      </c>
      <c r="AK4751" s="4" t="s">
        <v>15088</v>
      </c>
      <c r="AL4751" s="4" t="s">
        <v>15089</v>
      </c>
      <c r="AM4751" s="4" t="s">
        <v>15090</v>
      </c>
    </row>
    <row r="4752" spans="21:39" x14ac:dyDescent="0.2">
      <c r="U4752" s="4"/>
      <c r="V4752" s="4"/>
      <c r="W4752" s="4"/>
      <c r="X4752" s="4"/>
      <c r="AJ4752" s="4" t="s">
        <v>15091</v>
      </c>
      <c r="AK4752" s="4" t="s">
        <v>15092</v>
      </c>
      <c r="AL4752" s="4" t="s">
        <v>15093</v>
      </c>
      <c r="AM4752" s="4" t="s">
        <v>9465</v>
      </c>
    </row>
    <row r="4753" spans="21:39" x14ac:dyDescent="0.2">
      <c r="U4753" s="4"/>
      <c r="V4753" s="4"/>
      <c r="W4753" s="4"/>
      <c r="X4753" s="4"/>
      <c r="AJ4753" s="4" t="s">
        <v>15094</v>
      </c>
      <c r="AK4753" s="4" t="s">
        <v>15095</v>
      </c>
      <c r="AL4753" s="4" t="s">
        <v>15096</v>
      </c>
      <c r="AM4753" s="4" t="s">
        <v>15097</v>
      </c>
    </row>
    <row r="4754" spans="21:39" x14ac:dyDescent="0.2">
      <c r="U4754" s="4"/>
      <c r="V4754" s="4"/>
      <c r="W4754" s="4"/>
      <c r="X4754" s="4"/>
      <c r="AJ4754" s="4" t="s">
        <v>15098</v>
      </c>
      <c r="AK4754" s="4" t="s">
        <v>15099</v>
      </c>
      <c r="AL4754" s="4" t="s">
        <v>15100</v>
      </c>
      <c r="AM4754" s="4" t="s">
        <v>15101</v>
      </c>
    </row>
    <row r="4755" spans="21:39" x14ac:dyDescent="0.2">
      <c r="U4755" s="4"/>
      <c r="V4755" s="4"/>
      <c r="W4755" s="4"/>
      <c r="X4755" s="4"/>
      <c r="AJ4755" s="4" t="s">
        <v>15102</v>
      </c>
      <c r="AK4755" s="4" t="s">
        <v>15103</v>
      </c>
      <c r="AL4755" s="4" t="s">
        <v>15104</v>
      </c>
      <c r="AM4755" s="4" t="s">
        <v>15105</v>
      </c>
    </row>
    <row r="4756" spans="21:39" x14ac:dyDescent="0.2">
      <c r="U4756" s="4"/>
      <c r="V4756" s="4"/>
      <c r="W4756" s="4"/>
      <c r="X4756" s="4"/>
      <c r="AJ4756" s="4" t="s">
        <v>15106</v>
      </c>
      <c r="AK4756" s="4" t="s">
        <v>15107</v>
      </c>
      <c r="AL4756" s="4" t="s">
        <v>15108</v>
      </c>
      <c r="AM4756" s="4" t="s">
        <v>15109</v>
      </c>
    </row>
    <row r="4757" spans="21:39" x14ac:dyDescent="0.2">
      <c r="U4757" s="4"/>
      <c r="V4757" s="4"/>
      <c r="W4757" s="4"/>
      <c r="X4757" s="4"/>
      <c r="AJ4757" s="4" t="s">
        <v>15110</v>
      </c>
      <c r="AK4757" s="4" t="s">
        <v>15111</v>
      </c>
      <c r="AL4757" s="4" t="s">
        <v>15112</v>
      </c>
      <c r="AM4757" s="4" t="s">
        <v>15113</v>
      </c>
    </row>
    <row r="4758" spans="21:39" x14ac:dyDescent="0.2">
      <c r="U4758" s="4"/>
      <c r="V4758" s="4"/>
      <c r="W4758" s="4"/>
      <c r="X4758" s="4"/>
      <c r="AJ4758" s="4" t="s">
        <v>15114</v>
      </c>
      <c r="AK4758" s="4" t="s">
        <v>15115</v>
      </c>
      <c r="AL4758" s="4" t="s">
        <v>15116</v>
      </c>
      <c r="AM4758" s="4" t="s">
        <v>15117</v>
      </c>
    </row>
    <row r="4759" spans="21:39" x14ac:dyDescent="0.2">
      <c r="U4759" s="4"/>
      <c r="V4759" s="4"/>
      <c r="W4759" s="4"/>
      <c r="X4759" s="4"/>
      <c r="AJ4759" s="4" t="s">
        <v>15118</v>
      </c>
      <c r="AK4759" s="4" t="s">
        <v>15119</v>
      </c>
      <c r="AL4759" s="4" t="s">
        <v>15120</v>
      </c>
      <c r="AM4759" s="4" t="s">
        <v>15121</v>
      </c>
    </row>
    <row r="4760" spans="21:39" x14ac:dyDescent="0.2">
      <c r="U4760" s="4"/>
      <c r="V4760" s="4"/>
      <c r="W4760" s="4"/>
      <c r="X4760" s="4"/>
      <c r="AJ4760" s="4" t="s">
        <v>15122</v>
      </c>
      <c r="AK4760" s="4" t="s">
        <v>15123</v>
      </c>
      <c r="AL4760" s="4" t="s">
        <v>15124</v>
      </c>
      <c r="AM4760" s="4" t="s">
        <v>15125</v>
      </c>
    </row>
    <row r="4761" spans="21:39" x14ac:dyDescent="0.2">
      <c r="U4761" s="4"/>
      <c r="V4761" s="4"/>
      <c r="W4761" s="4"/>
      <c r="X4761" s="4"/>
      <c r="AJ4761" s="4" t="s">
        <v>15126</v>
      </c>
      <c r="AK4761" s="4" t="s">
        <v>15127</v>
      </c>
      <c r="AL4761" s="4" t="s">
        <v>15128</v>
      </c>
      <c r="AM4761" s="4" t="s">
        <v>15129</v>
      </c>
    </row>
    <row r="4762" spans="21:39" x14ac:dyDescent="0.2">
      <c r="U4762" s="4"/>
      <c r="V4762" s="4"/>
      <c r="W4762" s="4"/>
      <c r="X4762" s="4"/>
      <c r="AJ4762" s="4" t="s">
        <v>15130</v>
      </c>
      <c r="AK4762" s="4" t="s">
        <v>15131</v>
      </c>
      <c r="AL4762" s="4" t="s">
        <v>15132</v>
      </c>
      <c r="AM4762" s="4" t="s">
        <v>15133</v>
      </c>
    </row>
    <row r="4763" spans="21:39" x14ac:dyDescent="0.2">
      <c r="U4763" s="4"/>
      <c r="V4763" s="4"/>
      <c r="W4763" s="4"/>
      <c r="X4763" s="4"/>
      <c r="AJ4763" s="4" t="s">
        <v>15134</v>
      </c>
      <c r="AK4763" s="4" t="s">
        <v>15135</v>
      </c>
      <c r="AL4763" s="4" t="s">
        <v>15136</v>
      </c>
      <c r="AM4763" s="4" t="s">
        <v>15137</v>
      </c>
    </row>
    <row r="4764" spans="21:39" x14ac:dyDescent="0.2">
      <c r="U4764" s="4"/>
      <c r="V4764" s="4"/>
      <c r="W4764" s="4"/>
      <c r="X4764" s="4"/>
      <c r="AJ4764" s="4" t="s">
        <v>15138</v>
      </c>
      <c r="AK4764" s="4" t="s">
        <v>15139</v>
      </c>
      <c r="AL4764" s="4" t="s">
        <v>15140</v>
      </c>
      <c r="AM4764" s="4" t="s">
        <v>15141</v>
      </c>
    </row>
    <row r="4765" spans="21:39" x14ac:dyDescent="0.2">
      <c r="U4765" s="4"/>
      <c r="V4765" s="4"/>
      <c r="W4765" s="4"/>
      <c r="X4765" s="4"/>
      <c r="AJ4765" s="4" t="s">
        <v>15142</v>
      </c>
      <c r="AK4765" s="4" t="s">
        <v>15143</v>
      </c>
      <c r="AL4765" s="4" t="s">
        <v>15144</v>
      </c>
      <c r="AM4765" s="4" t="s">
        <v>15145</v>
      </c>
    </row>
    <row r="4766" spans="21:39" x14ac:dyDescent="0.2">
      <c r="U4766" s="4"/>
      <c r="V4766" s="4"/>
      <c r="W4766" s="4"/>
      <c r="X4766" s="4"/>
      <c r="AJ4766" s="4" t="s">
        <v>15146</v>
      </c>
      <c r="AK4766" s="4" t="s">
        <v>15147</v>
      </c>
      <c r="AL4766" s="4" t="s">
        <v>15148</v>
      </c>
      <c r="AM4766" s="4" t="s">
        <v>15149</v>
      </c>
    </row>
    <row r="4767" spans="21:39" x14ac:dyDescent="0.2">
      <c r="U4767" s="4"/>
      <c r="V4767" s="4"/>
      <c r="W4767" s="4"/>
      <c r="X4767" s="4"/>
      <c r="AJ4767" s="4" t="s">
        <v>15150</v>
      </c>
      <c r="AK4767" s="4" t="s">
        <v>15151</v>
      </c>
      <c r="AL4767" s="4" t="s">
        <v>15152</v>
      </c>
      <c r="AM4767" s="4" t="s">
        <v>15153</v>
      </c>
    </row>
    <row r="4768" spans="21:39" x14ac:dyDescent="0.2">
      <c r="U4768" s="4"/>
      <c r="V4768" s="4"/>
      <c r="W4768" s="4"/>
      <c r="X4768" s="4"/>
      <c r="AJ4768" s="4" t="s">
        <v>15154</v>
      </c>
      <c r="AK4768" s="4" t="s">
        <v>15155</v>
      </c>
      <c r="AL4768" s="4" t="s">
        <v>15156</v>
      </c>
      <c r="AM4768" s="4" t="s">
        <v>7072</v>
      </c>
    </row>
    <row r="4769" spans="21:39" x14ac:dyDescent="0.2">
      <c r="U4769" s="4"/>
      <c r="V4769" s="4"/>
      <c r="W4769" s="4"/>
      <c r="X4769" s="4"/>
      <c r="AJ4769" s="4" t="s">
        <v>15157</v>
      </c>
      <c r="AK4769" s="4" t="s">
        <v>15158</v>
      </c>
      <c r="AL4769" s="4" t="s">
        <v>15159</v>
      </c>
      <c r="AM4769" s="4" t="s">
        <v>15160</v>
      </c>
    </row>
    <row r="4770" spans="21:39" x14ac:dyDescent="0.2">
      <c r="U4770" s="4"/>
      <c r="V4770" s="4"/>
      <c r="W4770" s="4"/>
      <c r="X4770" s="4"/>
      <c r="AJ4770" s="4" t="s">
        <v>15161</v>
      </c>
      <c r="AK4770" s="4" t="s">
        <v>15162</v>
      </c>
      <c r="AL4770" s="4" t="s">
        <v>15163</v>
      </c>
      <c r="AM4770" s="4" t="s">
        <v>15164</v>
      </c>
    </row>
    <row r="4771" spans="21:39" x14ac:dyDescent="0.2">
      <c r="U4771" s="4"/>
      <c r="V4771" s="4"/>
      <c r="W4771" s="4"/>
      <c r="X4771" s="4"/>
      <c r="AJ4771" s="4" t="s">
        <v>15165</v>
      </c>
      <c r="AK4771" s="4" t="s">
        <v>15166</v>
      </c>
      <c r="AL4771" s="4" t="s">
        <v>15167</v>
      </c>
      <c r="AM4771" s="4" t="s">
        <v>15168</v>
      </c>
    </row>
    <row r="4772" spans="21:39" x14ac:dyDescent="0.2">
      <c r="U4772" s="4"/>
      <c r="V4772" s="4"/>
      <c r="W4772" s="4"/>
      <c r="X4772" s="4"/>
      <c r="AJ4772" s="4" t="s">
        <v>15169</v>
      </c>
      <c r="AK4772" s="4" t="s">
        <v>15170</v>
      </c>
      <c r="AL4772" s="4" t="s">
        <v>15171</v>
      </c>
      <c r="AM4772" s="4" t="s">
        <v>15172</v>
      </c>
    </row>
    <row r="4773" spans="21:39" x14ac:dyDescent="0.2">
      <c r="U4773" s="4"/>
      <c r="V4773" s="4"/>
      <c r="W4773" s="4"/>
      <c r="X4773" s="4"/>
      <c r="AJ4773" s="4" t="s">
        <v>15173</v>
      </c>
      <c r="AK4773" s="4" t="s">
        <v>15174</v>
      </c>
      <c r="AL4773" s="4" t="s">
        <v>15175</v>
      </c>
      <c r="AM4773" s="4" t="s">
        <v>15176</v>
      </c>
    </row>
    <row r="4774" spans="21:39" x14ac:dyDescent="0.2">
      <c r="U4774" s="4"/>
      <c r="V4774" s="4"/>
      <c r="W4774" s="4"/>
      <c r="X4774" s="4"/>
      <c r="AJ4774" s="4" t="s">
        <v>15177</v>
      </c>
      <c r="AK4774" s="4" t="s">
        <v>15178</v>
      </c>
      <c r="AL4774" s="4" t="s">
        <v>15179</v>
      </c>
      <c r="AM4774" s="4" t="s">
        <v>15180</v>
      </c>
    </row>
    <row r="4775" spans="21:39" x14ac:dyDescent="0.2">
      <c r="U4775" s="4"/>
      <c r="V4775" s="4"/>
      <c r="W4775" s="4"/>
      <c r="X4775" s="4"/>
      <c r="AJ4775" s="4" t="s">
        <v>15181</v>
      </c>
      <c r="AK4775" s="4" t="s">
        <v>15182</v>
      </c>
      <c r="AL4775" s="4" t="s">
        <v>15183</v>
      </c>
      <c r="AM4775" s="4" t="s">
        <v>15184</v>
      </c>
    </row>
    <row r="4776" spans="21:39" x14ac:dyDescent="0.2">
      <c r="U4776" s="4"/>
      <c r="V4776" s="4"/>
      <c r="W4776" s="4"/>
      <c r="X4776" s="4"/>
      <c r="AJ4776" s="4" t="s">
        <v>15185</v>
      </c>
      <c r="AK4776" s="4" t="s">
        <v>15186</v>
      </c>
      <c r="AL4776" s="4" t="s">
        <v>15187</v>
      </c>
      <c r="AM4776" s="4" t="s">
        <v>15188</v>
      </c>
    </row>
    <row r="4777" spans="21:39" x14ac:dyDescent="0.2">
      <c r="U4777" s="4"/>
      <c r="V4777" s="4"/>
      <c r="W4777" s="4"/>
      <c r="X4777" s="4"/>
      <c r="AJ4777" s="4" t="s">
        <v>15189</v>
      </c>
      <c r="AK4777" s="4" t="s">
        <v>15190</v>
      </c>
      <c r="AL4777" s="4" t="s">
        <v>15191</v>
      </c>
      <c r="AM4777" s="4" t="s">
        <v>15192</v>
      </c>
    </row>
    <row r="4778" spans="21:39" x14ac:dyDescent="0.2">
      <c r="U4778" s="4"/>
      <c r="V4778" s="4"/>
      <c r="W4778" s="4"/>
      <c r="X4778" s="4"/>
      <c r="AJ4778" s="4" t="s">
        <v>15193</v>
      </c>
      <c r="AK4778" s="4" t="s">
        <v>15194</v>
      </c>
      <c r="AL4778" s="4" t="s">
        <v>15195</v>
      </c>
      <c r="AM4778" s="4" t="s">
        <v>15196</v>
      </c>
    </row>
    <row r="4779" spans="21:39" x14ac:dyDescent="0.2">
      <c r="U4779" s="4"/>
      <c r="V4779" s="4"/>
      <c r="W4779" s="4"/>
      <c r="X4779" s="4"/>
      <c r="AJ4779" s="4" t="s">
        <v>15197</v>
      </c>
      <c r="AK4779" s="4" t="s">
        <v>15198</v>
      </c>
      <c r="AL4779" s="4" t="s">
        <v>15199</v>
      </c>
      <c r="AM4779" s="4" t="s">
        <v>15200</v>
      </c>
    </row>
    <row r="4780" spans="21:39" x14ac:dyDescent="0.2">
      <c r="U4780" s="4"/>
      <c r="V4780" s="4"/>
      <c r="W4780" s="4"/>
      <c r="X4780" s="4"/>
      <c r="AJ4780" s="4" t="s">
        <v>15201</v>
      </c>
      <c r="AK4780" s="4" t="s">
        <v>15202</v>
      </c>
      <c r="AL4780" s="4" t="s">
        <v>15203</v>
      </c>
      <c r="AM4780" s="4" t="s">
        <v>15204</v>
      </c>
    </row>
    <row r="4781" spans="21:39" x14ac:dyDescent="0.2">
      <c r="U4781" s="4"/>
      <c r="V4781" s="4"/>
      <c r="W4781" s="4"/>
      <c r="X4781" s="4"/>
      <c r="AJ4781" s="4" t="s">
        <v>15205</v>
      </c>
      <c r="AK4781" s="4" t="s">
        <v>15206</v>
      </c>
      <c r="AL4781" s="4" t="s">
        <v>15207</v>
      </c>
      <c r="AM4781" s="4" t="s">
        <v>15208</v>
      </c>
    </row>
    <row r="4782" spans="21:39" x14ac:dyDescent="0.2">
      <c r="U4782" s="4"/>
      <c r="V4782" s="4"/>
      <c r="W4782" s="4"/>
      <c r="X4782" s="4"/>
      <c r="AJ4782" s="4" t="s">
        <v>15209</v>
      </c>
      <c r="AK4782" s="4" t="s">
        <v>15210</v>
      </c>
      <c r="AL4782" s="4" t="s">
        <v>15211</v>
      </c>
      <c r="AM4782" s="4" t="s">
        <v>15212</v>
      </c>
    </row>
    <row r="4783" spans="21:39" x14ac:dyDescent="0.2">
      <c r="U4783" s="4"/>
      <c r="V4783" s="4"/>
      <c r="W4783" s="4"/>
      <c r="X4783" s="4"/>
      <c r="AJ4783" s="4" t="s">
        <v>15213</v>
      </c>
      <c r="AK4783" s="4" t="s">
        <v>15214</v>
      </c>
      <c r="AL4783" s="4" t="s">
        <v>15215</v>
      </c>
      <c r="AM4783" s="4" t="s">
        <v>15216</v>
      </c>
    </row>
    <row r="4784" spans="21:39" x14ac:dyDescent="0.2">
      <c r="U4784" s="4"/>
      <c r="V4784" s="4"/>
      <c r="W4784" s="4"/>
      <c r="X4784" s="4"/>
      <c r="AJ4784" s="4" t="s">
        <v>15217</v>
      </c>
      <c r="AK4784" s="4" t="s">
        <v>15218</v>
      </c>
      <c r="AL4784" s="4" t="s">
        <v>15219</v>
      </c>
      <c r="AM4784" s="4" t="s">
        <v>15220</v>
      </c>
    </row>
    <row r="4785" spans="21:39" x14ac:dyDescent="0.2">
      <c r="U4785" s="4"/>
      <c r="V4785" s="4"/>
      <c r="W4785" s="4"/>
      <c r="X4785" s="4"/>
      <c r="AJ4785" s="4" t="s">
        <v>15221</v>
      </c>
      <c r="AK4785" s="4" t="s">
        <v>15222</v>
      </c>
      <c r="AL4785" s="4" t="s">
        <v>15223</v>
      </c>
      <c r="AM4785" s="4" t="s">
        <v>15224</v>
      </c>
    </row>
    <row r="4786" spans="21:39" x14ac:dyDescent="0.2">
      <c r="U4786" s="4"/>
      <c r="V4786" s="4"/>
      <c r="W4786" s="4"/>
      <c r="X4786" s="4"/>
      <c r="AJ4786" s="4" t="s">
        <v>15225</v>
      </c>
      <c r="AK4786" s="4" t="s">
        <v>15226</v>
      </c>
      <c r="AL4786" s="4" t="s">
        <v>15227</v>
      </c>
      <c r="AM4786" s="4" t="s">
        <v>15228</v>
      </c>
    </row>
    <row r="4787" spans="21:39" x14ac:dyDescent="0.2">
      <c r="U4787" s="4"/>
      <c r="V4787" s="4"/>
      <c r="W4787" s="4"/>
      <c r="X4787" s="4"/>
      <c r="AJ4787" s="4" t="s">
        <v>15229</v>
      </c>
      <c r="AK4787" s="4" t="s">
        <v>15230</v>
      </c>
      <c r="AL4787" s="4" t="s">
        <v>15231</v>
      </c>
      <c r="AM4787" s="4" t="s">
        <v>15232</v>
      </c>
    </row>
    <row r="4788" spans="21:39" x14ac:dyDescent="0.2">
      <c r="U4788" s="4"/>
      <c r="V4788" s="4"/>
      <c r="W4788" s="4"/>
      <c r="X4788" s="4"/>
      <c r="AJ4788" s="4" t="s">
        <v>15233</v>
      </c>
      <c r="AK4788" s="4" t="s">
        <v>15234</v>
      </c>
      <c r="AL4788" s="4" t="s">
        <v>15235</v>
      </c>
      <c r="AM4788" s="4" t="s">
        <v>15236</v>
      </c>
    </row>
    <row r="4789" spans="21:39" x14ac:dyDescent="0.2">
      <c r="U4789" s="4"/>
      <c r="V4789" s="4"/>
      <c r="W4789" s="4"/>
      <c r="X4789" s="4"/>
      <c r="AJ4789" s="4" t="s">
        <v>15237</v>
      </c>
      <c r="AK4789" s="4" t="s">
        <v>15238</v>
      </c>
      <c r="AL4789" s="4" t="s">
        <v>15239</v>
      </c>
      <c r="AM4789" s="4" t="s">
        <v>15240</v>
      </c>
    </row>
    <row r="4790" spans="21:39" x14ac:dyDescent="0.2">
      <c r="U4790" s="4"/>
      <c r="V4790" s="4"/>
      <c r="W4790" s="4"/>
      <c r="X4790" s="4"/>
      <c r="AJ4790" s="4" t="s">
        <v>15241</v>
      </c>
      <c r="AK4790" s="4" t="s">
        <v>15242</v>
      </c>
      <c r="AL4790" s="4" t="s">
        <v>15243</v>
      </c>
      <c r="AM4790" s="4" t="s">
        <v>15244</v>
      </c>
    </row>
    <row r="4791" spans="21:39" x14ac:dyDescent="0.2">
      <c r="U4791" s="4"/>
      <c r="V4791" s="4"/>
      <c r="W4791" s="4"/>
      <c r="X4791" s="4"/>
      <c r="AJ4791" s="4" t="s">
        <v>15245</v>
      </c>
      <c r="AK4791" s="4" t="s">
        <v>15246</v>
      </c>
      <c r="AL4791" s="4" t="s">
        <v>15247</v>
      </c>
      <c r="AM4791" s="4" t="s">
        <v>15248</v>
      </c>
    </row>
    <row r="4792" spans="21:39" x14ac:dyDescent="0.2">
      <c r="U4792" s="4"/>
      <c r="V4792" s="4"/>
      <c r="W4792" s="4"/>
      <c r="X4792" s="4"/>
      <c r="AJ4792" s="4" t="s">
        <v>15249</v>
      </c>
      <c r="AK4792" s="4" t="s">
        <v>15250</v>
      </c>
      <c r="AL4792" s="4" t="s">
        <v>15251</v>
      </c>
      <c r="AM4792" s="4" t="s">
        <v>15252</v>
      </c>
    </row>
    <row r="4793" spans="21:39" x14ac:dyDescent="0.2">
      <c r="U4793" s="4"/>
      <c r="V4793" s="4"/>
      <c r="W4793" s="4"/>
      <c r="X4793" s="4"/>
      <c r="AJ4793" s="4" t="s">
        <v>15253</v>
      </c>
      <c r="AK4793" s="4" t="s">
        <v>15254</v>
      </c>
      <c r="AL4793" s="4" t="s">
        <v>15255</v>
      </c>
      <c r="AM4793" s="4" t="s">
        <v>15256</v>
      </c>
    </row>
    <row r="4794" spans="21:39" x14ac:dyDescent="0.2">
      <c r="U4794" s="4"/>
      <c r="V4794" s="4"/>
      <c r="W4794" s="4"/>
      <c r="X4794" s="4"/>
      <c r="AJ4794" s="4" t="s">
        <v>15257</v>
      </c>
      <c r="AK4794" s="4" t="s">
        <v>15258</v>
      </c>
      <c r="AL4794" s="4" t="s">
        <v>15259</v>
      </c>
      <c r="AM4794" s="4" t="s">
        <v>15260</v>
      </c>
    </row>
    <row r="4795" spans="21:39" x14ac:dyDescent="0.2">
      <c r="U4795" s="4"/>
      <c r="V4795" s="4"/>
      <c r="W4795" s="4"/>
      <c r="X4795" s="4"/>
      <c r="AJ4795" s="4" t="s">
        <v>15261</v>
      </c>
      <c r="AK4795" s="4" t="s">
        <v>15262</v>
      </c>
      <c r="AL4795" s="4" t="s">
        <v>15263</v>
      </c>
      <c r="AM4795" s="4" t="s">
        <v>15264</v>
      </c>
    </row>
    <row r="4796" spans="21:39" x14ac:dyDescent="0.2">
      <c r="U4796" s="4"/>
      <c r="V4796" s="4"/>
      <c r="W4796" s="4"/>
      <c r="X4796" s="4"/>
      <c r="AJ4796" s="4" t="s">
        <v>15265</v>
      </c>
      <c r="AK4796" s="4" t="s">
        <v>15266</v>
      </c>
      <c r="AL4796" s="4" t="s">
        <v>15267</v>
      </c>
      <c r="AM4796" s="4" t="s">
        <v>15268</v>
      </c>
    </row>
    <row r="4797" spans="21:39" x14ac:dyDescent="0.2">
      <c r="U4797" s="4"/>
      <c r="V4797" s="4"/>
      <c r="W4797" s="4"/>
      <c r="X4797" s="4"/>
      <c r="AJ4797" s="4" t="s">
        <v>15269</v>
      </c>
      <c r="AK4797" s="4" t="s">
        <v>15270</v>
      </c>
      <c r="AL4797" s="4" t="s">
        <v>15271</v>
      </c>
      <c r="AM4797" s="4" t="s">
        <v>15272</v>
      </c>
    </row>
    <row r="4798" spans="21:39" x14ac:dyDescent="0.2">
      <c r="U4798" s="4"/>
      <c r="V4798" s="4"/>
      <c r="W4798" s="4"/>
      <c r="X4798" s="4"/>
      <c r="AJ4798" s="4" t="s">
        <v>15273</v>
      </c>
      <c r="AK4798" s="4" t="s">
        <v>15274</v>
      </c>
      <c r="AL4798" s="4" t="s">
        <v>15275</v>
      </c>
      <c r="AM4798" s="4" t="s">
        <v>15276</v>
      </c>
    </row>
    <row r="4799" spans="21:39" x14ac:dyDescent="0.2">
      <c r="U4799" s="4"/>
      <c r="V4799" s="4"/>
      <c r="W4799" s="4"/>
      <c r="X4799" s="4"/>
      <c r="AJ4799" s="4" t="s">
        <v>15277</v>
      </c>
      <c r="AK4799" s="4" t="s">
        <v>15278</v>
      </c>
      <c r="AL4799" s="4" t="s">
        <v>15279</v>
      </c>
      <c r="AM4799" s="4" t="s">
        <v>15280</v>
      </c>
    </row>
    <row r="4800" spans="21:39" x14ac:dyDescent="0.2">
      <c r="U4800" s="4"/>
      <c r="V4800" s="4"/>
      <c r="W4800" s="4"/>
      <c r="X4800" s="4"/>
      <c r="AJ4800" s="4" t="s">
        <v>15281</v>
      </c>
      <c r="AK4800" s="4" t="s">
        <v>15282</v>
      </c>
      <c r="AL4800" s="4" t="s">
        <v>15283</v>
      </c>
      <c r="AM4800" s="4" t="s">
        <v>15284</v>
      </c>
    </row>
    <row r="4801" spans="21:39" x14ac:dyDescent="0.2">
      <c r="U4801" s="4"/>
      <c r="V4801" s="4"/>
      <c r="W4801" s="4"/>
      <c r="X4801" s="4"/>
      <c r="AJ4801" s="4" t="s">
        <v>15285</v>
      </c>
      <c r="AK4801" s="4" t="s">
        <v>15286</v>
      </c>
      <c r="AL4801" s="4" t="s">
        <v>2468</v>
      </c>
      <c r="AM4801" s="4" t="s">
        <v>15287</v>
      </c>
    </row>
    <row r="4802" spans="21:39" x14ac:dyDescent="0.2">
      <c r="U4802" s="4"/>
      <c r="V4802" s="4"/>
      <c r="W4802" s="4"/>
      <c r="X4802" s="4"/>
      <c r="AJ4802" s="4" t="s">
        <v>15288</v>
      </c>
      <c r="AK4802" s="4" t="s">
        <v>15289</v>
      </c>
      <c r="AL4802" s="4" t="s">
        <v>15290</v>
      </c>
      <c r="AM4802" s="4" t="s">
        <v>15291</v>
      </c>
    </row>
    <row r="4803" spans="21:39" x14ac:dyDescent="0.2">
      <c r="U4803" s="4"/>
      <c r="V4803" s="4"/>
      <c r="W4803" s="4"/>
      <c r="X4803" s="4"/>
      <c r="AJ4803" s="4" t="s">
        <v>15292</v>
      </c>
      <c r="AK4803" s="4" t="s">
        <v>15293</v>
      </c>
      <c r="AL4803" s="4" t="s">
        <v>15294</v>
      </c>
      <c r="AM4803" s="4" t="s">
        <v>15295</v>
      </c>
    </row>
    <row r="4804" spans="21:39" x14ac:dyDescent="0.2">
      <c r="U4804" s="4"/>
      <c r="V4804" s="4"/>
      <c r="W4804" s="4"/>
      <c r="X4804" s="4"/>
      <c r="AJ4804" s="4" t="s">
        <v>15296</v>
      </c>
      <c r="AK4804" s="4" t="s">
        <v>15297</v>
      </c>
      <c r="AL4804" s="4" t="s">
        <v>15298</v>
      </c>
      <c r="AM4804" s="4" t="s">
        <v>15299</v>
      </c>
    </row>
    <row r="4805" spans="21:39" x14ac:dyDescent="0.2">
      <c r="U4805" s="4"/>
      <c r="V4805" s="4"/>
      <c r="W4805" s="4"/>
      <c r="X4805" s="4"/>
      <c r="AJ4805" s="4" t="s">
        <v>15300</v>
      </c>
      <c r="AK4805" s="4" t="s">
        <v>15301</v>
      </c>
      <c r="AL4805" s="4" t="s">
        <v>15302</v>
      </c>
      <c r="AM4805" s="4" t="s">
        <v>15303</v>
      </c>
    </row>
    <row r="4806" spans="21:39" x14ac:dyDescent="0.2">
      <c r="U4806" s="4"/>
      <c r="V4806" s="4"/>
      <c r="W4806" s="4"/>
      <c r="X4806" s="4"/>
      <c r="AJ4806" s="4" t="s">
        <v>15304</v>
      </c>
      <c r="AK4806" s="4" t="s">
        <v>15305</v>
      </c>
      <c r="AL4806" s="4" t="s">
        <v>15306</v>
      </c>
      <c r="AM4806" s="4" t="s">
        <v>15307</v>
      </c>
    </row>
    <row r="4807" spans="21:39" x14ac:dyDescent="0.2">
      <c r="U4807" s="4"/>
      <c r="V4807" s="4"/>
      <c r="W4807" s="4"/>
      <c r="X4807" s="4"/>
      <c r="AJ4807" s="4" t="s">
        <v>15308</v>
      </c>
      <c r="AK4807" s="4" t="s">
        <v>15309</v>
      </c>
      <c r="AL4807" s="4" t="s">
        <v>15310</v>
      </c>
      <c r="AM4807" s="4" t="s">
        <v>15311</v>
      </c>
    </row>
    <row r="4808" spans="21:39" x14ac:dyDescent="0.2">
      <c r="U4808" s="4"/>
      <c r="V4808" s="4"/>
      <c r="W4808" s="4"/>
      <c r="X4808" s="4"/>
      <c r="AJ4808" s="4" t="s">
        <v>15312</v>
      </c>
      <c r="AK4808" s="4" t="s">
        <v>15313</v>
      </c>
      <c r="AL4808" s="4" t="s">
        <v>15314</v>
      </c>
      <c r="AM4808" s="4" t="s">
        <v>9131</v>
      </c>
    </row>
    <row r="4809" spans="21:39" x14ac:dyDescent="0.2">
      <c r="U4809" s="4"/>
      <c r="V4809" s="4"/>
      <c r="W4809" s="4"/>
      <c r="X4809" s="4"/>
      <c r="AJ4809" s="4" t="s">
        <v>15315</v>
      </c>
      <c r="AK4809" s="4" t="s">
        <v>15316</v>
      </c>
      <c r="AL4809" s="4" t="s">
        <v>452</v>
      </c>
      <c r="AM4809" s="4" t="s">
        <v>452</v>
      </c>
    </row>
    <row r="4810" spans="21:39" x14ac:dyDescent="0.2">
      <c r="U4810" s="4"/>
      <c r="V4810" s="4"/>
      <c r="W4810" s="4"/>
      <c r="X4810" s="4"/>
      <c r="AJ4810" s="4" t="s">
        <v>15317</v>
      </c>
      <c r="AK4810" s="4" t="s">
        <v>15318</v>
      </c>
      <c r="AL4810" s="4" t="s">
        <v>452</v>
      </c>
      <c r="AM4810" s="4" t="s">
        <v>452</v>
      </c>
    </row>
    <row r="4811" spans="21:39" x14ac:dyDescent="0.2">
      <c r="U4811" s="4"/>
      <c r="V4811" s="4"/>
      <c r="W4811" s="4"/>
      <c r="X4811" s="4"/>
      <c r="AJ4811" s="4" t="s">
        <v>15319</v>
      </c>
      <c r="AK4811" s="4" t="s">
        <v>15320</v>
      </c>
      <c r="AL4811" s="4" t="s">
        <v>15321</v>
      </c>
      <c r="AM4811" s="4" t="s">
        <v>15322</v>
      </c>
    </row>
    <row r="4812" spans="21:39" x14ac:dyDescent="0.2">
      <c r="U4812" s="4"/>
      <c r="V4812" s="4"/>
      <c r="W4812" s="4"/>
      <c r="X4812" s="4"/>
      <c r="AJ4812" s="4" t="s">
        <v>15323</v>
      </c>
      <c r="AK4812" s="4" t="s">
        <v>15324</v>
      </c>
      <c r="AL4812" s="4" t="s">
        <v>15325</v>
      </c>
      <c r="AM4812" s="4" t="s">
        <v>15326</v>
      </c>
    </row>
    <row r="4813" spans="21:39" x14ac:dyDescent="0.2">
      <c r="U4813" s="4"/>
      <c r="V4813" s="4"/>
      <c r="W4813" s="4"/>
      <c r="X4813" s="4"/>
      <c r="AJ4813" s="4" t="s">
        <v>15327</v>
      </c>
      <c r="AK4813" s="4" t="s">
        <v>15328</v>
      </c>
      <c r="AL4813" s="4" t="s">
        <v>15329</v>
      </c>
      <c r="AM4813" s="4" t="s">
        <v>15330</v>
      </c>
    </row>
    <row r="4814" spans="21:39" x14ac:dyDescent="0.2">
      <c r="U4814" s="4"/>
      <c r="V4814" s="4"/>
      <c r="W4814" s="4"/>
      <c r="X4814" s="4"/>
      <c r="AJ4814" s="4" t="s">
        <v>15331</v>
      </c>
      <c r="AK4814" s="4" t="s">
        <v>15332</v>
      </c>
      <c r="AL4814" s="4" t="s">
        <v>15333</v>
      </c>
      <c r="AM4814" s="4" t="s">
        <v>15334</v>
      </c>
    </row>
    <row r="4815" spans="21:39" x14ac:dyDescent="0.2">
      <c r="U4815" s="4"/>
      <c r="V4815" s="4"/>
      <c r="W4815" s="4"/>
      <c r="X4815" s="4"/>
      <c r="AJ4815" s="4" t="s">
        <v>15335</v>
      </c>
      <c r="AK4815" s="4" t="s">
        <v>15336</v>
      </c>
      <c r="AL4815" s="4" t="s">
        <v>15337</v>
      </c>
      <c r="AM4815" s="4" t="s">
        <v>15338</v>
      </c>
    </row>
    <row r="4816" spans="21:39" x14ac:dyDescent="0.2">
      <c r="U4816" s="4"/>
      <c r="V4816" s="4"/>
      <c r="W4816" s="4"/>
      <c r="X4816" s="4"/>
      <c r="AJ4816" s="4" t="s">
        <v>15339</v>
      </c>
      <c r="AK4816" s="4" t="s">
        <v>15340</v>
      </c>
      <c r="AL4816" s="4" t="s">
        <v>2700</v>
      </c>
      <c r="AM4816" s="4" t="s">
        <v>15341</v>
      </c>
    </row>
    <row r="4817" spans="21:39" x14ac:dyDescent="0.2">
      <c r="U4817" s="4"/>
      <c r="V4817" s="4"/>
      <c r="W4817" s="4"/>
      <c r="X4817" s="4"/>
      <c r="AJ4817" s="4" t="s">
        <v>15342</v>
      </c>
      <c r="AK4817" s="4" t="s">
        <v>15343</v>
      </c>
      <c r="AL4817" s="4" t="s">
        <v>15344</v>
      </c>
      <c r="AM4817" s="4" t="s">
        <v>15345</v>
      </c>
    </row>
    <row r="4818" spans="21:39" x14ac:dyDescent="0.2">
      <c r="U4818" s="4"/>
      <c r="V4818" s="4"/>
      <c r="W4818" s="4"/>
      <c r="X4818" s="4"/>
      <c r="AJ4818" s="4" t="s">
        <v>15346</v>
      </c>
      <c r="AK4818" s="4" t="s">
        <v>15347</v>
      </c>
      <c r="AL4818" s="4" t="s">
        <v>15348</v>
      </c>
      <c r="AM4818" s="4" t="s">
        <v>15349</v>
      </c>
    </row>
    <row r="4819" spans="21:39" x14ac:dyDescent="0.2">
      <c r="U4819" s="4"/>
      <c r="V4819" s="4"/>
      <c r="W4819" s="4"/>
      <c r="X4819" s="4"/>
      <c r="AJ4819" s="4" t="s">
        <v>15350</v>
      </c>
      <c r="AK4819" s="4" t="s">
        <v>15351</v>
      </c>
      <c r="AL4819" s="4" t="s">
        <v>15352</v>
      </c>
      <c r="AM4819" s="4" t="s">
        <v>15353</v>
      </c>
    </row>
    <row r="4820" spans="21:39" x14ac:dyDescent="0.2">
      <c r="U4820" s="4"/>
      <c r="V4820" s="4"/>
      <c r="W4820" s="4"/>
      <c r="X4820" s="4"/>
      <c r="AJ4820" s="4" t="s">
        <v>15354</v>
      </c>
      <c r="AK4820" s="4" t="s">
        <v>15355</v>
      </c>
      <c r="AL4820" s="4" t="s">
        <v>15356</v>
      </c>
      <c r="AM4820" s="4" t="s">
        <v>15357</v>
      </c>
    </row>
    <row r="4821" spans="21:39" x14ac:dyDescent="0.2">
      <c r="U4821" s="4"/>
      <c r="V4821" s="4"/>
      <c r="W4821" s="4"/>
      <c r="X4821" s="4"/>
      <c r="AJ4821" s="4" t="s">
        <v>15358</v>
      </c>
      <c r="AK4821" s="4" t="s">
        <v>15359</v>
      </c>
      <c r="AL4821" s="4" t="s">
        <v>15360</v>
      </c>
      <c r="AM4821" s="4" t="s">
        <v>15361</v>
      </c>
    </row>
    <row r="4822" spans="21:39" x14ac:dyDescent="0.2">
      <c r="U4822" s="4"/>
      <c r="V4822" s="4"/>
      <c r="W4822" s="4"/>
      <c r="X4822" s="4"/>
      <c r="AJ4822" s="4" t="s">
        <v>15362</v>
      </c>
      <c r="AK4822" s="4" t="s">
        <v>15363</v>
      </c>
      <c r="AL4822" s="4" t="s">
        <v>15364</v>
      </c>
      <c r="AM4822" s="4" t="s">
        <v>15365</v>
      </c>
    </row>
    <row r="4823" spans="21:39" x14ac:dyDescent="0.2">
      <c r="U4823" s="4"/>
      <c r="V4823" s="4"/>
      <c r="W4823" s="4"/>
      <c r="X4823" s="4"/>
      <c r="AJ4823" s="4" t="s">
        <v>15366</v>
      </c>
      <c r="AK4823" s="4" t="s">
        <v>15367</v>
      </c>
      <c r="AL4823" s="4" t="s">
        <v>15368</v>
      </c>
      <c r="AM4823" s="4" t="s">
        <v>15369</v>
      </c>
    </row>
    <row r="4824" spans="21:39" x14ac:dyDescent="0.2">
      <c r="U4824" s="4"/>
      <c r="V4824" s="4"/>
      <c r="W4824" s="4"/>
      <c r="X4824" s="4"/>
      <c r="AJ4824" s="4" t="s">
        <v>15370</v>
      </c>
      <c r="AK4824" s="4" t="s">
        <v>15371</v>
      </c>
      <c r="AL4824" s="4" t="s">
        <v>15372</v>
      </c>
      <c r="AM4824" s="4" t="s">
        <v>15373</v>
      </c>
    </row>
    <row r="4825" spans="21:39" x14ac:dyDescent="0.2">
      <c r="U4825" s="4"/>
      <c r="V4825" s="4"/>
      <c r="W4825" s="4"/>
      <c r="X4825" s="4"/>
      <c r="AJ4825" s="4" t="s">
        <v>15374</v>
      </c>
      <c r="AK4825" s="4" t="s">
        <v>15375</v>
      </c>
      <c r="AL4825" s="4" t="s">
        <v>15376</v>
      </c>
      <c r="AM4825" s="4" t="s">
        <v>15377</v>
      </c>
    </row>
    <row r="4826" spans="21:39" x14ac:dyDescent="0.2">
      <c r="U4826" s="4"/>
      <c r="V4826" s="4"/>
      <c r="W4826" s="4"/>
      <c r="X4826" s="4"/>
      <c r="AJ4826" s="4" t="s">
        <v>15378</v>
      </c>
      <c r="AK4826" s="4" t="s">
        <v>15379</v>
      </c>
      <c r="AL4826" s="4" t="s">
        <v>15380</v>
      </c>
      <c r="AM4826" s="4" t="s">
        <v>15381</v>
      </c>
    </row>
    <row r="4827" spans="21:39" x14ac:dyDescent="0.2">
      <c r="U4827" s="4"/>
      <c r="V4827" s="4"/>
      <c r="W4827" s="4"/>
      <c r="X4827" s="4"/>
      <c r="AJ4827" s="4" t="s">
        <v>15382</v>
      </c>
      <c r="AK4827" s="4" t="s">
        <v>15383</v>
      </c>
      <c r="AL4827" s="4" t="s">
        <v>15384</v>
      </c>
      <c r="AM4827" s="4" t="s">
        <v>15385</v>
      </c>
    </row>
    <row r="4828" spans="21:39" x14ac:dyDescent="0.2">
      <c r="U4828" s="4"/>
      <c r="V4828" s="4"/>
      <c r="W4828" s="4"/>
      <c r="X4828" s="4"/>
      <c r="AJ4828" s="4" t="s">
        <v>15386</v>
      </c>
      <c r="AK4828" s="4" t="s">
        <v>15387</v>
      </c>
      <c r="AL4828" s="4" t="s">
        <v>15388</v>
      </c>
      <c r="AM4828" s="4" t="s">
        <v>15389</v>
      </c>
    </row>
    <row r="4829" spans="21:39" x14ac:dyDescent="0.2">
      <c r="U4829" s="4"/>
      <c r="V4829" s="4"/>
      <c r="W4829" s="4"/>
      <c r="X4829" s="4"/>
      <c r="AJ4829" s="4" t="s">
        <v>15390</v>
      </c>
      <c r="AK4829" s="4" t="s">
        <v>15391</v>
      </c>
      <c r="AL4829" s="4" t="s">
        <v>15392</v>
      </c>
      <c r="AM4829" s="4" t="s">
        <v>15393</v>
      </c>
    </row>
    <row r="4830" spans="21:39" x14ac:dyDescent="0.2">
      <c r="U4830" s="4"/>
      <c r="V4830" s="4"/>
      <c r="W4830" s="4"/>
      <c r="X4830" s="4"/>
      <c r="AJ4830" s="4" t="s">
        <v>15394</v>
      </c>
      <c r="AK4830" s="4" t="s">
        <v>15395</v>
      </c>
      <c r="AL4830" s="4" t="s">
        <v>15396</v>
      </c>
      <c r="AM4830" s="4" t="s">
        <v>15397</v>
      </c>
    </row>
    <row r="4831" spans="21:39" x14ac:dyDescent="0.2">
      <c r="U4831" s="4"/>
      <c r="V4831" s="4"/>
      <c r="W4831" s="4"/>
      <c r="X4831" s="4"/>
      <c r="AJ4831" s="4" t="s">
        <v>15398</v>
      </c>
      <c r="AK4831" s="4" t="s">
        <v>15399</v>
      </c>
      <c r="AL4831" s="4" t="s">
        <v>15400</v>
      </c>
      <c r="AM4831" s="4" t="s">
        <v>9591</v>
      </c>
    </row>
    <row r="4832" spans="21:39" x14ac:dyDescent="0.2">
      <c r="U4832" s="4"/>
      <c r="V4832" s="4"/>
      <c r="W4832" s="4"/>
      <c r="X4832" s="4"/>
      <c r="AJ4832" s="4" t="s">
        <v>15401</v>
      </c>
      <c r="AK4832" s="4" t="s">
        <v>15402</v>
      </c>
      <c r="AL4832" s="4" t="s">
        <v>15403</v>
      </c>
      <c r="AM4832" s="4" t="s">
        <v>15404</v>
      </c>
    </row>
    <row r="4833" spans="21:39" x14ac:dyDescent="0.2">
      <c r="U4833" s="4"/>
      <c r="V4833" s="4"/>
      <c r="W4833" s="4"/>
      <c r="X4833" s="4"/>
      <c r="AJ4833" s="4" t="s">
        <v>15405</v>
      </c>
      <c r="AK4833" s="4" t="s">
        <v>15406</v>
      </c>
      <c r="AL4833" s="4" t="s">
        <v>15407</v>
      </c>
      <c r="AM4833" s="4" t="s">
        <v>15408</v>
      </c>
    </row>
    <row r="4834" spans="21:39" x14ac:dyDescent="0.2">
      <c r="U4834" s="4"/>
      <c r="V4834" s="4"/>
      <c r="W4834" s="4"/>
      <c r="X4834" s="4"/>
      <c r="AJ4834" s="4" t="s">
        <v>15409</v>
      </c>
      <c r="AK4834" s="4" t="s">
        <v>15410</v>
      </c>
      <c r="AL4834" s="4" t="s">
        <v>15411</v>
      </c>
      <c r="AM4834" s="4" t="s">
        <v>15412</v>
      </c>
    </row>
    <row r="4835" spans="21:39" x14ac:dyDescent="0.2">
      <c r="U4835" s="4"/>
      <c r="V4835" s="4"/>
      <c r="W4835" s="4"/>
      <c r="X4835" s="4"/>
      <c r="AJ4835" s="4" t="s">
        <v>15413</v>
      </c>
      <c r="AK4835" s="4" t="s">
        <v>15414</v>
      </c>
      <c r="AL4835" s="4" t="s">
        <v>15415</v>
      </c>
      <c r="AM4835" s="4" t="s">
        <v>15416</v>
      </c>
    </row>
    <row r="4836" spans="21:39" x14ac:dyDescent="0.2">
      <c r="U4836" s="4"/>
      <c r="V4836" s="4"/>
      <c r="W4836" s="4"/>
      <c r="X4836" s="4"/>
      <c r="AJ4836" s="4" t="s">
        <v>15417</v>
      </c>
      <c r="AK4836" s="4" t="s">
        <v>15418</v>
      </c>
      <c r="AL4836" s="4" t="s">
        <v>15419</v>
      </c>
      <c r="AM4836" s="4" t="s">
        <v>15420</v>
      </c>
    </row>
    <row r="4837" spans="21:39" x14ac:dyDescent="0.2">
      <c r="U4837" s="4"/>
      <c r="V4837" s="4"/>
      <c r="W4837" s="4"/>
      <c r="X4837" s="4"/>
      <c r="AJ4837" s="4" t="s">
        <v>15421</v>
      </c>
      <c r="AK4837" s="4" t="s">
        <v>15422</v>
      </c>
      <c r="AL4837" s="4" t="s">
        <v>15423</v>
      </c>
      <c r="AM4837" s="4" t="s">
        <v>15424</v>
      </c>
    </row>
    <row r="4838" spans="21:39" x14ac:dyDescent="0.2">
      <c r="U4838" s="4"/>
      <c r="V4838" s="4"/>
      <c r="W4838" s="4"/>
      <c r="X4838" s="4"/>
      <c r="AJ4838" s="4" t="s">
        <v>15425</v>
      </c>
      <c r="AK4838" s="4" t="s">
        <v>15426</v>
      </c>
      <c r="AL4838" s="4" t="s">
        <v>15427</v>
      </c>
      <c r="AM4838" s="4" t="s">
        <v>15428</v>
      </c>
    </row>
    <row r="4839" spans="21:39" x14ac:dyDescent="0.2">
      <c r="U4839" s="4"/>
      <c r="V4839" s="4"/>
      <c r="W4839" s="4"/>
      <c r="X4839" s="4"/>
      <c r="AJ4839" s="4" t="s">
        <v>15429</v>
      </c>
      <c r="AK4839" s="4" t="s">
        <v>15430</v>
      </c>
      <c r="AL4839" s="4" t="s">
        <v>15431</v>
      </c>
      <c r="AM4839" s="4" t="s">
        <v>15432</v>
      </c>
    </row>
    <row r="4840" spans="21:39" x14ac:dyDescent="0.2">
      <c r="U4840" s="4"/>
      <c r="V4840" s="4"/>
      <c r="W4840" s="4"/>
      <c r="X4840" s="4"/>
      <c r="AJ4840" s="4" t="s">
        <v>15433</v>
      </c>
      <c r="AK4840" s="4" t="s">
        <v>15434</v>
      </c>
      <c r="AL4840" s="4" t="s">
        <v>15435</v>
      </c>
      <c r="AM4840" s="4" t="s">
        <v>15436</v>
      </c>
    </row>
    <row r="4841" spans="21:39" x14ac:dyDescent="0.2">
      <c r="U4841" s="4"/>
      <c r="V4841" s="4"/>
      <c r="W4841" s="4"/>
      <c r="X4841" s="4"/>
      <c r="AJ4841" s="4" t="s">
        <v>15437</v>
      </c>
      <c r="AK4841" s="4" t="s">
        <v>15438</v>
      </c>
      <c r="AL4841" s="4" t="s">
        <v>15439</v>
      </c>
      <c r="AM4841" s="4" t="s">
        <v>15440</v>
      </c>
    </row>
    <row r="4842" spans="21:39" x14ac:dyDescent="0.2">
      <c r="U4842" s="4"/>
      <c r="V4842" s="4"/>
      <c r="W4842" s="4"/>
      <c r="X4842" s="4"/>
      <c r="AJ4842" s="4" t="s">
        <v>15441</v>
      </c>
      <c r="AK4842" s="4" t="s">
        <v>15442</v>
      </c>
      <c r="AL4842" s="4" t="s">
        <v>15443</v>
      </c>
      <c r="AM4842" s="4" t="s">
        <v>15444</v>
      </c>
    </row>
    <row r="4843" spans="21:39" x14ac:dyDescent="0.2">
      <c r="U4843" s="4"/>
      <c r="V4843" s="4"/>
      <c r="W4843" s="4"/>
      <c r="X4843" s="4"/>
      <c r="AJ4843" s="4" t="s">
        <v>15445</v>
      </c>
      <c r="AK4843" s="4" t="s">
        <v>15446</v>
      </c>
      <c r="AL4843" s="4" t="s">
        <v>452</v>
      </c>
      <c r="AM4843" s="4" t="s">
        <v>452</v>
      </c>
    </row>
    <row r="4844" spans="21:39" x14ac:dyDescent="0.2">
      <c r="U4844" s="4"/>
      <c r="V4844" s="4"/>
      <c r="W4844" s="4"/>
      <c r="X4844" s="4"/>
      <c r="AJ4844" s="4" t="s">
        <v>15447</v>
      </c>
      <c r="AK4844" s="4" t="s">
        <v>15448</v>
      </c>
      <c r="AL4844" s="4" t="s">
        <v>14085</v>
      </c>
      <c r="AM4844" s="4" t="s">
        <v>15449</v>
      </c>
    </row>
    <row r="4845" spans="21:39" x14ac:dyDescent="0.2">
      <c r="U4845" s="4"/>
      <c r="V4845" s="4"/>
      <c r="W4845" s="4"/>
      <c r="X4845" s="4"/>
      <c r="AJ4845" s="4" t="s">
        <v>15450</v>
      </c>
      <c r="AK4845" s="4" t="s">
        <v>15451</v>
      </c>
      <c r="AL4845" s="4" t="s">
        <v>15452</v>
      </c>
      <c r="AM4845" s="4" t="s">
        <v>15453</v>
      </c>
    </row>
    <row r="4846" spans="21:39" x14ac:dyDescent="0.2">
      <c r="U4846" s="4"/>
      <c r="V4846" s="4"/>
      <c r="W4846" s="4"/>
      <c r="X4846" s="4"/>
      <c r="AJ4846" s="4" t="s">
        <v>15454</v>
      </c>
      <c r="AK4846" s="4" t="s">
        <v>15455</v>
      </c>
      <c r="AL4846" s="4" t="s">
        <v>15456</v>
      </c>
      <c r="AM4846" s="4" t="s">
        <v>15457</v>
      </c>
    </row>
    <row r="4847" spans="21:39" x14ac:dyDescent="0.2">
      <c r="U4847" s="4"/>
      <c r="V4847" s="4"/>
      <c r="W4847" s="4"/>
      <c r="X4847" s="4"/>
      <c r="AJ4847" s="4" t="s">
        <v>15458</v>
      </c>
      <c r="AK4847" s="4" t="s">
        <v>15459</v>
      </c>
      <c r="AL4847" s="4" t="s">
        <v>15460</v>
      </c>
      <c r="AM4847" s="4" t="s">
        <v>15461</v>
      </c>
    </row>
    <row r="4848" spans="21:39" x14ac:dyDescent="0.2">
      <c r="U4848" s="4"/>
      <c r="V4848" s="4"/>
      <c r="W4848" s="4"/>
      <c r="X4848" s="4"/>
      <c r="AJ4848" s="4" t="s">
        <v>15462</v>
      </c>
      <c r="AK4848" s="4" t="s">
        <v>15463</v>
      </c>
      <c r="AL4848" s="4" t="s">
        <v>15464</v>
      </c>
      <c r="AM4848" s="4" t="s">
        <v>15465</v>
      </c>
    </row>
    <row r="4849" spans="21:39" x14ac:dyDescent="0.2">
      <c r="U4849" s="4"/>
      <c r="V4849" s="4"/>
      <c r="W4849" s="4"/>
      <c r="X4849" s="4"/>
      <c r="AJ4849" s="4" t="s">
        <v>15466</v>
      </c>
      <c r="AK4849" s="4" t="s">
        <v>15467</v>
      </c>
      <c r="AL4849" s="4" t="s">
        <v>15468</v>
      </c>
      <c r="AM4849" s="4" t="s">
        <v>15469</v>
      </c>
    </row>
    <row r="4850" spans="21:39" x14ac:dyDescent="0.2">
      <c r="U4850" s="4"/>
      <c r="V4850" s="4"/>
      <c r="W4850" s="4"/>
      <c r="X4850" s="4"/>
      <c r="AJ4850" s="4" t="s">
        <v>15470</v>
      </c>
      <c r="AK4850" s="4" t="s">
        <v>15471</v>
      </c>
      <c r="AL4850" s="4" t="s">
        <v>452</v>
      </c>
      <c r="AM4850" s="4" t="s">
        <v>452</v>
      </c>
    </row>
    <row r="4851" spans="21:39" x14ac:dyDescent="0.2">
      <c r="U4851" s="4"/>
      <c r="V4851" s="4"/>
      <c r="W4851" s="4"/>
      <c r="X4851" s="4"/>
      <c r="AJ4851" s="4" t="s">
        <v>15472</v>
      </c>
      <c r="AK4851" s="4" t="s">
        <v>15473</v>
      </c>
      <c r="AL4851" s="4" t="s">
        <v>452</v>
      </c>
      <c r="AM4851" s="4" t="s">
        <v>452</v>
      </c>
    </row>
    <row r="4852" spans="21:39" x14ac:dyDescent="0.2">
      <c r="U4852" s="4"/>
      <c r="V4852" s="4"/>
      <c r="W4852" s="4"/>
      <c r="X4852" s="4"/>
      <c r="AJ4852" s="4" t="s">
        <v>15474</v>
      </c>
      <c r="AK4852" s="4" t="s">
        <v>15475</v>
      </c>
      <c r="AL4852" s="4" t="s">
        <v>452</v>
      </c>
      <c r="AM4852" s="4" t="s">
        <v>452</v>
      </c>
    </row>
    <row r="4853" spans="21:39" x14ac:dyDescent="0.2">
      <c r="U4853" s="4"/>
      <c r="V4853" s="4"/>
      <c r="W4853" s="4"/>
      <c r="X4853" s="4"/>
      <c r="AJ4853" s="4" t="s">
        <v>15476</v>
      </c>
      <c r="AK4853" s="4" t="s">
        <v>15477</v>
      </c>
      <c r="AL4853" s="4" t="s">
        <v>452</v>
      </c>
      <c r="AM4853" s="4" t="s">
        <v>452</v>
      </c>
    </row>
    <row r="4854" spans="21:39" x14ac:dyDescent="0.2">
      <c r="U4854" s="4"/>
      <c r="V4854" s="4"/>
      <c r="W4854" s="4"/>
      <c r="X4854" s="4"/>
      <c r="AJ4854" s="4" t="s">
        <v>15478</v>
      </c>
      <c r="AK4854" s="4" t="s">
        <v>15479</v>
      </c>
      <c r="AL4854" s="4" t="s">
        <v>452</v>
      </c>
      <c r="AM4854" s="4" t="s">
        <v>452</v>
      </c>
    </row>
    <row r="4855" spans="21:39" x14ac:dyDescent="0.2">
      <c r="U4855" s="4"/>
      <c r="V4855" s="4"/>
      <c r="W4855" s="4"/>
      <c r="X4855" s="4"/>
      <c r="AJ4855" s="4" t="s">
        <v>15480</v>
      </c>
      <c r="AK4855" s="4" t="s">
        <v>13926</v>
      </c>
      <c r="AL4855" s="4" t="s">
        <v>452</v>
      </c>
      <c r="AM4855" s="4" t="s">
        <v>452</v>
      </c>
    </row>
    <row r="4856" spans="21:39" x14ac:dyDescent="0.2">
      <c r="U4856" s="4"/>
      <c r="V4856" s="4"/>
      <c r="W4856" s="4"/>
      <c r="X4856" s="4"/>
      <c r="AJ4856" s="4" t="s">
        <v>15481</v>
      </c>
      <c r="AK4856" s="4" t="s">
        <v>15482</v>
      </c>
      <c r="AL4856" s="4" t="s">
        <v>452</v>
      </c>
      <c r="AM4856" s="4" t="s">
        <v>452</v>
      </c>
    </row>
    <row r="4857" spans="21:39" x14ac:dyDescent="0.2">
      <c r="U4857" s="4"/>
      <c r="V4857" s="4"/>
      <c r="W4857" s="4"/>
      <c r="X4857" s="4"/>
      <c r="AJ4857" s="4" t="s">
        <v>15483</v>
      </c>
      <c r="AK4857" s="4" t="s">
        <v>15484</v>
      </c>
      <c r="AL4857" s="4" t="s">
        <v>452</v>
      </c>
      <c r="AM4857" s="4" t="s">
        <v>452</v>
      </c>
    </row>
    <row r="4858" spans="21:39" x14ac:dyDescent="0.2">
      <c r="U4858" s="4"/>
      <c r="V4858" s="4"/>
      <c r="W4858" s="4"/>
      <c r="X4858" s="4"/>
      <c r="AJ4858" s="4" t="s">
        <v>15485</v>
      </c>
      <c r="AK4858" s="4" t="s">
        <v>15486</v>
      </c>
      <c r="AL4858" s="4" t="s">
        <v>452</v>
      </c>
      <c r="AM4858" s="4" t="s">
        <v>452</v>
      </c>
    </row>
    <row r="4859" spans="21:39" x14ac:dyDescent="0.2">
      <c r="U4859" s="4"/>
      <c r="V4859" s="4"/>
      <c r="W4859" s="4"/>
      <c r="X4859" s="4"/>
      <c r="AJ4859" s="4" t="s">
        <v>15487</v>
      </c>
      <c r="AK4859" s="4" t="s">
        <v>15488</v>
      </c>
      <c r="AL4859" s="4" t="s">
        <v>452</v>
      </c>
      <c r="AM4859" s="4" t="s">
        <v>452</v>
      </c>
    </row>
    <row r="4860" spans="21:39" x14ac:dyDescent="0.2">
      <c r="U4860" s="4"/>
      <c r="V4860" s="4"/>
      <c r="W4860" s="4"/>
      <c r="X4860" s="4"/>
      <c r="AJ4860" s="4" t="s">
        <v>15489</v>
      </c>
      <c r="AK4860" s="4" t="s">
        <v>15490</v>
      </c>
      <c r="AL4860" s="4" t="s">
        <v>452</v>
      </c>
      <c r="AM4860" s="4" t="s">
        <v>452</v>
      </c>
    </row>
    <row r="4861" spans="21:39" x14ac:dyDescent="0.2">
      <c r="U4861" s="4"/>
      <c r="V4861" s="4"/>
      <c r="W4861" s="4"/>
      <c r="X4861" s="4"/>
      <c r="AJ4861" s="4" t="s">
        <v>15491</v>
      </c>
      <c r="AK4861" s="4" t="s">
        <v>15492</v>
      </c>
      <c r="AL4861" s="4" t="s">
        <v>452</v>
      </c>
      <c r="AM4861" s="4" t="s">
        <v>452</v>
      </c>
    </row>
    <row r="4862" spans="21:39" x14ac:dyDescent="0.2">
      <c r="U4862" s="4"/>
      <c r="V4862" s="4"/>
      <c r="W4862" s="4"/>
      <c r="X4862" s="4"/>
      <c r="AJ4862" s="4" t="s">
        <v>15493</v>
      </c>
      <c r="AK4862" s="4" t="s">
        <v>15494</v>
      </c>
      <c r="AL4862" s="4" t="s">
        <v>452</v>
      </c>
      <c r="AM4862" s="4" t="s">
        <v>452</v>
      </c>
    </row>
    <row r="4863" spans="21:39" x14ac:dyDescent="0.2">
      <c r="U4863" s="4"/>
      <c r="V4863" s="4"/>
      <c r="W4863" s="4"/>
      <c r="X4863" s="4"/>
      <c r="AJ4863" s="4" t="s">
        <v>15495</v>
      </c>
      <c r="AK4863" s="4" t="s">
        <v>15496</v>
      </c>
      <c r="AL4863" s="4" t="s">
        <v>452</v>
      </c>
      <c r="AM4863" s="4" t="s">
        <v>452</v>
      </c>
    </row>
    <row r="4864" spans="21:39" x14ac:dyDescent="0.2">
      <c r="U4864" s="4"/>
      <c r="V4864" s="4"/>
      <c r="W4864" s="4"/>
      <c r="X4864" s="4"/>
      <c r="AJ4864" s="4" t="s">
        <v>15497</v>
      </c>
      <c r="AK4864" s="4" t="s">
        <v>15498</v>
      </c>
      <c r="AL4864" s="4" t="s">
        <v>452</v>
      </c>
      <c r="AM4864" s="4" t="s">
        <v>452</v>
      </c>
    </row>
    <row r="4865" spans="21:39" x14ac:dyDescent="0.2">
      <c r="U4865" s="4"/>
      <c r="V4865" s="4"/>
      <c r="W4865" s="4"/>
      <c r="X4865" s="4"/>
      <c r="AJ4865" s="4" t="s">
        <v>15499</v>
      </c>
      <c r="AK4865" s="4" t="s">
        <v>15498</v>
      </c>
      <c r="AL4865" s="4" t="s">
        <v>452</v>
      </c>
      <c r="AM4865" s="4" t="s">
        <v>452</v>
      </c>
    </row>
    <row r="4866" spans="21:39" x14ac:dyDescent="0.2">
      <c r="U4866" s="4"/>
      <c r="V4866" s="4"/>
      <c r="W4866" s="4"/>
      <c r="X4866" s="4"/>
      <c r="AJ4866" s="4" t="s">
        <v>15500</v>
      </c>
      <c r="AK4866" s="4" t="s">
        <v>15498</v>
      </c>
      <c r="AL4866" s="4" t="s">
        <v>452</v>
      </c>
      <c r="AM4866" s="4" t="s">
        <v>452</v>
      </c>
    </row>
    <row r="4867" spans="21:39" x14ac:dyDescent="0.2">
      <c r="U4867" s="4"/>
      <c r="V4867" s="4"/>
      <c r="W4867" s="4"/>
      <c r="X4867" s="4"/>
      <c r="AJ4867" s="4" t="s">
        <v>15501</v>
      </c>
      <c r="AK4867" s="4" t="s">
        <v>15498</v>
      </c>
      <c r="AL4867" s="4" t="s">
        <v>452</v>
      </c>
      <c r="AM4867" s="4" t="s">
        <v>452</v>
      </c>
    </row>
    <row r="4868" spans="21:39" x14ac:dyDescent="0.2">
      <c r="U4868" s="4"/>
      <c r="V4868" s="4"/>
      <c r="W4868" s="4"/>
      <c r="X4868" s="4"/>
      <c r="AJ4868" s="4" t="s">
        <v>15502</v>
      </c>
      <c r="AK4868" s="4" t="s">
        <v>15498</v>
      </c>
      <c r="AL4868" s="4" t="s">
        <v>452</v>
      </c>
      <c r="AM4868" s="4" t="s">
        <v>452</v>
      </c>
    </row>
    <row r="4869" spans="21:39" x14ac:dyDescent="0.2">
      <c r="U4869" s="4"/>
      <c r="V4869" s="4"/>
      <c r="W4869" s="4"/>
      <c r="X4869" s="4"/>
      <c r="AJ4869" s="4" t="s">
        <v>15503</v>
      </c>
      <c r="AK4869" s="4" t="s">
        <v>15498</v>
      </c>
      <c r="AL4869" s="4" t="s">
        <v>452</v>
      </c>
      <c r="AM4869" s="4" t="s">
        <v>452</v>
      </c>
    </row>
    <row r="4870" spans="21:39" x14ac:dyDescent="0.2">
      <c r="U4870" s="4"/>
      <c r="V4870" s="4"/>
      <c r="W4870" s="4"/>
      <c r="X4870" s="4"/>
      <c r="AJ4870" s="4" t="s">
        <v>15504</v>
      </c>
      <c r="AK4870" s="4" t="s">
        <v>15498</v>
      </c>
      <c r="AL4870" s="4" t="s">
        <v>452</v>
      </c>
      <c r="AM4870" s="4" t="s">
        <v>452</v>
      </c>
    </row>
    <row r="4871" spans="21:39" x14ac:dyDescent="0.2">
      <c r="U4871" s="4"/>
      <c r="V4871" s="4"/>
      <c r="W4871" s="4"/>
      <c r="X4871" s="4"/>
      <c r="AJ4871" s="4" t="s">
        <v>15505</v>
      </c>
      <c r="AK4871" s="4" t="s">
        <v>15498</v>
      </c>
      <c r="AL4871" s="4" t="s">
        <v>452</v>
      </c>
      <c r="AM4871" s="4" t="s">
        <v>452</v>
      </c>
    </row>
    <row r="4872" spans="21:39" x14ac:dyDescent="0.2">
      <c r="U4872" s="4"/>
      <c r="V4872" s="4"/>
      <c r="W4872" s="4"/>
      <c r="X4872" s="4"/>
      <c r="AJ4872" s="4" t="s">
        <v>15506</v>
      </c>
      <c r="AK4872" s="4" t="s">
        <v>13886</v>
      </c>
      <c r="AL4872" s="4" t="s">
        <v>15507</v>
      </c>
      <c r="AM4872" s="4" t="s">
        <v>15508</v>
      </c>
    </row>
    <row r="4873" spans="21:39" x14ac:dyDescent="0.2">
      <c r="U4873" s="4"/>
      <c r="V4873" s="4"/>
      <c r="W4873" s="4"/>
      <c r="X4873" s="4"/>
      <c r="AJ4873" s="4" t="s">
        <v>15509</v>
      </c>
      <c r="AK4873" s="4" t="s">
        <v>14201</v>
      </c>
      <c r="AL4873" s="4" t="s">
        <v>452</v>
      </c>
      <c r="AM4873" s="4" t="s">
        <v>452</v>
      </c>
    </row>
    <row r="4874" spans="21:39" x14ac:dyDescent="0.2">
      <c r="U4874" s="4"/>
      <c r="V4874" s="4"/>
      <c r="W4874" s="4"/>
      <c r="X4874" s="4"/>
      <c r="AJ4874" s="4" t="s">
        <v>15510</v>
      </c>
      <c r="AK4874" s="4" t="s">
        <v>15511</v>
      </c>
      <c r="AL4874" s="4" t="s">
        <v>452</v>
      </c>
      <c r="AM4874" s="4" t="s">
        <v>452</v>
      </c>
    </row>
    <row r="4875" spans="21:39" x14ac:dyDescent="0.2">
      <c r="U4875" s="4"/>
      <c r="V4875" s="4"/>
      <c r="W4875" s="4"/>
      <c r="X4875" s="4"/>
      <c r="AJ4875" s="4" t="s">
        <v>15512</v>
      </c>
      <c r="AK4875" s="4" t="s">
        <v>15513</v>
      </c>
      <c r="AL4875" s="4" t="s">
        <v>452</v>
      </c>
      <c r="AM4875" s="4" t="s">
        <v>452</v>
      </c>
    </row>
    <row r="4876" spans="21:39" x14ac:dyDescent="0.2">
      <c r="U4876" s="4"/>
      <c r="V4876" s="4"/>
      <c r="W4876" s="4"/>
      <c r="X4876" s="4"/>
      <c r="AJ4876" s="4" t="s">
        <v>15514</v>
      </c>
      <c r="AK4876" s="4" t="s">
        <v>15515</v>
      </c>
      <c r="AL4876" s="4" t="s">
        <v>452</v>
      </c>
      <c r="AM4876" s="4" t="s">
        <v>452</v>
      </c>
    </row>
    <row r="4877" spans="21:39" x14ac:dyDescent="0.2">
      <c r="U4877" s="4"/>
      <c r="V4877" s="4"/>
      <c r="W4877" s="4"/>
      <c r="X4877" s="4"/>
      <c r="AJ4877" s="4" t="s">
        <v>15516</v>
      </c>
      <c r="AK4877" s="4" t="s">
        <v>15517</v>
      </c>
      <c r="AL4877" s="4" t="s">
        <v>15518</v>
      </c>
      <c r="AM4877" s="4" t="s">
        <v>15519</v>
      </c>
    </row>
    <row r="4878" spans="21:39" x14ac:dyDescent="0.2">
      <c r="U4878" s="4"/>
      <c r="V4878" s="4"/>
      <c r="W4878" s="4"/>
      <c r="X4878" s="4"/>
      <c r="AJ4878" s="4" t="s">
        <v>15520</v>
      </c>
      <c r="AK4878" s="4" t="s">
        <v>15521</v>
      </c>
      <c r="AL4878" s="4" t="s">
        <v>452</v>
      </c>
      <c r="AM4878" s="4" t="s">
        <v>452</v>
      </c>
    </row>
    <row r="4879" spans="21:39" x14ac:dyDescent="0.2">
      <c r="U4879" s="4"/>
      <c r="V4879" s="4"/>
      <c r="W4879" s="4"/>
      <c r="X4879" s="4"/>
      <c r="AJ4879" s="4" t="s">
        <v>15522</v>
      </c>
      <c r="AK4879" s="4" t="s">
        <v>13894</v>
      </c>
      <c r="AL4879" s="4" t="s">
        <v>15523</v>
      </c>
      <c r="AM4879" s="4" t="s">
        <v>15524</v>
      </c>
    </row>
    <row r="4880" spans="21:39" x14ac:dyDescent="0.2">
      <c r="U4880" s="4"/>
      <c r="V4880" s="4"/>
      <c r="W4880" s="4"/>
      <c r="X4880" s="4"/>
      <c r="AJ4880" s="4" t="s">
        <v>15525</v>
      </c>
      <c r="AK4880" s="4" t="s">
        <v>13896</v>
      </c>
      <c r="AL4880" s="4" t="s">
        <v>452</v>
      </c>
      <c r="AM4880" s="4" t="s">
        <v>452</v>
      </c>
    </row>
    <row r="4881" spans="21:39" x14ac:dyDescent="0.2">
      <c r="U4881" s="4"/>
      <c r="V4881" s="4"/>
      <c r="W4881" s="4"/>
      <c r="X4881" s="4"/>
      <c r="AJ4881" s="4" t="s">
        <v>15526</v>
      </c>
      <c r="AK4881" s="4" t="s">
        <v>15527</v>
      </c>
      <c r="AL4881" s="4" t="s">
        <v>15528</v>
      </c>
      <c r="AM4881" s="4" t="s">
        <v>15529</v>
      </c>
    </row>
    <row r="4882" spans="21:39" x14ac:dyDescent="0.2">
      <c r="U4882" s="4"/>
      <c r="V4882" s="4"/>
      <c r="W4882" s="4"/>
      <c r="X4882" s="4"/>
      <c r="AJ4882" s="4" t="s">
        <v>15530</v>
      </c>
      <c r="AK4882" s="4" t="s">
        <v>15531</v>
      </c>
      <c r="AL4882" s="4" t="s">
        <v>452</v>
      </c>
      <c r="AM4882" s="4" t="s">
        <v>452</v>
      </c>
    </row>
    <row r="4883" spans="21:39" x14ac:dyDescent="0.2">
      <c r="U4883" s="4"/>
      <c r="V4883" s="4"/>
      <c r="W4883" s="4"/>
      <c r="X4883" s="4"/>
      <c r="AJ4883" s="4" t="s">
        <v>15532</v>
      </c>
      <c r="AK4883" s="4" t="s">
        <v>15533</v>
      </c>
      <c r="AL4883" s="4" t="s">
        <v>452</v>
      </c>
      <c r="AM4883" s="4" t="s">
        <v>452</v>
      </c>
    </row>
    <row r="4884" spans="21:39" x14ac:dyDescent="0.2">
      <c r="U4884" s="4"/>
      <c r="V4884" s="4"/>
      <c r="W4884" s="4"/>
      <c r="X4884" s="4"/>
      <c r="AJ4884" s="4" t="s">
        <v>15534</v>
      </c>
      <c r="AK4884" s="4" t="s">
        <v>15535</v>
      </c>
      <c r="AL4884" s="4" t="s">
        <v>452</v>
      </c>
      <c r="AM4884" s="4" t="s">
        <v>452</v>
      </c>
    </row>
    <row r="4885" spans="21:39" x14ac:dyDescent="0.2">
      <c r="U4885" s="4"/>
      <c r="V4885" s="4"/>
      <c r="W4885" s="4"/>
      <c r="X4885" s="4"/>
      <c r="AJ4885" s="4" t="s">
        <v>15536</v>
      </c>
      <c r="AK4885" s="4" t="s">
        <v>15537</v>
      </c>
      <c r="AL4885" s="4" t="s">
        <v>452</v>
      </c>
      <c r="AM4885" s="4" t="s">
        <v>452</v>
      </c>
    </row>
    <row r="4886" spans="21:39" x14ac:dyDescent="0.2">
      <c r="U4886" s="4"/>
      <c r="V4886" s="4"/>
      <c r="W4886" s="4"/>
      <c r="X4886" s="4"/>
      <c r="AJ4886" s="4" t="s">
        <v>15538</v>
      </c>
      <c r="AK4886" s="4" t="s">
        <v>15539</v>
      </c>
      <c r="AL4886" s="4" t="s">
        <v>452</v>
      </c>
      <c r="AM4886" s="4" t="s">
        <v>452</v>
      </c>
    </row>
    <row r="4887" spans="21:39" x14ac:dyDescent="0.2">
      <c r="U4887" s="4"/>
      <c r="V4887" s="4"/>
      <c r="W4887" s="4"/>
      <c r="X4887" s="4"/>
      <c r="AJ4887" s="4" t="s">
        <v>15540</v>
      </c>
      <c r="AK4887" s="4" t="s">
        <v>15541</v>
      </c>
      <c r="AL4887" s="4" t="s">
        <v>452</v>
      </c>
      <c r="AM4887" s="4" t="s">
        <v>452</v>
      </c>
    </row>
    <row r="4888" spans="21:39" x14ac:dyDescent="0.2">
      <c r="U4888" s="4"/>
      <c r="V4888" s="4"/>
      <c r="W4888" s="4"/>
      <c r="X4888" s="4"/>
      <c r="AJ4888" s="4" t="s">
        <v>15542</v>
      </c>
      <c r="AK4888" s="4" t="s">
        <v>15543</v>
      </c>
      <c r="AL4888" s="4" t="s">
        <v>452</v>
      </c>
      <c r="AM4888" s="4" t="s">
        <v>452</v>
      </c>
    </row>
    <row r="4889" spans="21:39" x14ac:dyDescent="0.2">
      <c r="U4889" s="4"/>
      <c r="V4889" s="4"/>
      <c r="W4889" s="4"/>
      <c r="X4889" s="4"/>
      <c r="AJ4889" s="4" t="s">
        <v>15544</v>
      </c>
      <c r="AK4889" s="4" t="s">
        <v>15545</v>
      </c>
      <c r="AL4889" s="4" t="s">
        <v>452</v>
      </c>
      <c r="AM4889" s="4" t="s">
        <v>452</v>
      </c>
    </row>
    <row r="4890" spans="21:39" x14ac:dyDescent="0.2">
      <c r="U4890" s="4"/>
      <c r="V4890" s="4"/>
      <c r="W4890" s="4"/>
      <c r="X4890" s="4"/>
      <c r="AJ4890" s="4" t="s">
        <v>15546</v>
      </c>
      <c r="AK4890" s="4" t="s">
        <v>15547</v>
      </c>
      <c r="AL4890" s="4" t="s">
        <v>452</v>
      </c>
      <c r="AM4890" s="4" t="s">
        <v>452</v>
      </c>
    </row>
    <row r="4891" spans="21:39" x14ac:dyDescent="0.2">
      <c r="U4891" s="4"/>
      <c r="V4891" s="4"/>
      <c r="W4891" s="4"/>
      <c r="X4891" s="4"/>
      <c r="AJ4891" s="4" t="s">
        <v>15548</v>
      </c>
      <c r="AK4891" s="4" t="s">
        <v>15549</v>
      </c>
      <c r="AL4891" s="4" t="s">
        <v>452</v>
      </c>
      <c r="AM4891" s="4" t="s">
        <v>452</v>
      </c>
    </row>
    <row r="4892" spans="21:39" x14ac:dyDescent="0.2">
      <c r="U4892" s="4"/>
      <c r="V4892" s="4"/>
      <c r="W4892" s="4"/>
      <c r="X4892" s="4"/>
      <c r="AJ4892" s="4" t="s">
        <v>15550</v>
      </c>
      <c r="AK4892" s="4" t="s">
        <v>15551</v>
      </c>
      <c r="AL4892" s="4" t="s">
        <v>452</v>
      </c>
      <c r="AM4892" s="4" t="s">
        <v>452</v>
      </c>
    </row>
    <row r="4893" spans="21:39" x14ac:dyDescent="0.2">
      <c r="U4893" s="4"/>
      <c r="V4893" s="4"/>
      <c r="W4893" s="4"/>
      <c r="X4893" s="4"/>
      <c r="AJ4893" s="4" t="s">
        <v>15552</v>
      </c>
      <c r="AK4893" s="4" t="s">
        <v>15553</v>
      </c>
      <c r="AL4893" s="4" t="s">
        <v>452</v>
      </c>
      <c r="AM4893" s="4" t="s">
        <v>452</v>
      </c>
    </row>
    <row r="4894" spans="21:39" x14ac:dyDescent="0.2">
      <c r="U4894" s="4"/>
      <c r="V4894" s="4"/>
      <c r="W4894" s="4"/>
      <c r="X4894" s="4"/>
      <c r="AJ4894" s="4" t="s">
        <v>15554</v>
      </c>
      <c r="AK4894" s="4" t="s">
        <v>15555</v>
      </c>
      <c r="AL4894" s="4" t="s">
        <v>452</v>
      </c>
      <c r="AM4894" s="4" t="s">
        <v>452</v>
      </c>
    </row>
    <row r="4895" spans="21:39" x14ac:dyDescent="0.2">
      <c r="U4895" s="4"/>
      <c r="V4895" s="4"/>
      <c r="W4895" s="4"/>
      <c r="X4895" s="4"/>
      <c r="AJ4895" s="4" t="s">
        <v>15556</v>
      </c>
      <c r="AK4895" s="4" t="s">
        <v>15557</v>
      </c>
      <c r="AL4895" s="4" t="s">
        <v>452</v>
      </c>
      <c r="AM4895" s="4" t="s">
        <v>452</v>
      </c>
    </row>
    <row r="4896" spans="21:39" x14ac:dyDescent="0.2">
      <c r="U4896" s="4"/>
      <c r="V4896" s="4"/>
      <c r="W4896" s="4"/>
      <c r="X4896" s="4"/>
      <c r="AJ4896" s="4" t="s">
        <v>15558</v>
      </c>
      <c r="AK4896" s="4" t="s">
        <v>15559</v>
      </c>
      <c r="AL4896" s="4" t="s">
        <v>452</v>
      </c>
      <c r="AM4896" s="4" t="s">
        <v>452</v>
      </c>
    </row>
    <row r="4897" spans="21:39" x14ac:dyDescent="0.2">
      <c r="U4897" s="4"/>
      <c r="V4897" s="4"/>
      <c r="W4897" s="4"/>
      <c r="X4897" s="4"/>
      <c r="AJ4897" s="4" t="s">
        <v>15560</v>
      </c>
      <c r="AK4897" s="4" t="s">
        <v>15561</v>
      </c>
      <c r="AL4897" s="4" t="s">
        <v>452</v>
      </c>
      <c r="AM4897" s="4" t="s">
        <v>452</v>
      </c>
    </row>
    <row r="4898" spans="21:39" x14ac:dyDescent="0.2">
      <c r="U4898" s="4"/>
      <c r="V4898" s="4"/>
      <c r="W4898" s="4"/>
      <c r="X4898" s="4"/>
      <c r="AJ4898" s="4" t="s">
        <v>15562</v>
      </c>
      <c r="AK4898" s="4" t="s">
        <v>15563</v>
      </c>
      <c r="AL4898" s="4" t="s">
        <v>452</v>
      </c>
      <c r="AM4898" s="4" t="s">
        <v>452</v>
      </c>
    </row>
    <row r="4899" spans="21:39" x14ac:dyDescent="0.2">
      <c r="U4899" s="4"/>
      <c r="V4899" s="4"/>
      <c r="W4899" s="4"/>
      <c r="X4899" s="4"/>
      <c r="AJ4899" s="4" t="s">
        <v>15564</v>
      </c>
      <c r="AK4899" s="4" t="s">
        <v>15565</v>
      </c>
      <c r="AL4899" s="4" t="s">
        <v>452</v>
      </c>
      <c r="AM4899" s="4" t="s">
        <v>452</v>
      </c>
    </row>
    <row r="4900" spans="21:39" x14ac:dyDescent="0.2">
      <c r="U4900" s="63"/>
      <c r="V4900" s="63"/>
      <c r="W4900" s="63"/>
      <c r="X4900" s="63"/>
      <c r="AJ4900" s="4" t="s">
        <v>15566</v>
      </c>
      <c r="AK4900" s="63" t="s">
        <v>15567</v>
      </c>
      <c r="AL4900" s="4" t="s">
        <v>452</v>
      </c>
      <c r="AM4900" s="4" t="s">
        <v>452</v>
      </c>
    </row>
    <row r="4901" spans="21:39" x14ac:dyDescent="0.2">
      <c r="U4901" s="63"/>
      <c r="V4901" s="63"/>
      <c r="W4901" s="63"/>
      <c r="X4901" s="63"/>
      <c r="AJ4901" s="4" t="s">
        <v>15568</v>
      </c>
      <c r="AK4901" s="63" t="s">
        <v>15569</v>
      </c>
      <c r="AL4901" s="4" t="s">
        <v>452</v>
      </c>
      <c r="AM4901" s="4" t="s">
        <v>452</v>
      </c>
    </row>
    <row r="4902" spans="21:39" x14ac:dyDescent="0.2">
      <c r="U4902" s="63"/>
      <c r="V4902" s="63"/>
      <c r="W4902" s="63"/>
      <c r="X4902" s="63"/>
      <c r="AJ4902" s="4" t="s">
        <v>15570</v>
      </c>
      <c r="AK4902" s="63" t="s">
        <v>15571</v>
      </c>
      <c r="AL4902" s="4" t="s">
        <v>452</v>
      </c>
      <c r="AM4902" s="4" t="s">
        <v>452</v>
      </c>
    </row>
    <row r="4903" spans="21:39" x14ac:dyDescent="0.2">
      <c r="U4903" s="4"/>
      <c r="V4903" s="4"/>
      <c r="W4903" s="4"/>
      <c r="X4903" s="4"/>
      <c r="AJ4903" s="4" t="s">
        <v>15572</v>
      </c>
      <c r="AK4903" s="4" t="s">
        <v>15573</v>
      </c>
      <c r="AL4903" s="4" t="s">
        <v>452</v>
      </c>
      <c r="AM4903" s="4" t="s">
        <v>452</v>
      </c>
    </row>
    <row r="4904" spans="21:39" x14ac:dyDescent="0.2">
      <c r="U4904" s="4"/>
      <c r="V4904" s="4"/>
      <c r="W4904" s="4"/>
      <c r="X4904" s="4"/>
      <c r="AJ4904" s="4" t="s">
        <v>15574</v>
      </c>
      <c r="AK4904" s="4" t="s">
        <v>15575</v>
      </c>
      <c r="AL4904" s="4" t="s">
        <v>452</v>
      </c>
      <c r="AM4904" s="4" t="s">
        <v>452</v>
      </c>
    </row>
    <row r="4905" spans="21:39" x14ac:dyDescent="0.2">
      <c r="U4905" s="4"/>
      <c r="V4905" s="4"/>
      <c r="W4905" s="4"/>
      <c r="X4905" s="4"/>
      <c r="AJ4905" s="4" t="s">
        <v>15576</v>
      </c>
      <c r="AK4905" s="4" t="s">
        <v>14845</v>
      </c>
      <c r="AL4905" s="4" t="s">
        <v>452</v>
      </c>
      <c r="AM4905" s="4" t="s">
        <v>452</v>
      </c>
    </row>
    <row r="4906" spans="21:39" x14ac:dyDescent="0.2">
      <c r="U4906" s="4"/>
      <c r="V4906" s="4"/>
      <c r="W4906" s="4"/>
      <c r="X4906" s="4"/>
      <c r="AJ4906" s="4" t="s">
        <v>15577</v>
      </c>
      <c r="AK4906" s="4" t="s">
        <v>15578</v>
      </c>
      <c r="AL4906" s="4" t="s">
        <v>452</v>
      </c>
      <c r="AM4906" s="4" t="s">
        <v>452</v>
      </c>
    </row>
    <row r="4907" spans="21:39" x14ac:dyDescent="0.2">
      <c r="U4907" s="4"/>
      <c r="V4907" s="4"/>
      <c r="W4907" s="4"/>
      <c r="X4907" s="4"/>
      <c r="AJ4907" s="4" t="s">
        <v>15579</v>
      </c>
      <c r="AK4907" s="4" t="s">
        <v>15580</v>
      </c>
      <c r="AL4907" s="4" t="s">
        <v>452</v>
      </c>
      <c r="AM4907" s="4" t="s">
        <v>452</v>
      </c>
    </row>
    <row r="4908" spans="21:39" x14ac:dyDescent="0.2">
      <c r="U4908" s="4"/>
      <c r="V4908" s="4"/>
      <c r="W4908" s="4"/>
      <c r="X4908" s="4"/>
      <c r="AJ4908" s="4" t="s">
        <v>15581</v>
      </c>
      <c r="AK4908" s="4" t="s">
        <v>13886</v>
      </c>
      <c r="AL4908" s="4" t="s">
        <v>15582</v>
      </c>
      <c r="AM4908" s="4" t="s">
        <v>15583</v>
      </c>
    </row>
    <row r="4909" spans="21:39" x14ac:dyDescent="0.2">
      <c r="U4909" s="4"/>
      <c r="V4909" s="4"/>
      <c r="W4909" s="4"/>
      <c r="X4909" s="4"/>
      <c r="AJ4909" s="4" t="s">
        <v>15584</v>
      </c>
      <c r="AK4909" s="4" t="s">
        <v>13886</v>
      </c>
      <c r="AL4909" s="4" t="s">
        <v>452</v>
      </c>
      <c r="AM4909" s="4" t="s">
        <v>452</v>
      </c>
    </row>
    <row r="4910" spans="21:39" x14ac:dyDescent="0.2">
      <c r="U4910" s="4"/>
      <c r="V4910" s="4"/>
      <c r="W4910" s="4"/>
      <c r="X4910" s="4"/>
      <c r="AJ4910" s="4" t="s">
        <v>15585</v>
      </c>
      <c r="AK4910" s="4" t="s">
        <v>15586</v>
      </c>
      <c r="AL4910" s="4" t="s">
        <v>15587</v>
      </c>
      <c r="AM4910" s="4" t="s">
        <v>15588</v>
      </c>
    </row>
    <row r="4911" spans="21:39" x14ac:dyDescent="0.2">
      <c r="U4911" s="4"/>
      <c r="V4911" s="4"/>
      <c r="W4911" s="4"/>
      <c r="X4911" s="4"/>
      <c r="AJ4911" s="4" t="s">
        <v>15589</v>
      </c>
      <c r="AK4911" s="4" t="s">
        <v>15590</v>
      </c>
      <c r="AL4911" s="4" t="s">
        <v>15591</v>
      </c>
      <c r="AM4911" s="4" t="s">
        <v>15592</v>
      </c>
    </row>
    <row r="4912" spans="21:39" x14ac:dyDescent="0.2">
      <c r="U4912" s="4"/>
      <c r="V4912" s="4"/>
      <c r="W4912" s="4"/>
      <c r="X4912" s="4"/>
      <c r="AJ4912" s="4" t="s">
        <v>15593</v>
      </c>
      <c r="AK4912" s="4" t="s">
        <v>15594</v>
      </c>
      <c r="AL4912" s="4" t="s">
        <v>15595</v>
      </c>
      <c r="AM4912" s="4" t="s">
        <v>15596</v>
      </c>
    </row>
    <row r="4913" spans="21:39" x14ac:dyDescent="0.2">
      <c r="U4913" s="4"/>
      <c r="V4913" s="4"/>
      <c r="W4913" s="4"/>
      <c r="X4913" s="4"/>
      <c r="AJ4913" s="4" t="s">
        <v>15597</v>
      </c>
      <c r="AK4913" s="4" t="s">
        <v>15598</v>
      </c>
      <c r="AL4913" s="4" t="s">
        <v>15599</v>
      </c>
      <c r="AM4913" s="4" t="s">
        <v>15600</v>
      </c>
    </row>
    <row r="4914" spans="21:39" x14ac:dyDescent="0.2">
      <c r="U4914" s="4"/>
      <c r="V4914" s="4"/>
      <c r="W4914" s="4"/>
      <c r="X4914" s="4"/>
      <c r="AJ4914" s="4" t="s">
        <v>15601</v>
      </c>
      <c r="AK4914" s="4" t="s">
        <v>13894</v>
      </c>
      <c r="AL4914" s="4" t="s">
        <v>15602</v>
      </c>
      <c r="AM4914" s="4" t="s">
        <v>15603</v>
      </c>
    </row>
    <row r="4915" spans="21:39" x14ac:dyDescent="0.2">
      <c r="U4915" s="4"/>
      <c r="V4915" s="4"/>
      <c r="W4915" s="4"/>
      <c r="X4915" s="4"/>
      <c r="AJ4915" s="4" t="s">
        <v>15604</v>
      </c>
      <c r="AK4915" s="4" t="s">
        <v>13896</v>
      </c>
      <c r="AL4915" s="4" t="s">
        <v>452</v>
      </c>
      <c r="AM4915" s="4" t="s">
        <v>452</v>
      </c>
    </row>
    <row r="4916" spans="21:39" x14ac:dyDescent="0.2">
      <c r="U4916" s="63"/>
      <c r="V4916" s="63"/>
      <c r="W4916" s="63"/>
      <c r="X4916" s="63"/>
      <c r="AJ4916" s="4" t="s">
        <v>15605</v>
      </c>
      <c r="AK4916" s="63" t="s">
        <v>15606</v>
      </c>
      <c r="AL4916" s="4" t="s">
        <v>15591</v>
      </c>
      <c r="AM4916" s="4" t="s">
        <v>15607</v>
      </c>
    </row>
    <row r="4917" spans="21:39" x14ac:dyDescent="0.2">
      <c r="U4917" s="63"/>
      <c r="V4917" s="63"/>
      <c r="W4917" s="63"/>
      <c r="X4917" s="63"/>
      <c r="AJ4917" s="4" t="s">
        <v>15608</v>
      </c>
      <c r="AK4917" s="63" t="s">
        <v>15609</v>
      </c>
      <c r="AL4917" s="4" t="s">
        <v>15610</v>
      </c>
      <c r="AM4917" s="4" t="s">
        <v>15611</v>
      </c>
    </row>
    <row r="4918" spans="21:39" x14ac:dyDescent="0.2">
      <c r="U4918" s="63"/>
      <c r="V4918" s="63"/>
      <c r="W4918" s="63"/>
      <c r="X4918" s="63"/>
      <c r="AJ4918" s="4" t="s">
        <v>15612</v>
      </c>
      <c r="AK4918" s="63" t="s">
        <v>15613</v>
      </c>
      <c r="AL4918" s="4" t="s">
        <v>452</v>
      </c>
      <c r="AM4918" s="4" t="s">
        <v>452</v>
      </c>
    </row>
    <row r="4919" spans="21:39" x14ac:dyDescent="0.2">
      <c r="U4919" s="63"/>
      <c r="V4919" s="63"/>
      <c r="W4919" s="63"/>
      <c r="X4919" s="63"/>
      <c r="AJ4919" s="4" t="s">
        <v>15614</v>
      </c>
      <c r="AK4919" s="63" t="s">
        <v>15615</v>
      </c>
      <c r="AL4919" s="4" t="s">
        <v>15616</v>
      </c>
      <c r="AM4919" s="4" t="s">
        <v>15617</v>
      </c>
    </row>
    <row r="4920" spans="21:39" x14ac:dyDescent="0.2">
      <c r="U4920" s="63"/>
      <c r="V4920" s="63"/>
      <c r="W4920" s="63"/>
      <c r="X4920" s="63"/>
      <c r="AJ4920" s="4" t="s">
        <v>15618</v>
      </c>
      <c r="AK4920" s="63" t="s">
        <v>15619</v>
      </c>
      <c r="AL4920" s="4" t="s">
        <v>15620</v>
      </c>
      <c r="AM4920" s="4" t="s">
        <v>15621</v>
      </c>
    </row>
    <row r="4921" spans="21:39" x14ac:dyDescent="0.2">
      <c r="U4921" s="4"/>
      <c r="V4921" s="4"/>
      <c r="W4921" s="4"/>
      <c r="X4921" s="4"/>
      <c r="AJ4921" s="4" t="s">
        <v>15622</v>
      </c>
      <c r="AK4921" s="4" t="s">
        <v>15623</v>
      </c>
      <c r="AL4921" s="4" t="s">
        <v>452</v>
      </c>
      <c r="AM4921" s="4" t="s">
        <v>452</v>
      </c>
    </row>
    <row r="4922" spans="21:39" x14ac:dyDescent="0.2">
      <c r="U4922" s="4"/>
      <c r="V4922" s="4"/>
      <c r="W4922" s="4"/>
      <c r="X4922" s="4"/>
      <c r="AJ4922" s="4" t="s">
        <v>15624</v>
      </c>
      <c r="AK4922" s="4" t="s">
        <v>15625</v>
      </c>
      <c r="AL4922" s="4" t="s">
        <v>452</v>
      </c>
      <c r="AM4922" s="4" t="s">
        <v>452</v>
      </c>
    </row>
    <row r="4923" spans="21:39" x14ac:dyDescent="0.2">
      <c r="U4923" s="4"/>
      <c r="V4923" s="4"/>
      <c r="W4923" s="4"/>
      <c r="X4923" s="4"/>
      <c r="AJ4923" s="4" t="s">
        <v>15626</v>
      </c>
      <c r="AK4923" s="4" t="s">
        <v>15627</v>
      </c>
      <c r="AL4923" s="4" t="s">
        <v>452</v>
      </c>
      <c r="AM4923" s="4" t="s">
        <v>452</v>
      </c>
    </row>
    <row r="4924" spans="21:39" x14ac:dyDescent="0.2">
      <c r="U4924" s="4"/>
      <c r="V4924" s="4"/>
      <c r="W4924" s="4"/>
      <c r="X4924" s="4"/>
      <c r="AJ4924" s="4" t="s">
        <v>15628</v>
      </c>
      <c r="AK4924" s="4" t="s">
        <v>15629</v>
      </c>
      <c r="AL4924" s="4" t="s">
        <v>452</v>
      </c>
      <c r="AM4924" s="4" t="s">
        <v>452</v>
      </c>
    </row>
    <row r="4925" spans="21:39" x14ac:dyDescent="0.2">
      <c r="U4925" s="4"/>
      <c r="V4925" s="4"/>
      <c r="W4925" s="4"/>
      <c r="X4925" s="4"/>
      <c r="AJ4925" s="4" t="s">
        <v>15630</v>
      </c>
      <c r="AK4925" s="4" t="s">
        <v>15631</v>
      </c>
      <c r="AL4925" s="4" t="s">
        <v>452</v>
      </c>
      <c r="AM4925" s="4" t="s">
        <v>452</v>
      </c>
    </row>
    <row r="4926" spans="21:39" x14ac:dyDescent="0.2">
      <c r="U4926" s="4"/>
      <c r="V4926" s="4"/>
      <c r="W4926" s="4"/>
      <c r="X4926" s="4"/>
      <c r="AJ4926" s="4" t="s">
        <v>15632</v>
      </c>
      <c r="AK4926" s="4" t="s">
        <v>15633</v>
      </c>
      <c r="AL4926" s="4" t="s">
        <v>452</v>
      </c>
      <c r="AM4926" s="4" t="s">
        <v>452</v>
      </c>
    </row>
    <row r="4927" spans="21:39" x14ac:dyDescent="0.2">
      <c r="U4927" s="4"/>
      <c r="V4927" s="4"/>
      <c r="W4927" s="4"/>
      <c r="X4927" s="4"/>
      <c r="AJ4927" s="4" t="s">
        <v>15634</v>
      </c>
      <c r="AK4927" s="4" t="s">
        <v>15635</v>
      </c>
      <c r="AL4927" s="4" t="s">
        <v>452</v>
      </c>
      <c r="AM4927" s="4" t="s">
        <v>452</v>
      </c>
    </row>
    <row r="4928" spans="21:39" x14ac:dyDescent="0.2">
      <c r="U4928" s="4"/>
      <c r="V4928" s="4"/>
      <c r="W4928" s="4"/>
      <c r="X4928" s="4"/>
      <c r="AJ4928" s="4" t="s">
        <v>15636</v>
      </c>
      <c r="AK4928" s="4" t="s">
        <v>15637</v>
      </c>
      <c r="AL4928" s="4" t="s">
        <v>452</v>
      </c>
      <c r="AM4928" s="4" t="s">
        <v>452</v>
      </c>
    </row>
    <row r="4929" spans="21:39" x14ac:dyDescent="0.2">
      <c r="U4929" s="4"/>
      <c r="V4929" s="4"/>
      <c r="W4929" s="4"/>
      <c r="X4929" s="4"/>
      <c r="AJ4929" s="4" t="s">
        <v>15638</v>
      </c>
      <c r="AK4929" s="4" t="s">
        <v>15639</v>
      </c>
      <c r="AL4929" s="4" t="s">
        <v>452</v>
      </c>
      <c r="AM4929" s="4" t="s">
        <v>452</v>
      </c>
    </row>
    <row r="4930" spans="21:39" x14ac:dyDescent="0.2">
      <c r="U4930" s="4"/>
      <c r="V4930" s="4"/>
      <c r="W4930" s="4"/>
      <c r="X4930" s="4"/>
      <c r="AJ4930" s="4" t="s">
        <v>15640</v>
      </c>
      <c r="AK4930" s="4" t="s">
        <v>15641</v>
      </c>
      <c r="AL4930" s="4" t="s">
        <v>452</v>
      </c>
      <c r="AM4930" s="4" t="s">
        <v>452</v>
      </c>
    </row>
    <row r="4931" spans="21:39" x14ac:dyDescent="0.2">
      <c r="U4931" s="4"/>
      <c r="V4931" s="4"/>
      <c r="W4931" s="4"/>
      <c r="X4931" s="4"/>
      <c r="AJ4931" s="4" t="s">
        <v>15642</v>
      </c>
      <c r="AK4931" s="4" t="s">
        <v>15643</v>
      </c>
      <c r="AL4931" s="4" t="s">
        <v>452</v>
      </c>
      <c r="AM4931" s="4" t="s">
        <v>452</v>
      </c>
    </row>
    <row r="4932" spans="21:39" x14ac:dyDescent="0.2">
      <c r="U4932" s="4"/>
      <c r="V4932" s="4"/>
      <c r="W4932" s="4"/>
      <c r="X4932" s="4"/>
      <c r="AJ4932" s="4" t="s">
        <v>15644</v>
      </c>
      <c r="AK4932" s="4" t="s">
        <v>15645</v>
      </c>
      <c r="AL4932" s="4" t="s">
        <v>452</v>
      </c>
      <c r="AM4932" s="4" t="s">
        <v>452</v>
      </c>
    </row>
    <row r="4933" spans="21:39" x14ac:dyDescent="0.2">
      <c r="U4933" s="4"/>
      <c r="V4933" s="4"/>
      <c r="W4933" s="4"/>
      <c r="X4933" s="4"/>
      <c r="AJ4933" s="4" t="s">
        <v>15646</v>
      </c>
      <c r="AK4933" s="4" t="s">
        <v>15647</v>
      </c>
      <c r="AL4933" s="4" t="s">
        <v>452</v>
      </c>
      <c r="AM4933" s="4" t="s">
        <v>452</v>
      </c>
    </row>
    <row r="4934" spans="21:39" x14ac:dyDescent="0.2">
      <c r="U4934" s="4"/>
      <c r="V4934" s="4"/>
      <c r="W4934" s="4"/>
      <c r="X4934" s="4"/>
      <c r="AJ4934" s="4" t="s">
        <v>15648</v>
      </c>
      <c r="AK4934" s="4" t="s">
        <v>15649</v>
      </c>
      <c r="AL4934" s="4" t="s">
        <v>452</v>
      </c>
      <c r="AM4934" s="4" t="s">
        <v>452</v>
      </c>
    </row>
    <row r="4935" spans="21:39" x14ac:dyDescent="0.2">
      <c r="U4935" s="4"/>
      <c r="V4935" s="4"/>
      <c r="W4935" s="4"/>
      <c r="X4935" s="4"/>
      <c r="AJ4935" s="4" t="s">
        <v>15650</v>
      </c>
      <c r="AK4935" s="4" t="s">
        <v>15651</v>
      </c>
      <c r="AL4935" s="4" t="s">
        <v>452</v>
      </c>
      <c r="AM4935" s="4" t="s">
        <v>452</v>
      </c>
    </row>
    <row r="4936" spans="21:39" x14ac:dyDescent="0.2">
      <c r="U4936" s="4"/>
      <c r="V4936" s="4"/>
      <c r="W4936" s="4"/>
      <c r="X4936" s="4"/>
      <c r="AJ4936" s="4" t="s">
        <v>15652</v>
      </c>
      <c r="AK4936" s="4" t="s">
        <v>15653</v>
      </c>
      <c r="AL4936" s="4" t="s">
        <v>452</v>
      </c>
      <c r="AM4936" s="4" t="s">
        <v>452</v>
      </c>
    </row>
    <row r="4937" spans="21:39" x14ac:dyDescent="0.2">
      <c r="U4937" s="4"/>
      <c r="V4937" s="4"/>
      <c r="W4937" s="4"/>
      <c r="X4937" s="4"/>
      <c r="AJ4937" s="4" t="s">
        <v>15654</v>
      </c>
      <c r="AK4937" s="4" t="s">
        <v>15655</v>
      </c>
      <c r="AL4937" s="4" t="s">
        <v>452</v>
      </c>
      <c r="AM4937" s="4" t="s">
        <v>452</v>
      </c>
    </row>
    <row r="4938" spans="21:39" x14ac:dyDescent="0.2">
      <c r="U4938" s="4"/>
      <c r="V4938" s="4"/>
      <c r="W4938" s="4"/>
      <c r="X4938" s="4"/>
      <c r="AJ4938" s="4" t="s">
        <v>15656</v>
      </c>
      <c r="AK4938" s="4" t="s">
        <v>15657</v>
      </c>
      <c r="AL4938" s="4" t="s">
        <v>452</v>
      </c>
      <c r="AM4938" s="4" t="s">
        <v>452</v>
      </c>
    </row>
    <row r="4939" spans="21:39" x14ac:dyDescent="0.2">
      <c r="U4939" s="4"/>
      <c r="V4939" s="4"/>
      <c r="W4939" s="4"/>
      <c r="X4939" s="4"/>
      <c r="AJ4939" s="4" t="s">
        <v>15658</v>
      </c>
      <c r="AK4939" s="4" t="s">
        <v>15659</v>
      </c>
      <c r="AL4939" s="4" t="s">
        <v>452</v>
      </c>
      <c r="AM4939" s="4" t="s">
        <v>452</v>
      </c>
    </row>
    <row r="4940" spans="21:39" x14ac:dyDescent="0.2">
      <c r="U4940" s="4"/>
      <c r="V4940" s="4"/>
      <c r="W4940" s="4"/>
      <c r="X4940" s="4"/>
      <c r="AJ4940" s="4" t="s">
        <v>15660</v>
      </c>
      <c r="AK4940" s="4" t="s">
        <v>15661</v>
      </c>
      <c r="AL4940" s="4" t="s">
        <v>452</v>
      </c>
      <c r="AM4940" s="4" t="s">
        <v>452</v>
      </c>
    </row>
    <row r="4941" spans="21:39" x14ac:dyDescent="0.2">
      <c r="U4941" s="4"/>
      <c r="V4941" s="4"/>
      <c r="W4941" s="4"/>
      <c r="X4941" s="4"/>
      <c r="AJ4941" s="4" t="s">
        <v>15662</v>
      </c>
      <c r="AK4941" s="4" t="s">
        <v>15663</v>
      </c>
      <c r="AL4941" s="4" t="s">
        <v>452</v>
      </c>
      <c r="AM4941" s="4" t="s">
        <v>452</v>
      </c>
    </row>
    <row r="4942" spans="21:39" x14ac:dyDescent="0.2">
      <c r="U4942" s="4"/>
      <c r="V4942" s="4"/>
      <c r="W4942" s="4"/>
      <c r="X4942" s="4"/>
      <c r="AJ4942" s="4" t="s">
        <v>15664</v>
      </c>
      <c r="AK4942" s="4" t="s">
        <v>15665</v>
      </c>
      <c r="AL4942" s="4" t="s">
        <v>452</v>
      </c>
      <c r="AM4942" s="4" t="s">
        <v>452</v>
      </c>
    </row>
    <row r="4943" spans="21:39" x14ac:dyDescent="0.2">
      <c r="U4943" s="4"/>
      <c r="V4943" s="4"/>
      <c r="W4943" s="4"/>
      <c r="X4943" s="4"/>
      <c r="AJ4943" s="4" t="s">
        <v>15666</v>
      </c>
      <c r="AK4943" s="4" t="s">
        <v>15667</v>
      </c>
      <c r="AL4943" s="4" t="s">
        <v>452</v>
      </c>
      <c r="AM4943" s="4" t="s">
        <v>452</v>
      </c>
    </row>
    <row r="4944" spans="21:39" x14ac:dyDescent="0.2">
      <c r="U4944" s="4"/>
      <c r="V4944" s="4"/>
      <c r="W4944" s="4"/>
      <c r="X4944" s="4"/>
      <c r="AJ4944" s="4" t="s">
        <v>15668</v>
      </c>
      <c r="AK4944" s="4" t="s">
        <v>15669</v>
      </c>
      <c r="AL4944" s="4" t="s">
        <v>452</v>
      </c>
      <c r="AM4944" s="4" t="s">
        <v>452</v>
      </c>
    </row>
    <row r="4945" spans="21:39" x14ac:dyDescent="0.2">
      <c r="U4945" s="4"/>
      <c r="V4945" s="4"/>
      <c r="W4945" s="4"/>
      <c r="X4945" s="4"/>
      <c r="AJ4945" s="4" t="s">
        <v>15670</v>
      </c>
      <c r="AK4945" s="4" t="s">
        <v>15671</v>
      </c>
      <c r="AL4945" s="4" t="s">
        <v>452</v>
      </c>
      <c r="AM4945" s="4" t="s">
        <v>452</v>
      </c>
    </row>
    <row r="4946" spans="21:39" x14ac:dyDescent="0.2">
      <c r="U4946" s="4"/>
      <c r="V4946" s="4"/>
      <c r="W4946" s="4"/>
      <c r="X4946" s="4"/>
      <c r="AJ4946" s="4" t="s">
        <v>15672</v>
      </c>
      <c r="AK4946" s="4" t="s">
        <v>15673</v>
      </c>
      <c r="AL4946" s="4" t="s">
        <v>452</v>
      </c>
      <c r="AM4946" s="4" t="s">
        <v>452</v>
      </c>
    </row>
    <row r="4947" spans="21:39" x14ac:dyDescent="0.2">
      <c r="U4947" s="4"/>
      <c r="V4947" s="4"/>
      <c r="W4947" s="4"/>
      <c r="X4947" s="4"/>
      <c r="AJ4947" s="4" t="s">
        <v>15674</v>
      </c>
      <c r="AK4947" s="4" t="s">
        <v>15675</v>
      </c>
      <c r="AL4947" s="4" t="s">
        <v>452</v>
      </c>
      <c r="AM4947" s="4" t="s">
        <v>452</v>
      </c>
    </row>
    <row r="4948" spans="21:39" x14ac:dyDescent="0.2">
      <c r="U4948" s="4"/>
      <c r="V4948" s="4"/>
      <c r="W4948" s="4"/>
      <c r="X4948" s="4"/>
      <c r="AJ4948" s="4" t="s">
        <v>15676</v>
      </c>
      <c r="AK4948" s="4" t="s">
        <v>15677</v>
      </c>
      <c r="AL4948" s="4" t="s">
        <v>452</v>
      </c>
      <c r="AM4948" s="4" t="s">
        <v>452</v>
      </c>
    </row>
    <row r="4949" spans="21:39" x14ac:dyDescent="0.2">
      <c r="U4949" s="4"/>
      <c r="V4949" s="4"/>
      <c r="W4949" s="4"/>
      <c r="X4949" s="4"/>
      <c r="AJ4949" s="4" t="s">
        <v>15678</v>
      </c>
      <c r="AK4949" s="4" t="s">
        <v>15679</v>
      </c>
      <c r="AL4949" s="4" t="s">
        <v>452</v>
      </c>
      <c r="AM4949" s="4" t="s">
        <v>452</v>
      </c>
    </row>
    <row r="4950" spans="21:39" x14ac:dyDescent="0.2">
      <c r="U4950" s="4"/>
      <c r="V4950" s="4"/>
      <c r="W4950" s="4"/>
      <c r="X4950" s="4"/>
      <c r="AJ4950" s="4" t="s">
        <v>15680</v>
      </c>
      <c r="AK4950" s="4" t="s">
        <v>15681</v>
      </c>
      <c r="AL4950" s="4" t="s">
        <v>452</v>
      </c>
      <c r="AM4950" s="4" t="s">
        <v>452</v>
      </c>
    </row>
    <row r="4951" spans="21:39" x14ac:dyDescent="0.2">
      <c r="U4951" s="4"/>
      <c r="V4951" s="4"/>
      <c r="W4951" s="4"/>
      <c r="X4951" s="4"/>
      <c r="AJ4951" s="4" t="s">
        <v>15682</v>
      </c>
      <c r="AK4951" s="4" t="s">
        <v>15683</v>
      </c>
      <c r="AL4951" s="4" t="s">
        <v>452</v>
      </c>
      <c r="AM4951" s="4" t="s">
        <v>452</v>
      </c>
    </row>
    <row r="4952" spans="21:39" x14ac:dyDescent="0.2">
      <c r="U4952" s="4"/>
      <c r="V4952" s="4"/>
      <c r="W4952" s="4"/>
      <c r="X4952" s="4"/>
      <c r="AJ4952" s="4" t="s">
        <v>15684</v>
      </c>
      <c r="AK4952" s="4" t="s">
        <v>15685</v>
      </c>
      <c r="AL4952" s="4" t="s">
        <v>452</v>
      </c>
      <c r="AM4952" s="4" t="s">
        <v>452</v>
      </c>
    </row>
    <row r="4953" spans="21:39" x14ac:dyDescent="0.2">
      <c r="U4953" s="4"/>
      <c r="V4953" s="4"/>
      <c r="W4953" s="4"/>
      <c r="X4953" s="4"/>
      <c r="AJ4953" s="4" t="s">
        <v>15686</v>
      </c>
      <c r="AK4953" s="4" t="s">
        <v>15687</v>
      </c>
      <c r="AL4953" s="4" t="s">
        <v>452</v>
      </c>
      <c r="AM4953" s="4" t="s">
        <v>452</v>
      </c>
    </row>
    <row r="4954" spans="21:39" x14ac:dyDescent="0.2">
      <c r="U4954" s="4"/>
      <c r="V4954" s="4"/>
      <c r="W4954" s="4"/>
      <c r="X4954" s="4"/>
      <c r="AJ4954" s="4" t="s">
        <v>15688</v>
      </c>
      <c r="AK4954" s="4" t="s">
        <v>15689</v>
      </c>
      <c r="AL4954" s="4" t="s">
        <v>452</v>
      </c>
      <c r="AM4954" s="4" t="s">
        <v>452</v>
      </c>
    </row>
    <row r="4955" spans="21:39" x14ac:dyDescent="0.2">
      <c r="U4955" s="4"/>
      <c r="V4955" s="4"/>
      <c r="W4955" s="4"/>
      <c r="X4955" s="4"/>
      <c r="AJ4955" s="4" t="s">
        <v>15690</v>
      </c>
      <c r="AK4955" s="4" t="s">
        <v>15691</v>
      </c>
      <c r="AL4955" s="4" t="s">
        <v>452</v>
      </c>
      <c r="AM4955" s="4" t="s">
        <v>452</v>
      </c>
    </row>
    <row r="4956" spans="21:39" x14ac:dyDescent="0.2">
      <c r="U4956" s="4"/>
      <c r="V4956" s="4"/>
      <c r="W4956" s="4"/>
      <c r="X4956" s="4"/>
      <c r="AJ4956" s="4" t="s">
        <v>15692</v>
      </c>
      <c r="AK4956" s="4" t="s">
        <v>15693</v>
      </c>
      <c r="AL4956" s="4" t="s">
        <v>452</v>
      </c>
      <c r="AM4956" s="4" t="s">
        <v>452</v>
      </c>
    </row>
    <row r="4957" spans="21:39" x14ac:dyDescent="0.2">
      <c r="U4957" s="4"/>
      <c r="V4957" s="4"/>
      <c r="W4957" s="4"/>
      <c r="X4957" s="4"/>
      <c r="AJ4957" s="4" t="s">
        <v>15694</v>
      </c>
      <c r="AK4957" s="4" t="s">
        <v>15695</v>
      </c>
      <c r="AL4957" s="4" t="s">
        <v>452</v>
      </c>
      <c r="AM4957" s="4" t="s">
        <v>452</v>
      </c>
    </row>
    <row r="4958" spans="21:39" x14ac:dyDescent="0.2">
      <c r="U4958" s="4"/>
      <c r="V4958" s="4"/>
      <c r="W4958" s="4"/>
      <c r="X4958" s="4"/>
      <c r="AJ4958" s="4" t="s">
        <v>15696</v>
      </c>
      <c r="AK4958" s="4" t="s">
        <v>15697</v>
      </c>
      <c r="AL4958" s="4" t="s">
        <v>452</v>
      </c>
      <c r="AM4958" s="4" t="s">
        <v>452</v>
      </c>
    </row>
    <row r="4959" spans="21:39" x14ac:dyDescent="0.2">
      <c r="U4959" s="4"/>
      <c r="V4959" s="4"/>
      <c r="W4959" s="4"/>
      <c r="X4959" s="4"/>
      <c r="AJ4959" s="4" t="s">
        <v>15698</v>
      </c>
      <c r="AK4959" s="4" t="s">
        <v>15699</v>
      </c>
      <c r="AL4959" s="4" t="s">
        <v>452</v>
      </c>
      <c r="AM4959" s="4" t="s">
        <v>452</v>
      </c>
    </row>
    <row r="4960" spans="21:39" x14ac:dyDescent="0.2">
      <c r="U4960" s="4"/>
      <c r="V4960" s="4"/>
      <c r="W4960" s="4"/>
      <c r="X4960" s="4"/>
      <c r="AJ4960" s="4" t="s">
        <v>15700</v>
      </c>
      <c r="AK4960" s="4" t="s">
        <v>15701</v>
      </c>
      <c r="AL4960" s="4" t="s">
        <v>452</v>
      </c>
      <c r="AM4960" s="4" t="s">
        <v>452</v>
      </c>
    </row>
    <row r="4961" spans="21:39" x14ac:dyDescent="0.2">
      <c r="U4961" s="4"/>
      <c r="V4961" s="4"/>
      <c r="W4961" s="4"/>
      <c r="X4961" s="4"/>
      <c r="AJ4961" s="4" t="s">
        <v>15702</v>
      </c>
      <c r="AK4961" s="4" t="s">
        <v>15703</v>
      </c>
      <c r="AL4961" s="4" t="s">
        <v>452</v>
      </c>
      <c r="AM4961" s="4" t="s">
        <v>452</v>
      </c>
    </row>
    <row r="4962" spans="21:39" x14ac:dyDescent="0.2">
      <c r="U4962" s="4"/>
      <c r="V4962" s="4"/>
      <c r="W4962" s="4"/>
      <c r="X4962" s="4"/>
      <c r="AJ4962" s="4" t="s">
        <v>15704</v>
      </c>
      <c r="AK4962" s="4" t="s">
        <v>15705</v>
      </c>
      <c r="AL4962" s="4" t="s">
        <v>452</v>
      </c>
      <c r="AM4962" s="4" t="s">
        <v>452</v>
      </c>
    </row>
    <row r="4963" spans="21:39" x14ac:dyDescent="0.2">
      <c r="U4963" s="4"/>
      <c r="V4963" s="4"/>
      <c r="W4963" s="4"/>
      <c r="X4963" s="4"/>
      <c r="AJ4963" s="4" t="s">
        <v>15706</v>
      </c>
      <c r="AK4963" s="4" t="s">
        <v>15707</v>
      </c>
      <c r="AL4963" s="4" t="s">
        <v>452</v>
      </c>
      <c r="AM4963" s="4" t="s">
        <v>452</v>
      </c>
    </row>
    <row r="4964" spans="21:39" x14ac:dyDescent="0.2">
      <c r="U4964" s="4"/>
      <c r="V4964" s="4"/>
      <c r="W4964" s="4"/>
      <c r="X4964" s="4"/>
      <c r="AJ4964" s="4" t="s">
        <v>15708</v>
      </c>
      <c r="AK4964" s="4" t="s">
        <v>15709</v>
      </c>
      <c r="AL4964" s="4" t="s">
        <v>452</v>
      </c>
      <c r="AM4964" s="4" t="s">
        <v>452</v>
      </c>
    </row>
    <row r="4965" spans="21:39" x14ac:dyDescent="0.2">
      <c r="U4965" s="4"/>
      <c r="V4965" s="4"/>
      <c r="W4965" s="4"/>
      <c r="X4965" s="4"/>
      <c r="AJ4965" s="4" t="s">
        <v>15710</v>
      </c>
      <c r="AK4965" s="4" t="s">
        <v>15711</v>
      </c>
      <c r="AL4965" s="4" t="s">
        <v>452</v>
      </c>
      <c r="AM4965" s="4" t="s">
        <v>452</v>
      </c>
    </row>
    <row r="4966" spans="21:39" x14ac:dyDescent="0.2">
      <c r="U4966" s="4"/>
      <c r="V4966" s="4"/>
      <c r="W4966" s="4"/>
      <c r="X4966" s="4"/>
      <c r="AJ4966" s="4" t="s">
        <v>15712</v>
      </c>
      <c r="AK4966" s="4" t="s">
        <v>15713</v>
      </c>
      <c r="AL4966" s="4" t="s">
        <v>452</v>
      </c>
      <c r="AM4966" s="4" t="s">
        <v>452</v>
      </c>
    </row>
    <row r="4967" spans="21:39" x14ac:dyDescent="0.2">
      <c r="U4967" s="4"/>
      <c r="V4967" s="4"/>
      <c r="W4967" s="4"/>
      <c r="X4967" s="4"/>
      <c r="AJ4967" s="4" t="s">
        <v>15714</v>
      </c>
      <c r="AK4967" s="4" t="s">
        <v>15715</v>
      </c>
      <c r="AL4967" s="4" t="s">
        <v>452</v>
      </c>
      <c r="AM4967" s="4" t="s">
        <v>452</v>
      </c>
    </row>
    <row r="4968" spans="21:39" x14ac:dyDescent="0.2">
      <c r="U4968" s="4"/>
      <c r="V4968" s="4"/>
      <c r="W4968" s="4"/>
      <c r="X4968" s="4"/>
      <c r="AJ4968" s="4" t="s">
        <v>15716</v>
      </c>
      <c r="AK4968" s="4" t="s">
        <v>15717</v>
      </c>
      <c r="AL4968" s="4" t="s">
        <v>452</v>
      </c>
      <c r="AM4968" s="4" t="s">
        <v>452</v>
      </c>
    </row>
    <row r="4969" spans="21:39" x14ac:dyDescent="0.2">
      <c r="U4969" s="4"/>
      <c r="V4969" s="4"/>
      <c r="W4969" s="4"/>
      <c r="X4969" s="4"/>
      <c r="AJ4969" s="4" t="s">
        <v>15718</v>
      </c>
      <c r="AK4969" s="4" t="s">
        <v>15719</v>
      </c>
      <c r="AL4969" s="4" t="s">
        <v>452</v>
      </c>
      <c r="AM4969" s="4" t="s">
        <v>452</v>
      </c>
    </row>
    <row r="4970" spans="21:39" x14ac:dyDescent="0.2">
      <c r="U4970" s="4"/>
      <c r="V4970" s="4"/>
      <c r="W4970" s="4"/>
      <c r="X4970" s="4"/>
      <c r="AJ4970" s="4" t="s">
        <v>15720</v>
      </c>
      <c r="AK4970" s="4" t="s">
        <v>13886</v>
      </c>
      <c r="AL4970" s="4" t="s">
        <v>15721</v>
      </c>
      <c r="AM4970" s="4" t="s">
        <v>15722</v>
      </c>
    </row>
    <row r="4971" spans="21:39" x14ac:dyDescent="0.2">
      <c r="U4971" s="4"/>
      <c r="V4971" s="4"/>
      <c r="W4971" s="4"/>
      <c r="X4971" s="4"/>
      <c r="AJ4971" s="4" t="s">
        <v>15723</v>
      </c>
      <c r="AK4971" s="4" t="s">
        <v>15724</v>
      </c>
      <c r="AL4971" s="4" t="s">
        <v>15725</v>
      </c>
      <c r="AM4971" s="4" t="s">
        <v>15726</v>
      </c>
    </row>
    <row r="4972" spans="21:39" x14ac:dyDescent="0.2">
      <c r="U4972" s="4"/>
      <c r="V4972" s="4"/>
      <c r="W4972" s="4"/>
      <c r="X4972" s="4"/>
      <c r="AJ4972" s="4" t="s">
        <v>15727</v>
      </c>
      <c r="AK4972" s="4" t="s">
        <v>15594</v>
      </c>
      <c r="AL4972" s="4" t="s">
        <v>15728</v>
      </c>
      <c r="AM4972" s="4" t="s">
        <v>15729</v>
      </c>
    </row>
    <row r="4973" spans="21:39" x14ac:dyDescent="0.2">
      <c r="U4973" s="4"/>
      <c r="V4973" s="4"/>
      <c r="W4973" s="4"/>
      <c r="X4973" s="4"/>
      <c r="AJ4973" s="4" t="s">
        <v>15730</v>
      </c>
      <c r="AK4973" s="4" t="s">
        <v>15598</v>
      </c>
      <c r="AL4973" s="4" t="s">
        <v>15731</v>
      </c>
      <c r="AM4973" s="4" t="s">
        <v>15732</v>
      </c>
    </row>
    <row r="4974" spans="21:39" x14ac:dyDescent="0.2">
      <c r="U4974" s="4"/>
      <c r="V4974" s="4"/>
      <c r="W4974" s="4"/>
      <c r="X4974" s="4"/>
      <c r="AJ4974" s="4" t="s">
        <v>15733</v>
      </c>
      <c r="AK4974" s="4" t="s">
        <v>13894</v>
      </c>
      <c r="AL4974" s="4" t="s">
        <v>15721</v>
      </c>
      <c r="AM4974" s="4" t="s">
        <v>15734</v>
      </c>
    </row>
    <row r="4975" spans="21:39" x14ac:dyDescent="0.2">
      <c r="U4975" s="4"/>
      <c r="V4975" s="4"/>
      <c r="W4975" s="4"/>
      <c r="X4975" s="4"/>
      <c r="AJ4975" s="4" t="s">
        <v>15735</v>
      </c>
      <c r="AK4975" s="4" t="s">
        <v>13896</v>
      </c>
      <c r="AL4975" s="4" t="s">
        <v>452</v>
      </c>
      <c r="AM4975" s="4" t="s">
        <v>452</v>
      </c>
    </row>
    <row r="4976" spans="21:39" x14ac:dyDescent="0.2">
      <c r="U4976" s="4"/>
      <c r="V4976" s="4"/>
      <c r="W4976" s="4"/>
      <c r="X4976" s="4"/>
      <c r="AJ4976" s="4" t="s">
        <v>15736</v>
      </c>
      <c r="AK4976" s="4" t="s">
        <v>15737</v>
      </c>
      <c r="AL4976" s="4" t="s">
        <v>15738</v>
      </c>
      <c r="AM4976" s="4" t="s">
        <v>15739</v>
      </c>
    </row>
    <row r="4977" spans="21:39" x14ac:dyDescent="0.2">
      <c r="U4977" s="4"/>
      <c r="V4977" s="4"/>
      <c r="W4977" s="4"/>
      <c r="X4977" s="4"/>
      <c r="AJ4977" s="4" t="s">
        <v>15740</v>
      </c>
      <c r="AK4977" s="4" t="s">
        <v>15741</v>
      </c>
      <c r="AL4977" s="4" t="s">
        <v>15742</v>
      </c>
      <c r="AM4977" s="4" t="s">
        <v>15743</v>
      </c>
    </row>
    <row r="4978" spans="21:39" x14ac:dyDescent="0.2">
      <c r="U4978" s="4"/>
      <c r="V4978" s="4"/>
      <c r="W4978" s="4"/>
      <c r="X4978" s="4"/>
      <c r="AJ4978" s="4" t="s">
        <v>15744</v>
      </c>
      <c r="AK4978" s="4" t="s">
        <v>15745</v>
      </c>
      <c r="AL4978" s="4" t="s">
        <v>15746</v>
      </c>
      <c r="AM4978" s="4" t="s">
        <v>15747</v>
      </c>
    </row>
    <row r="4979" spans="21:39" x14ac:dyDescent="0.2">
      <c r="U4979" s="4"/>
      <c r="V4979" s="4"/>
      <c r="W4979" s="4"/>
      <c r="X4979" s="4"/>
      <c r="AJ4979" s="4" t="s">
        <v>15748</v>
      </c>
      <c r="AK4979" s="4" t="s">
        <v>15749</v>
      </c>
      <c r="AL4979" s="4" t="s">
        <v>15750</v>
      </c>
      <c r="AM4979" s="4" t="s">
        <v>15751</v>
      </c>
    </row>
    <row r="4980" spans="21:39" x14ac:dyDescent="0.2">
      <c r="U4980" s="4"/>
      <c r="V4980" s="4"/>
      <c r="W4980" s="4"/>
      <c r="X4980" s="4"/>
      <c r="AJ4980" s="4" t="s">
        <v>15752</v>
      </c>
      <c r="AK4980" s="4" t="s">
        <v>15753</v>
      </c>
      <c r="AL4980" s="4" t="s">
        <v>15754</v>
      </c>
      <c r="AM4980" s="4" t="s">
        <v>15755</v>
      </c>
    </row>
    <row r="4981" spans="21:39" x14ac:dyDescent="0.2">
      <c r="U4981" s="4"/>
      <c r="V4981" s="4"/>
      <c r="W4981" s="4"/>
      <c r="X4981" s="4"/>
      <c r="AJ4981" s="4" t="s">
        <v>15756</v>
      </c>
      <c r="AK4981" s="4" t="s">
        <v>15757</v>
      </c>
      <c r="AL4981" s="4" t="s">
        <v>15758</v>
      </c>
      <c r="AM4981" s="4" t="s">
        <v>15755</v>
      </c>
    </row>
    <row r="4982" spans="21:39" x14ac:dyDescent="0.2">
      <c r="U4982" s="4"/>
      <c r="V4982" s="4"/>
      <c r="W4982" s="4"/>
      <c r="X4982" s="4"/>
      <c r="AJ4982" s="4" t="s">
        <v>15759</v>
      </c>
      <c r="AK4982" s="4" t="s">
        <v>15760</v>
      </c>
      <c r="AL4982" s="4" t="s">
        <v>15761</v>
      </c>
      <c r="AM4982" s="4" t="s">
        <v>15762</v>
      </c>
    </row>
    <row r="4983" spans="21:39" x14ac:dyDescent="0.2">
      <c r="U4983" s="4"/>
      <c r="V4983" s="4"/>
      <c r="W4983" s="4"/>
      <c r="X4983" s="4"/>
      <c r="AJ4983" s="4" t="s">
        <v>15763</v>
      </c>
      <c r="AK4983" s="4" t="s">
        <v>15527</v>
      </c>
      <c r="AL4983" s="4" t="s">
        <v>15764</v>
      </c>
      <c r="AM4983" s="4" t="s">
        <v>15765</v>
      </c>
    </row>
    <row r="4984" spans="21:39" x14ac:dyDescent="0.2">
      <c r="U4984" s="4"/>
      <c r="V4984" s="4"/>
      <c r="W4984" s="4"/>
      <c r="X4984" s="4"/>
      <c r="AJ4984" s="4" t="s">
        <v>15766</v>
      </c>
      <c r="AK4984" s="4" t="s">
        <v>15767</v>
      </c>
      <c r="AL4984" s="4" t="s">
        <v>15768</v>
      </c>
      <c r="AM4984" s="4" t="s">
        <v>15769</v>
      </c>
    </row>
    <row r="4985" spans="21:39" x14ac:dyDescent="0.2">
      <c r="U4985" s="4"/>
      <c r="V4985" s="4"/>
      <c r="W4985" s="4"/>
      <c r="X4985" s="4"/>
      <c r="AJ4985" s="4" t="s">
        <v>15770</v>
      </c>
      <c r="AK4985" s="4" t="s">
        <v>15771</v>
      </c>
      <c r="AL4985" s="4" t="s">
        <v>452</v>
      </c>
      <c r="AM4985" s="4" t="s">
        <v>452</v>
      </c>
    </row>
    <row r="4986" spans="21:39" x14ac:dyDescent="0.2">
      <c r="U4986" s="4"/>
      <c r="V4986" s="4"/>
      <c r="W4986" s="4"/>
      <c r="X4986" s="4"/>
      <c r="AJ4986" s="4" t="s">
        <v>15772</v>
      </c>
      <c r="AK4986" s="4" t="s">
        <v>15773</v>
      </c>
      <c r="AL4986" s="4" t="s">
        <v>452</v>
      </c>
      <c r="AM4986" s="4" t="s">
        <v>452</v>
      </c>
    </row>
    <row r="4987" spans="21:39" x14ac:dyDescent="0.2">
      <c r="U4987" s="4"/>
      <c r="V4987" s="4"/>
      <c r="W4987" s="4"/>
      <c r="X4987" s="4"/>
      <c r="AJ4987" s="4" t="s">
        <v>15774</v>
      </c>
      <c r="AK4987" s="4" t="s">
        <v>15775</v>
      </c>
      <c r="AL4987" s="4" t="s">
        <v>452</v>
      </c>
      <c r="AM4987" s="4" t="s">
        <v>452</v>
      </c>
    </row>
    <row r="4988" spans="21:39" x14ac:dyDescent="0.2">
      <c r="U4988" s="4"/>
      <c r="V4988" s="4"/>
      <c r="W4988" s="4"/>
      <c r="X4988" s="4"/>
      <c r="AJ4988" s="4" t="s">
        <v>15776</v>
      </c>
      <c r="AK4988" s="4" t="s">
        <v>15777</v>
      </c>
      <c r="AL4988" s="4" t="s">
        <v>452</v>
      </c>
      <c r="AM4988" s="4" t="s">
        <v>452</v>
      </c>
    </row>
    <row r="4989" spans="21:39" x14ac:dyDescent="0.2">
      <c r="U4989" s="4"/>
      <c r="V4989" s="4"/>
      <c r="W4989" s="4"/>
      <c r="X4989" s="4"/>
      <c r="AJ4989" s="4" t="s">
        <v>15778</v>
      </c>
      <c r="AK4989" s="4" t="s">
        <v>15779</v>
      </c>
      <c r="AL4989" s="4" t="s">
        <v>452</v>
      </c>
      <c r="AM4989" s="4" t="s">
        <v>452</v>
      </c>
    </row>
    <row r="4990" spans="21:39" x14ac:dyDescent="0.2">
      <c r="U4990" s="4"/>
      <c r="V4990" s="4"/>
      <c r="W4990" s="4"/>
      <c r="X4990" s="4"/>
      <c r="AJ4990" s="4" t="s">
        <v>15780</v>
      </c>
      <c r="AK4990" s="4" t="s">
        <v>15781</v>
      </c>
      <c r="AL4990" s="4" t="s">
        <v>452</v>
      </c>
      <c r="AM4990" s="4" t="s">
        <v>452</v>
      </c>
    </row>
    <row r="4991" spans="21:39" x14ac:dyDescent="0.2">
      <c r="U4991" s="4"/>
      <c r="V4991" s="4"/>
      <c r="W4991" s="4"/>
      <c r="X4991" s="4"/>
      <c r="AJ4991" s="4" t="s">
        <v>15782</v>
      </c>
      <c r="AK4991" s="4" t="s">
        <v>15783</v>
      </c>
      <c r="AL4991" s="4" t="s">
        <v>452</v>
      </c>
      <c r="AM4991" s="4" t="s">
        <v>452</v>
      </c>
    </row>
    <row r="4992" spans="21:39" x14ac:dyDescent="0.2">
      <c r="U4992" s="4"/>
      <c r="V4992" s="4"/>
      <c r="W4992" s="4"/>
      <c r="X4992" s="4"/>
      <c r="AJ4992" s="4" t="s">
        <v>15784</v>
      </c>
      <c r="AK4992" s="4" t="s">
        <v>15785</v>
      </c>
      <c r="AL4992" s="4" t="s">
        <v>452</v>
      </c>
      <c r="AM4992" s="4" t="s">
        <v>452</v>
      </c>
    </row>
    <row r="4993" spans="21:39" x14ac:dyDescent="0.2">
      <c r="U4993" s="4"/>
      <c r="V4993" s="4"/>
      <c r="W4993" s="4"/>
      <c r="X4993" s="4"/>
      <c r="AJ4993" s="4" t="s">
        <v>15786</v>
      </c>
      <c r="AK4993" s="4" t="s">
        <v>15787</v>
      </c>
      <c r="AL4993" s="4" t="s">
        <v>452</v>
      </c>
      <c r="AM4993" s="4" t="s">
        <v>452</v>
      </c>
    </row>
    <row r="4994" spans="21:39" x14ac:dyDescent="0.2">
      <c r="U4994" s="4"/>
      <c r="V4994" s="4"/>
      <c r="W4994" s="4"/>
      <c r="X4994" s="4"/>
      <c r="AJ4994" s="4" t="s">
        <v>15788</v>
      </c>
      <c r="AK4994" s="4" t="s">
        <v>15789</v>
      </c>
      <c r="AL4994" s="4" t="s">
        <v>452</v>
      </c>
      <c r="AM4994" s="4" t="s">
        <v>452</v>
      </c>
    </row>
    <row r="4995" spans="21:39" x14ac:dyDescent="0.2">
      <c r="U4995" s="4"/>
      <c r="V4995" s="4"/>
      <c r="W4995" s="4"/>
      <c r="X4995" s="4"/>
      <c r="AJ4995" s="4" t="s">
        <v>15790</v>
      </c>
      <c r="AK4995" s="4" t="s">
        <v>15791</v>
      </c>
      <c r="AL4995" s="4" t="s">
        <v>452</v>
      </c>
      <c r="AM4995" s="4" t="s">
        <v>452</v>
      </c>
    </row>
    <row r="4996" spans="21:39" x14ac:dyDescent="0.2">
      <c r="U4996" s="4"/>
      <c r="V4996" s="4"/>
      <c r="W4996" s="4"/>
      <c r="X4996" s="4"/>
      <c r="AJ4996" s="4" t="s">
        <v>15792</v>
      </c>
      <c r="AK4996" s="4" t="s">
        <v>15793</v>
      </c>
      <c r="AL4996" s="4" t="s">
        <v>452</v>
      </c>
      <c r="AM4996" s="4" t="s">
        <v>452</v>
      </c>
    </row>
    <row r="4997" spans="21:39" x14ac:dyDescent="0.2">
      <c r="U4997" s="4"/>
      <c r="V4997" s="4"/>
      <c r="W4997" s="4"/>
      <c r="X4997" s="4"/>
      <c r="AJ4997" s="4" t="s">
        <v>15794</v>
      </c>
      <c r="AK4997" s="4" t="s">
        <v>15795</v>
      </c>
      <c r="AL4997" s="4" t="s">
        <v>452</v>
      </c>
      <c r="AM4997" s="4" t="s">
        <v>452</v>
      </c>
    </row>
    <row r="4998" spans="21:39" x14ac:dyDescent="0.2">
      <c r="U4998" s="4"/>
      <c r="V4998" s="4"/>
      <c r="W4998" s="4"/>
      <c r="X4998" s="4"/>
      <c r="AJ4998" s="4" t="s">
        <v>15796</v>
      </c>
      <c r="AK4998" s="4" t="s">
        <v>15797</v>
      </c>
      <c r="AL4998" s="4" t="s">
        <v>452</v>
      </c>
      <c r="AM4998" s="4" t="s">
        <v>452</v>
      </c>
    </row>
    <row r="4999" spans="21:39" x14ac:dyDescent="0.2">
      <c r="U4999" s="4"/>
      <c r="V4999" s="4"/>
      <c r="W4999" s="4"/>
      <c r="X4999" s="4"/>
      <c r="AJ4999" s="4" t="s">
        <v>15798</v>
      </c>
      <c r="AK4999" s="4" t="s">
        <v>15799</v>
      </c>
      <c r="AL4999" s="4" t="s">
        <v>452</v>
      </c>
      <c r="AM4999" s="4" t="s">
        <v>452</v>
      </c>
    </row>
    <row r="5000" spans="21:39" x14ac:dyDescent="0.2">
      <c r="U5000" s="4"/>
      <c r="V5000" s="4"/>
      <c r="W5000" s="4"/>
      <c r="X5000" s="4"/>
      <c r="AJ5000" s="4" t="s">
        <v>15800</v>
      </c>
      <c r="AK5000" s="4" t="s">
        <v>15801</v>
      </c>
      <c r="AL5000" s="4" t="s">
        <v>452</v>
      </c>
      <c r="AM5000" s="4" t="s">
        <v>452</v>
      </c>
    </row>
    <row r="5001" spans="21:39" x14ac:dyDescent="0.2">
      <c r="U5001" s="4"/>
      <c r="V5001" s="4"/>
      <c r="W5001" s="4"/>
      <c r="X5001" s="4"/>
      <c r="AJ5001" s="4" t="s">
        <v>15802</v>
      </c>
      <c r="AK5001" s="4" t="s">
        <v>15803</v>
      </c>
      <c r="AL5001" s="4" t="s">
        <v>452</v>
      </c>
      <c r="AM5001" s="4" t="s">
        <v>452</v>
      </c>
    </row>
    <row r="5002" spans="21:39" x14ac:dyDescent="0.2">
      <c r="U5002" s="4"/>
      <c r="V5002" s="4"/>
      <c r="W5002" s="4"/>
      <c r="X5002" s="4"/>
      <c r="AJ5002" s="4" t="s">
        <v>15804</v>
      </c>
      <c r="AK5002" s="4" t="s">
        <v>15805</v>
      </c>
      <c r="AL5002" s="4" t="s">
        <v>452</v>
      </c>
      <c r="AM5002" s="4" t="s">
        <v>452</v>
      </c>
    </row>
    <row r="5003" spans="21:39" x14ac:dyDescent="0.2">
      <c r="U5003" s="4"/>
      <c r="V5003" s="4"/>
      <c r="W5003" s="4"/>
      <c r="X5003" s="4"/>
      <c r="AJ5003" s="4" t="s">
        <v>15806</v>
      </c>
      <c r="AK5003" s="4" t="s">
        <v>15807</v>
      </c>
      <c r="AL5003" s="4" t="s">
        <v>452</v>
      </c>
      <c r="AM5003" s="4" t="s">
        <v>452</v>
      </c>
    </row>
    <row r="5004" spans="21:39" x14ac:dyDescent="0.2">
      <c r="U5004" s="4"/>
      <c r="V5004" s="4"/>
      <c r="W5004" s="4"/>
      <c r="X5004" s="4"/>
      <c r="AJ5004" s="4" t="s">
        <v>15808</v>
      </c>
      <c r="AK5004" s="4" t="s">
        <v>15809</v>
      </c>
      <c r="AL5004" s="4" t="s">
        <v>452</v>
      </c>
      <c r="AM5004" s="4" t="s">
        <v>452</v>
      </c>
    </row>
    <row r="5005" spans="21:39" x14ac:dyDescent="0.2">
      <c r="U5005" s="4"/>
      <c r="V5005" s="4"/>
      <c r="W5005" s="4"/>
      <c r="X5005" s="4"/>
      <c r="AJ5005" s="4" t="s">
        <v>15810</v>
      </c>
      <c r="AK5005" s="4" t="s">
        <v>15811</v>
      </c>
      <c r="AL5005" s="4" t="s">
        <v>452</v>
      </c>
      <c r="AM5005" s="4" t="s">
        <v>452</v>
      </c>
    </row>
    <row r="5006" spans="21:39" x14ac:dyDescent="0.2">
      <c r="U5006" s="4"/>
      <c r="V5006" s="4"/>
      <c r="W5006" s="4"/>
      <c r="X5006" s="4"/>
      <c r="AJ5006" s="4" t="s">
        <v>15812</v>
      </c>
      <c r="AK5006" s="4" t="s">
        <v>15813</v>
      </c>
      <c r="AL5006" s="4" t="s">
        <v>452</v>
      </c>
      <c r="AM5006" s="4" t="s">
        <v>452</v>
      </c>
    </row>
    <row r="5007" spans="21:39" x14ac:dyDescent="0.2">
      <c r="U5007" s="4"/>
      <c r="V5007" s="4"/>
      <c r="W5007" s="4"/>
      <c r="X5007" s="4"/>
      <c r="AJ5007" s="4" t="s">
        <v>15814</v>
      </c>
      <c r="AK5007" s="4" t="s">
        <v>15815</v>
      </c>
      <c r="AL5007" s="4" t="s">
        <v>452</v>
      </c>
      <c r="AM5007" s="4" t="s">
        <v>452</v>
      </c>
    </row>
    <row r="5008" spans="21:39" x14ac:dyDescent="0.2">
      <c r="U5008" s="4"/>
      <c r="V5008" s="4"/>
      <c r="W5008" s="4"/>
      <c r="X5008" s="4"/>
      <c r="AJ5008" s="4" t="s">
        <v>15816</v>
      </c>
      <c r="AK5008" s="4" t="s">
        <v>15817</v>
      </c>
      <c r="AL5008" s="4" t="s">
        <v>452</v>
      </c>
      <c r="AM5008" s="4" t="s">
        <v>452</v>
      </c>
    </row>
    <row r="5009" spans="21:39" x14ac:dyDescent="0.2">
      <c r="U5009" s="4"/>
      <c r="V5009" s="4"/>
      <c r="W5009" s="4"/>
      <c r="X5009" s="4"/>
      <c r="AJ5009" s="4" t="s">
        <v>15818</v>
      </c>
      <c r="AK5009" s="4" t="s">
        <v>15819</v>
      </c>
      <c r="AL5009" s="4" t="s">
        <v>452</v>
      </c>
      <c r="AM5009" s="4" t="s">
        <v>452</v>
      </c>
    </row>
    <row r="5010" spans="21:39" x14ac:dyDescent="0.2">
      <c r="U5010" s="4"/>
      <c r="V5010" s="4"/>
      <c r="W5010" s="4"/>
      <c r="X5010" s="4"/>
      <c r="AJ5010" s="4" t="s">
        <v>15820</v>
      </c>
      <c r="AK5010" s="4" t="s">
        <v>15821</v>
      </c>
      <c r="AL5010" s="4" t="s">
        <v>452</v>
      </c>
      <c r="AM5010" s="4" t="s">
        <v>452</v>
      </c>
    </row>
    <row r="5011" spans="21:39" x14ac:dyDescent="0.2">
      <c r="U5011" s="4"/>
      <c r="V5011" s="4"/>
      <c r="W5011" s="4"/>
      <c r="X5011" s="4"/>
      <c r="AJ5011" s="4" t="s">
        <v>15822</v>
      </c>
      <c r="AK5011" s="4" t="s">
        <v>15823</v>
      </c>
      <c r="AL5011" s="4" t="s">
        <v>452</v>
      </c>
      <c r="AM5011" s="4" t="s">
        <v>452</v>
      </c>
    </row>
    <row r="5012" spans="21:39" x14ac:dyDescent="0.2">
      <c r="U5012" s="4"/>
      <c r="V5012" s="4"/>
      <c r="W5012" s="4"/>
      <c r="X5012" s="4"/>
      <c r="AJ5012" s="4" t="s">
        <v>15824</v>
      </c>
      <c r="AK5012" s="4" t="s">
        <v>15825</v>
      </c>
      <c r="AL5012" s="4" t="s">
        <v>452</v>
      </c>
      <c r="AM5012" s="4" t="s">
        <v>452</v>
      </c>
    </row>
    <row r="5013" spans="21:39" x14ac:dyDescent="0.2">
      <c r="U5013" s="4"/>
      <c r="V5013" s="4"/>
      <c r="W5013" s="4"/>
      <c r="X5013" s="4"/>
      <c r="AJ5013" s="4" t="s">
        <v>15826</v>
      </c>
      <c r="AK5013" s="4" t="s">
        <v>15827</v>
      </c>
      <c r="AL5013" s="4" t="s">
        <v>452</v>
      </c>
      <c r="AM5013" s="4" t="s">
        <v>452</v>
      </c>
    </row>
    <row r="5014" spans="21:39" x14ac:dyDescent="0.2">
      <c r="U5014" s="4"/>
      <c r="V5014" s="4"/>
      <c r="W5014" s="4"/>
      <c r="X5014" s="4"/>
      <c r="AJ5014" s="4" t="s">
        <v>15828</v>
      </c>
      <c r="AK5014" s="4" t="s">
        <v>15829</v>
      </c>
      <c r="AL5014" s="4" t="s">
        <v>452</v>
      </c>
      <c r="AM5014" s="4" t="s">
        <v>452</v>
      </c>
    </row>
    <row r="5015" spans="21:39" x14ac:dyDescent="0.2">
      <c r="U5015" s="4"/>
      <c r="V5015" s="4"/>
      <c r="W5015" s="4"/>
      <c r="X5015" s="4"/>
      <c r="AJ5015" s="4" t="s">
        <v>15830</v>
      </c>
      <c r="AK5015" s="4" t="s">
        <v>15831</v>
      </c>
      <c r="AL5015" s="4" t="s">
        <v>452</v>
      </c>
      <c r="AM5015" s="4" t="s">
        <v>452</v>
      </c>
    </row>
    <row r="5016" spans="21:39" x14ac:dyDescent="0.2">
      <c r="U5016" s="4"/>
      <c r="V5016" s="4"/>
      <c r="W5016" s="4"/>
      <c r="X5016" s="4"/>
      <c r="AJ5016" s="4" t="s">
        <v>15832</v>
      </c>
      <c r="AK5016" s="4" t="s">
        <v>15833</v>
      </c>
      <c r="AL5016" s="4" t="s">
        <v>452</v>
      </c>
      <c r="AM5016" s="4" t="s">
        <v>452</v>
      </c>
    </row>
    <row r="5017" spans="21:39" x14ac:dyDescent="0.2">
      <c r="U5017" s="4"/>
      <c r="V5017" s="4"/>
      <c r="W5017" s="4"/>
      <c r="X5017" s="4"/>
      <c r="AJ5017" s="4" t="s">
        <v>15834</v>
      </c>
      <c r="AK5017" s="4" t="s">
        <v>15835</v>
      </c>
      <c r="AL5017" s="4" t="s">
        <v>452</v>
      </c>
      <c r="AM5017" s="4" t="s">
        <v>452</v>
      </c>
    </row>
    <row r="5018" spans="21:39" x14ac:dyDescent="0.2">
      <c r="U5018" s="4"/>
      <c r="V5018" s="4"/>
      <c r="W5018" s="4"/>
      <c r="X5018" s="4"/>
      <c r="AJ5018" s="4" t="s">
        <v>15836</v>
      </c>
      <c r="AK5018" s="4" t="s">
        <v>15837</v>
      </c>
      <c r="AL5018" s="4" t="s">
        <v>452</v>
      </c>
      <c r="AM5018" s="4" t="s">
        <v>452</v>
      </c>
    </row>
    <row r="5019" spans="21:39" x14ac:dyDescent="0.2">
      <c r="U5019" s="4"/>
      <c r="V5019" s="4"/>
      <c r="W5019" s="4"/>
      <c r="X5019" s="4"/>
      <c r="AJ5019" s="4" t="s">
        <v>15838</v>
      </c>
      <c r="AK5019" s="4" t="s">
        <v>15839</v>
      </c>
      <c r="AL5019" s="4" t="s">
        <v>452</v>
      </c>
      <c r="AM5019" s="4" t="s">
        <v>452</v>
      </c>
    </row>
    <row r="5020" spans="21:39" x14ac:dyDescent="0.2">
      <c r="U5020" s="4"/>
      <c r="V5020" s="4"/>
      <c r="W5020" s="4"/>
      <c r="X5020" s="4"/>
      <c r="AJ5020" s="4" t="s">
        <v>15840</v>
      </c>
      <c r="AK5020" s="4" t="s">
        <v>15841</v>
      </c>
      <c r="AL5020" s="4" t="s">
        <v>452</v>
      </c>
      <c r="AM5020" s="4" t="s">
        <v>452</v>
      </c>
    </row>
    <row r="5021" spans="21:39" x14ac:dyDescent="0.2">
      <c r="U5021" s="4"/>
      <c r="V5021" s="4"/>
      <c r="W5021" s="4"/>
      <c r="X5021" s="4"/>
      <c r="AJ5021" s="4" t="s">
        <v>15842</v>
      </c>
      <c r="AK5021" s="4" t="s">
        <v>15843</v>
      </c>
      <c r="AL5021" s="4" t="s">
        <v>452</v>
      </c>
      <c r="AM5021" s="4" t="s">
        <v>452</v>
      </c>
    </row>
    <row r="5022" spans="21:39" x14ac:dyDescent="0.2">
      <c r="U5022" s="4"/>
      <c r="V5022" s="4"/>
      <c r="W5022" s="4"/>
      <c r="X5022" s="4"/>
      <c r="AJ5022" s="4" t="s">
        <v>15844</v>
      </c>
      <c r="AK5022" s="4" t="s">
        <v>15845</v>
      </c>
      <c r="AL5022" s="4" t="s">
        <v>452</v>
      </c>
      <c r="AM5022" s="4" t="s">
        <v>452</v>
      </c>
    </row>
    <row r="5023" spans="21:39" x14ac:dyDescent="0.2">
      <c r="U5023" s="4"/>
      <c r="V5023" s="4"/>
      <c r="W5023" s="4"/>
      <c r="X5023" s="4"/>
      <c r="AJ5023" s="4" t="s">
        <v>15846</v>
      </c>
      <c r="AK5023" s="4" t="s">
        <v>15847</v>
      </c>
      <c r="AL5023" s="4" t="s">
        <v>452</v>
      </c>
      <c r="AM5023" s="4" t="s">
        <v>452</v>
      </c>
    </row>
    <row r="5024" spans="21:39" x14ac:dyDescent="0.2">
      <c r="U5024" s="4"/>
      <c r="V5024" s="4"/>
      <c r="W5024" s="4"/>
      <c r="X5024" s="4"/>
      <c r="AJ5024" s="4" t="s">
        <v>15848</v>
      </c>
      <c r="AK5024" s="4" t="s">
        <v>15849</v>
      </c>
      <c r="AL5024" s="4" t="s">
        <v>452</v>
      </c>
      <c r="AM5024" s="4" t="s">
        <v>452</v>
      </c>
    </row>
    <row r="5025" spans="21:39" x14ac:dyDescent="0.2">
      <c r="U5025" s="4"/>
      <c r="V5025" s="4"/>
      <c r="W5025" s="4"/>
      <c r="X5025" s="4"/>
      <c r="AJ5025" s="4" t="s">
        <v>15850</v>
      </c>
      <c r="AK5025" s="4" t="s">
        <v>15851</v>
      </c>
      <c r="AL5025" s="4" t="s">
        <v>452</v>
      </c>
      <c r="AM5025" s="4" t="s">
        <v>452</v>
      </c>
    </row>
    <row r="5026" spans="21:39" x14ac:dyDescent="0.2">
      <c r="U5026" s="4"/>
      <c r="V5026" s="4"/>
      <c r="W5026" s="4"/>
      <c r="X5026" s="4"/>
      <c r="AJ5026" s="4" t="s">
        <v>15852</v>
      </c>
      <c r="AK5026" s="4" t="s">
        <v>15853</v>
      </c>
      <c r="AL5026" s="4" t="s">
        <v>452</v>
      </c>
      <c r="AM5026" s="4" t="s">
        <v>452</v>
      </c>
    </row>
    <row r="5027" spans="21:39" x14ac:dyDescent="0.2">
      <c r="U5027" s="4"/>
      <c r="V5027" s="4"/>
      <c r="W5027" s="4"/>
      <c r="X5027" s="4"/>
      <c r="AJ5027" s="4" t="s">
        <v>15854</v>
      </c>
      <c r="AK5027" s="4" t="s">
        <v>15855</v>
      </c>
      <c r="AL5027" s="4" t="s">
        <v>452</v>
      </c>
      <c r="AM5027" s="4" t="s">
        <v>452</v>
      </c>
    </row>
    <row r="5028" spans="21:39" x14ac:dyDescent="0.2">
      <c r="U5028" s="4"/>
      <c r="V5028" s="4"/>
      <c r="W5028" s="4"/>
      <c r="X5028" s="4"/>
      <c r="AJ5028" s="4" t="s">
        <v>15856</v>
      </c>
      <c r="AK5028" s="4" t="s">
        <v>15857</v>
      </c>
      <c r="AL5028" s="4" t="s">
        <v>452</v>
      </c>
      <c r="AM5028" s="4" t="s">
        <v>452</v>
      </c>
    </row>
    <row r="5029" spans="21:39" x14ac:dyDescent="0.2">
      <c r="U5029" s="4"/>
      <c r="V5029" s="4"/>
      <c r="W5029" s="4"/>
      <c r="X5029" s="4"/>
      <c r="AJ5029" s="4" t="s">
        <v>15858</v>
      </c>
      <c r="AK5029" s="4" t="s">
        <v>15859</v>
      </c>
      <c r="AL5029" s="4" t="s">
        <v>452</v>
      </c>
      <c r="AM5029" s="4" t="s">
        <v>452</v>
      </c>
    </row>
    <row r="5030" spans="21:39" x14ac:dyDescent="0.2">
      <c r="U5030" s="4"/>
      <c r="V5030" s="4"/>
      <c r="W5030" s="4"/>
      <c r="X5030" s="4"/>
      <c r="AJ5030" s="4" t="s">
        <v>15860</v>
      </c>
      <c r="AK5030" s="4" t="s">
        <v>14845</v>
      </c>
      <c r="AL5030" s="4" t="s">
        <v>452</v>
      </c>
      <c r="AM5030" s="4" t="s">
        <v>452</v>
      </c>
    </row>
    <row r="5031" spans="21:39" x14ac:dyDescent="0.2">
      <c r="U5031" s="4"/>
      <c r="V5031" s="4"/>
      <c r="W5031" s="4"/>
      <c r="X5031" s="4"/>
      <c r="AJ5031" s="4" t="s">
        <v>15861</v>
      </c>
      <c r="AK5031" s="4" t="s">
        <v>14845</v>
      </c>
      <c r="AL5031" s="4" t="s">
        <v>452</v>
      </c>
      <c r="AM5031" s="4" t="s">
        <v>452</v>
      </c>
    </row>
    <row r="5032" spans="21:39" x14ac:dyDescent="0.2">
      <c r="U5032" s="4"/>
      <c r="V5032" s="4"/>
      <c r="W5032" s="4"/>
      <c r="X5032" s="4"/>
      <c r="AJ5032" s="4" t="s">
        <v>15862</v>
      </c>
      <c r="AK5032" s="4" t="s">
        <v>13926</v>
      </c>
      <c r="AL5032" s="4" t="s">
        <v>452</v>
      </c>
      <c r="AM5032" s="4" t="s">
        <v>452</v>
      </c>
    </row>
    <row r="5033" spans="21:39" x14ac:dyDescent="0.2">
      <c r="U5033" s="4"/>
      <c r="V5033" s="4"/>
      <c r="W5033" s="4"/>
      <c r="X5033" s="4"/>
      <c r="AJ5033" s="4" t="s">
        <v>15863</v>
      </c>
      <c r="AK5033" s="4" t="s">
        <v>15864</v>
      </c>
      <c r="AL5033" s="4" t="s">
        <v>452</v>
      </c>
      <c r="AM5033" s="4" t="s">
        <v>452</v>
      </c>
    </row>
    <row r="5034" spans="21:39" x14ac:dyDescent="0.2">
      <c r="U5034" s="4"/>
      <c r="V5034" s="4"/>
      <c r="W5034" s="4"/>
      <c r="X5034" s="4"/>
      <c r="AJ5034" s="4" t="s">
        <v>15865</v>
      </c>
      <c r="AK5034" s="4" t="s">
        <v>15866</v>
      </c>
      <c r="AL5034" s="4" t="s">
        <v>452</v>
      </c>
      <c r="AM5034" s="4" t="s">
        <v>452</v>
      </c>
    </row>
    <row r="5035" spans="21:39" x14ac:dyDescent="0.2">
      <c r="U5035" s="4"/>
      <c r="V5035" s="4"/>
      <c r="W5035" s="4"/>
      <c r="X5035" s="4"/>
      <c r="AJ5035" s="4" t="s">
        <v>15867</v>
      </c>
      <c r="AK5035" s="4" t="s">
        <v>15868</v>
      </c>
      <c r="AL5035" s="4" t="s">
        <v>452</v>
      </c>
      <c r="AM5035" s="4" t="s">
        <v>452</v>
      </c>
    </row>
    <row r="5036" spans="21:39" x14ac:dyDescent="0.2">
      <c r="U5036" s="4"/>
      <c r="V5036" s="4"/>
      <c r="W5036" s="4"/>
      <c r="X5036" s="4"/>
      <c r="AJ5036" s="4" t="s">
        <v>15869</v>
      </c>
      <c r="AK5036" s="4" t="s">
        <v>15870</v>
      </c>
      <c r="AL5036" s="4" t="s">
        <v>452</v>
      </c>
      <c r="AM5036" s="4" t="s">
        <v>452</v>
      </c>
    </row>
    <row r="5037" spans="21:39" x14ac:dyDescent="0.2">
      <c r="U5037" s="4"/>
      <c r="V5037" s="4"/>
      <c r="W5037" s="4"/>
      <c r="X5037" s="4"/>
      <c r="AJ5037" s="4" t="s">
        <v>15871</v>
      </c>
      <c r="AK5037" s="4" t="s">
        <v>15872</v>
      </c>
      <c r="AL5037" s="4" t="s">
        <v>15873</v>
      </c>
      <c r="AM5037" s="4" t="s">
        <v>15874</v>
      </c>
    </row>
    <row r="5038" spans="21:39" x14ac:dyDescent="0.2">
      <c r="U5038" s="4"/>
      <c r="V5038" s="4"/>
      <c r="W5038" s="4"/>
      <c r="X5038" s="4"/>
      <c r="AJ5038" s="4" t="s">
        <v>15875</v>
      </c>
      <c r="AK5038" s="4" t="s">
        <v>15876</v>
      </c>
      <c r="AL5038" s="4" t="s">
        <v>452</v>
      </c>
      <c r="AM5038" s="4" t="s">
        <v>452</v>
      </c>
    </row>
    <row r="5039" spans="21:39" x14ac:dyDescent="0.2">
      <c r="U5039" s="4"/>
      <c r="V5039" s="4"/>
      <c r="W5039" s="4"/>
      <c r="X5039" s="4"/>
      <c r="AJ5039" s="4" t="s">
        <v>15877</v>
      </c>
      <c r="AK5039" s="4" t="s">
        <v>15878</v>
      </c>
      <c r="AL5039" s="4" t="s">
        <v>452</v>
      </c>
      <c r="AM5039" s="4" t="s">
        <v>452</v>
      </c>
    </row>
    <row r="5040" spans="21:39" x14ac:dyDescent="0.2">
      <c r="U5040" s="4"/>
      <c r="V5040" s="4"/>
      <c r="W5040" s="4"/>
      <c r="X5040" s="4"/>
      <c r="AJ5040" s="4" t="s">
        <v>15879</v>
      </c>
      <c r="AK5040" s="4" t="s">
        <v>15880</v>
      </c>
      <c r="AL5040" s="4" t="s">
        <v>452</v>
      </c>
      <c r="AM5040" s="4" t="s">
        <v>452</v>
      </c>
    </row>
    <row r="5041" spans="21:39" x14ac:dyDescent="0.2">
      <c r="U5041" s="4"/>
      <c r="V5041" s="4"/>
      <c r="W5041" s="4"/>
      <c r="X5041" s="4"/>
      <c r="AJ5041" s="4" t="s">
        <v>15881</v>
      </c>
      <c r="AK5041" s="4" t="s">
        <v>15882</v>
      </c>
      <c r="AL5041" s="4" t="s">
        <v>452</v>
      </c>
      <c r="AM5041" s="4" t="s">
        <v>452</v>
      </c>
    </row>
    <row r="5042" spans="21:39" x14ac:dyDescent="0.2">
      <c r="U5042" s="4"/>
      <c r="V5042" s="4"/>
      <c r="W5042" s="4"/>
      <c r="X5042" s="4"/>
      <c r="AJ5042" s="4" t="s">
        <v>15883</v>
      </c>
      <c r="AK5042" s="4" t="s">
        <v>14016</v>
      </c>
      <c r="AL5042" s="4" t="s">
        <v>452</v>
      </c>
      <c r="AM5042" s="4" t="s">
        <v>452</v>
      </c>
    </row>
    <row r="5043" spans="21:39" x14ac:dyDescent="0.2">
      <c r="U5043" s="4"/>
      <c r="V5043" s="4"/>
      <c r="W5043" s="4"/>
      <c r="X5043" s="4"/>
      <c r="AJ5043" s="4" t="s">
        <v>15884</v>
      </c>
      <c r="AK5043" s="4" t="s">
        <v>14023</v>
      </c>
      <c r="AL5043" s="4" t="s">
        <v>452</v>
      </c>
      <c r="AM5043" s="4" t="s">
        <v>452</v>
      </c>
    </row>
    <row r="5044" spans="21:39" x14ac:dyDescent="0.2">
      <c r="U5044" s="4"/>
      <c r="V5044" s="4"/>
      <c r="W5044" s="4"/>
      <c r="X5044" s="4"/>
      <c r="AJ5044" s="4" t="s">
        <v>15885</v>
      </c>
      <c r="AK5044" s="4" t="s">
        <v>14075</v>
      </c>
      <c r="AL5044" s="4" t="s">
        <v>452</v>
      </c>
      <c r="AM5044" s="4" t="s">
        <v>452</v>
      </c>
    </row>
    <row r="5045" spans="21:39" x14ac:dyDescent="0.2">
      <c r="U5045" s="4"/>
      <c r="V5045" s="4"/>
      <c r="W5045" s="4"/>
      <c r="X5045" s="4"/>
      <c r="AJ5045" s="4" t="s">
        <v>15886</v>
      </c>
      <c r="AK5045" s="4" t="s">
        <v>15887</v>
      </c>
      <c r="AL5045" s="4" t="s">
        <v>452</v>
      </c>
      <c r="AM5045" s="4" t="s">
        <v>452</v>
      </c>
    </row>
    <row r="5046" spans="21:39" x14ac:dyDescent="0.2">
      <c r="U5046" s="4"/>
      <c r="V5046" s="4"/>
      <c r="W5046" s="4"/>
      <c r="X5046" s="4"/>
      <c r="AJ5046" s="4" t="s">
        <v>15888</v>
      </c>
      <c r="AK5046" s="4" t="s">
        <v>15889</v>
      </c>
      <c r="AL5046" s="4" t="s">
        <v>452</v>
      </c>
      <c r="AM5046" s="4" t="s">
        <v>452</v>
      </c>
    </row>
    <row r="5047" spans="21:39" x14ac:dyDescent="0.2">
      <c r="U5047" s="4"/>
      <c r="V5047" s="4"/>
      <c r="W5047" s="4"/>
      <c r="X5047" s="4"/>
      <c r="AJ5047" s="4" t="s">
        <v>15890</v>
      </c>
      <c r="AK5047" s="4" t="s">
        <v>15891</v>
      </c>
      <c r="AL5047" s="4" t="s">
        <v>452</v>
      </c>
      <c r="AM5047" s="4" t="s">
        <v>452</v>
      </c>
    </row>
    <row r="5048" spans="21:39" x14ac:dyDescent="0.2">
      <c r="U5048" s="4"/>
      <c r="V5048" s="4"/>
      <c r="W5048" s="4"/>
      <c r="X5048" s="4"/>
      <c r="AJ5048" s="4" t="s">
        <v>15892</v>
      </c>
      <c r="AK5048" s="4" t="s">
        <v>15893</v>
      </c>
      <c r="AL5048" s="4" t="s">
        <v>452</v>
      </c>
      <c r="AM5048" s="4" t="s">
        <v>452</v>
      </c>
    </row>
    <row r="5049" spans="21:39" x14ac:dyDescent="0.2">
      <c r="U5049" s="4"/>
      <c r="V5049" s="4"/>
      <c r="W5049" s="4"/>
      <c r="X5049" s="4"/>
      <c r="AJ5049" s="4" t="s">
        <v>15894</v>
      </c>
      <c r="AK5049" s="4" t="s">
        <v>15895</v>
      </c>
      <c r="AL5049" s="4" t="s">
        <v>452</v>
      </c>
      <c r="AM5049" s="4" t="s">
        <v>452</v>
      </c>
    </row>
    <row r="5050" spans="21:39" x14ac:dyDescent="0.2">
      <c r="U5050" s="4"/>
      <c r="V5050" s="4"/>
      <c r="W5050" s="4"/>
      <c r="X5050" s="4"/>
      <c r="AJ5050" s="4" t="s">
        <v>15896</v>
      </c>
      <c r="AK5050" s="4" t="s">
        <v>15897</v>
      </c>
      <c r="AL5050" s="4" t="s">
        <v>452</v>
      </c>
      <c r="AM5050" s="4" t="s">
        <v>452</v>
      </c>
    </row>
    <row r="5051" spans="21:39" x14ac:dyDescent="0.2">
      <c r="U5051" s="4"/>
      <c r="V5051" s="4"/>
      <c r="W5051" s="4"/>
      <c r="X5051" s="4"/>
      <c r="AJ5051" s="4" t="s">
        <v>15898</v>
      </c>
      <c r="AK5051" s="4" t="s">
        <v>15899</v>
      </c>
      <c r="AL5051" s="4" t="s">
        <v>452</v>
      </c>
      <c r="AM5051" s="4" t="s">
        <v>452</v>
      </c>
    </row>
    <row r="5052" spans="21:39" x14ac:dyDescent="0.2">
      <c r="U5052" s="63"/>
      <c r="V5052" s="63"/>
      <c r="W5052" s="63"/>
      <c r="X5052" s="63"/>
      <c r="AJ5052" s="4" t="s">
        <v>15900</v>
      </c>
      <c r="AK5052" s="63" t="s">
        <v>15901</v>
      </c>
      <c r="AL5052" s="4" t="s">
        <v>452</v>
      </c>
      <c r="AM5052" s="4" t="s">
        <v>452</v>
      </c>
    </row>
    <row r="5053" spans="21:39" x14ac:dyDescent="0.2">
      <c r="U5053" s="63"/>
      <c r="V5053" s="63"/>
      <c r="W5053" s="63"/>
      <c r="X5053" s="63"/>
      <c r="AJ5053" s="4" t="s">
        <v>15902</v>
      </c>
      <c r="AK5053" s="63" t="s">
        <v>15903</v>
      </c>
      <c r="AL5053" s="4" t="s">
        <v>452</v>
      </c>
      <c r="AM5053" s="4" t="s">
        <v>452</v>
      </c>
    </row>
    <row r="5054" spans="21:39" x14ac:dyDescent="0.2">
      <c r="U5054" s="63"/>
      <c r="V5054" s="63"/>
      <c r="W5054" s="63"/>
      <c r="X5054" s="63"/>
      <c r="AJ5054" s="4" t="s">
        <v>15904</v>
      </c>
      <c r="AK5054" s="63" t="s">
        <v>15905</v>
      </c>
      <c r="AL5054" s="4" t="s">
        <v>452</v>
      </c>
      <c r="AM5054" s="4" t="s">
        <v>452</v>
      </c>
    </row>
    <row r="5055" spans="21:39" x14ac:dyDescent="0.2">
      <c r="U5055" s="63"/>
      <c r="V5055" s="63"/>
      <c r="W5055" s="63"/>
      <c r="X5055" s="63"/>
      <c r="AJ5055" s="4" t="s">
        <v>15906</v>
      </c>
      <c r="AK5055" s="63" t="s">
        <v>15907</v>
      </c>
      <c r="AL5055" s="4" t="s">
        <v>452</v>
      </c>
      <c r="AM5055" s="4" t="s">
        <v>452</v>
      </c>
    </row>
    <row r="5056" spans="21:39" x14ac:dyDescent="0.2">
      <c r="U5056" s="63"/>
      <c r="V5056" s="63"/>
      <c r="W5056" s="63"/>
      <c r="X5056" s="63"/>
      <c r="AJ5056" s="4" t="s">
        <v>15908</v>
      </c>
      <c r="AK5056" s="63" t="s">
        <v>15909</v>
      </c>
      <c r="AL5056" s="4" t="s">
        <v>452</v>
      </c>
      <c r="AM5056" s="4" t="s">
        <v>452</v>
      </c>
    </row>
    <row r="5057" spans="21:39" x14ac:dyDescent="0.2">
      <c r="U5057" s="63"/>
      <c r="V5057" s="63"/>
      <c r="W5057" s="63"/>
      <c r="X5057" s="63"/>
      <c r="AJ5057" s="4" t="s">
        <v>15910</v>
      </c>
      <c r="AK5057" s="63" t="s">
        <v>15911</v>
      </c>
      <c r="AL5057" s="4" t="s">
        <v>452</v>
      </c>
      <c r="AM5057" s="4" t="s">
        <v>452</v>
      </c>
    </row>
    <row r="5058" spans="21:39" x14ac:dyDescent="0.2">
      <c r="U5058" s="4"/>
      <c r="V5058" s="4"/>
      <c r="W5058" s="4"/>
      <c r="X5058" s="4"/>
      <c r="AJ5058" s="4" t="s">
        <v>15912</v>
      </c>
      <c r="AK5058" s="4" t="s">
        <v>15913</v>
      </c>
      <c r="AL5058" s="4" t="s">
        <v>452</v>
      </c>
      <c r="AM5058" s="4" t="s">
        <v>452</v>
      </c>
    </row>
    <row r="5059" spans="21:39" x14ac:dyDescent="0.2">
      <c r="U5059" s="4"/>
      <c r="V5059" s="4"/>
      <c r="W5059" s="4"/>
      <c r="X5059" s="4"/>
      <c r="AJ5059" s="4" t="s">
        <v>15914</v>
      </c>
      <c r="AK5059" s="4" t="s">
        <v>15915</v>
      </c>
      <c r="AL5059" s="4" t="s">
        <v>452</v>
      </c>
      <c r="AM5059" s="4" t="s">
        <v>452</v>
      </c>
    </row>
    <row r="5060" spans="21:39" x14ac:dyDescent="0.2">
      <c r="U5060" s="4"/>
      <c r="V5060" s="4"/>
      <c r="W5060" s="4"/>
      <c r="X5060" s="4"/>
      <c r="AJ5060" s="4" t="s">
        <v>15916</v>
      </c>
      <c r="AK5060" s="4" t="s">
        <v>15917</v>
      </c>
      <c r="AL5060" s="4" t="s">
        <v>452</v>
      </c>
      <c r="AM5060" s="4" t="s">
        <v>452</v>
      </c>
    </row>
    <row r="5061" spans="21:39" x14ac:dyDescent="0.2">
      <c r="U5061" s="4"/>
      <c r="V5061" s="4"/>
      <c r="W5061" s="4"/>
      <c r="X5061" s="4"/>
      <c r="AJ5061" s="4" t="s">
        <v>15918</v>
      </c>
      <c r="AK5061" s="4" t="s">
        <v>15919</v>
      </c>
      <c r="AL5061" s="4" t="s">
        <v>452</v>
      </c>
      <c r="AM5061" s="4" t="s">
        <v>452</v>
      </c>
    </row>
    <row r="5062" spans="21:39" x14ac:dyDescent="0.2">
      <c r="U5062" s="4"/>
      <c r="V5062" s="4"/>
      <c r="W5062" s="4"/>
      <c r="X5062" s="4"/>
      <c r="AJ5062" s="4" t="s">
        <v>15920</v>
      </c>
      <c r="AK5062" s="4" t="s">
        <v>15921</v>
      </c>
      <c r="AL5062" s="4" t="s">
        <v>452</v>
      </c>
      <c r="AM5062" s="4" t="s">
        <v>452</v>
      </c>
    </row>
    <row r="5063" spans="21:39" x14ac:dyDescent="0.2">
      <c r="U5063" s="4"/>
      <c r="V5063" s="4"/>
      <c r="W5063" s="4"/>
      <c r="X5063" s="4"/>
      <c r="AJ5063" s="4" t="s">
        <v>15922</v>
      </c>
      <c r="AK5063" s="4" t="s">
        <v>15919</v>
      </c>
      <c r="AL5063" s="4" t="s">
        <v>452</v>
      </c>
      <c r="AM5063" s="4" t="s">
        <v>452</v>
      </c>
    </row>
    <row r="5064" spans="21:39" x14ac:dyDescent="0.2">
      <c r="U5064" s="4"/>
      <c r="V5064" s="4"/>
      <c r="W5064" s="4"/>
      <c r="X5064" s="4"/>
      <c r="AJ5064" s="4" t="s">
        <v>15923</v>
      </c>
      <c r="AK5064" s="4" t="s">
        <v>15924</v>
      </c>
      <c r="AL5064" s="4" t="s">
        <v>452</v>
      </c>
      <c r="AM5064" s="4" t="s">
        <v>452</v>
      </c>
    </row>
    <row r="5065" spans="21:39" x14ac:dyDescent="0.2">
      <c r="U5065" s="4"/>
      <c r="V5065" s="4"/>
      <c r="W5065" s="4"/>
      <c r="X5065" s="4"/>
      <c r="AJ5065" s="4" t="s">
        <v>15925</v>
      </c>
      <c r="AK5065" s="4" t="s">
        <v>15926</v>
      </c>
      <c r="AL5065" s="4" t="s">
        <v>452</v>
      </c>
      <c r="AM5065" s="4" t="s">
        <v>452</v>
      </c>
    </row>
    <row r="5066" spans="21:39" x14ac:dyDescent="0.2">
      <c r="U5066" s="4"/>
      <c r="V5066" s="4"/>
      <c r="W5066" s="4"/>
      <c r="X5066" s="4"/>
      <c r="AJ5066" s="4" t="s">
        <v>15927</v>
      </c>
      <c r="AK5066" s="4" t="s">
        <v>15928</v>
      </c>
      <c r="AL5066" s="4" t="s">
        <v>452</v>
      </c>
      <c r="AM5066" s="4" t="s">
        <v>452</v>
      </c>
    </row>
    <row r="5067" spans="21:39" x14ac:dyDescent="0.2">
      <c r="U5067" s="4"/>
      <c r="V5067" s="4"/>
      <c r="W5067" s="4"/>
      <c r="X5067" s="4"/>
      <c r="AJ5067" s="4" t="s">
        <v>15929</v>
      </c>
      <c r="AK5067" s="4" t="s">
        <v>15930</v>
      </c>
      <c r="AL5067" s="4" t="s">
        <v>452</v>
      </c>
      <c r="AM5067" s="4" t="s">
        <v>452</v>
      </c>
    </row>
    <row r="5068" spans="21:39" x14ac:dyDescent="0.2">
      <c r="U5068" s="4"/>
      <c r="V5068" s="4"/>
      <c r="W5068" s="4"/>
      <c r="X5068" s="4"/>
      <c r="AJ5068" s="4" t="s">
        <v>15931</v>
      </c>
      <c r="AK5068" s="4" t="s">
        <v>15932</v>
      </c>
      <c r="AL5068" s="4" t="s">
        <v>452</v>
      </c>
      <c r="AM5068" s="4" t="s">
        <v>452</v>
      </c>
    </row>
    <row r="5069" spans="21:39" x14ac:dyDescent="0.2">
      <c r="U5069" s="4"/>
      <c r="V5069" s="4"/>
      <c r="W5069" s="4"/>
      <c r="X5069" s="4"/>
      <c r="AJ5069" s="4" t="s">
        <v>15933</v>
      </c>
      <c r="AK5069" s="4" t="s">
        <v>15934</v>
      </c>
      <c r="AL5069" s="4" t="s">
        <v>452</v>
      </c>
      <c r="AM5069" s="4" t="s">
        <v>452</v>
      </c>
    </row>
    <row r="5070" spans="21:39" x14ac:dyDescent="0.2">
      <c r="U5070" s="4"/>
      <c r="V5070" s="4"/>
      <c r="W5070" s="4"/>
      <c r="X5070" s="4"/>
      <c r="AJ5070" s="4" t="s">
        <v>15935</v>
      </c>
      <c r="AK5070" s="4" t="s">
        <v>15936</v>
      </c>
      <c r="AL5070" s="4" t="s">
        <v>452</v>
      </c>
      <c r="AM5070" s="4" t="s">
        <v>452</v>
      </c>
    </row>
    <row r="5071" spans="21:39" x14ac:dyDescent="0.2">
      <c r="U5071" s="4"/>
      <c r="V5071" s="4"/>
      <c r="W5071" s="4"/>
      <c r="X5071" s="4"/>
      <c r="AJ5071" s="4" t="s">
        <v>15937</v>
      </c>
      <c r="AK5071" s="4" t="s">
        <v>15938</v>
      </c>
      <c r="AL5071" s="4" t="s">
        <v>452</v>
      </c>
      <c r="AM5071" s="4" t="s">
        <v>452</v>
      </c>
    </row>
    <row r="5072" spans="21:39" x14ac:dyDescent="0.2">
      <c r="U5072" s="4"/>
      <c r="V5072" s="4"/>
      <c r="W5072" s="4"/>
      <c r="X5072" s="4"/>
      <c r="AJ5072" s="4" t="s">
        <v>15939</v>
      </c>
      <c r="AK5072" s="4" t="s">
        <v>15940</v>
      </c>
      <c r="AL5072" s="4" t="s">
        <v>452</v>
      </c>
      <c r="AM5072" s="4" t="s">
        <v>452</v>
      </c>
    </row>
    <row r="5073" spans="21:39" x14ac:dyDescent="0.2">
      <c r="U5073" s="4"/>
      <c r="V5073" s="4"/>
      <c r="W5073" s="4"/>
      <c r="X5073" s="4"/>
      <c r="AJ5073" s="4" t="s">
        <v>15941</v>
      </c>
      <c r="AK5073" s="4" t="s">
        <v>15942</v>
      </c>
      <c r="AL5073" s="4" t="s">
        <v>452</v>
      </c>
      <c r="AM5073" s="4" t="s">
        <v>452</v>
      </c>
    </row>
    <row r="5074" spans="21:39" x14ac:dyDescent="0.2">
      <c r="U5074" s="4"/>
      <c r="V5074" s="4"/>
      <c r="W5074" s="4"/>
      <c r="X5074" s="4"/>
      <c r="AJ5074" s="4" t="s">
        <v>15943</v>
      </c>
      <c r="AK5074" s="4" t="s">
        <v>15944</v>
      </c>
      <c r="AL5074" s="4" t="s">
        <v>452</v>
      </c>
      <c r="AM5074" s="4" t="s">
        <v>452</v>
      </c>
    </row>
    <row r="5075" spans="21:39" x14ac:dyDescent="0.2">
      <c r="U5075" s="4"/>
      <c r="V5075" s="4"/>
      <c r="W5075" s="4"/>
      <c r="X5075" s="4"/>
      <c r="AJ5075" s="4" t="s">
        <v>15945</v>
      </c>
      <c r="AK5075" s="4" t="s">
        <v>15946</v>
      </c>
      <c r="AL5075" s="4" t="s">
        <v>452</v>
      </c>
      <c r="AM5075" s="4" t="s">
        <v>452</v>
      </c>
    </row>
    <row r="5076" spans="21:39" x14ac:dyDescent="0.2">
      <c r="U5076" s="4"/>
      <c r="V5076" s="4"/>
      <c r="W5076" s="4"/>
      <c r="X5076" s="4"/>
      <c r="AJ5076" s="4" t="s">
        <v>15947</v>
      </c>
      <c r="AK5076" s="4" t="s">
        <v>15948</v>
      </c>
      <c r="AL5076" s="4" t="s">
        <v>452</v>
      </c>
      <c r="AM5076" s="4" t="s">
        <v>452</v>
      </c>
    </row>
    <row r="5077" spans="21:39" x14ac:dyDescent="0.2">
      <c r="U5077" s="4"/>
      <c r="V5077" s="4"/>
      <c r="W5077" s="4"/>
      <c r="X5077" s="4"/>
      <c r="AJ5077" s="4" t="s">
        <v>15949</v>
      </c>
      <c r="AK5077" s="4" t="s">
        <v>15950</v>
      </c>
      <c r="AL5077" s="4" t="s">
        <v>452</v>
      </c>
      <c r="AM5077" s="4" t="s">
        <v>452</v>
      </c>
    </row>
    <row r="5078" spans="21:39" x14ac:dyDescent="0.2">
      <c r="U5078" s="4"/>
      <c r="V5078" s="4"/>
      <c r="W5078" s="4"/>
      <c r="X5078" s="4"/>
      <c r="AJ5078" s="4" t="s">
        <v>15951</v>
      </c>
      <c r="AK5078" s="4" t="s">
        <v>15952</v>
      </c>
      <c r="AL5078" s="4" t="s">
        <v>452</v>
      </c>
      <c r="AM5078" s="4" t="s">
        <v>452</v>
      </c>
    </row>
    <row r="5079" spans="21:39" x14ac:dyDescent="0.2">
      <c r="U5079" s="4"/>
      <c r="V5079" s="4"/>
      <c r="W5079" s="4"/>
      <c r="X5079" s="4"/>
      <c r="AJ5079" s="4" t="s">
        <v>15953</v>
      </c>
      <c r="AK5079" s="4" t="s">
        <v>15954</v>
      </c>
      <c r="AL5079" s="4" t="s">
        <v>452</v>
      </c>
      <c r="AM5079" s="4" t="s">
        <v>452</v>
      </c>
    </row>
    <row r="5080" spans="21:39" x14ac:dyDescent="0.2">
      <c r="U5080" s="4"/>
      <c r="V5080" s="4"/>
      <c r="W5080" s="4"/>
      <c r="X5080" s="4"/>
      <c r="AJ5080" s="4" t="s">
        <v>15955</v>
      </c>
      <c r="AK5080" s="4" t="s">
        <v>15956</v>
      </c>
      <c r="AL5080" s="4" t="s">
        <v>452</v>
      </c>
      <c r="AM5080" s="4" t="s">
        <v>452</v>
      </c>
    </row>
    <row r="5081" spans="21:39" x14ac:dyDescent="0.2">
      <c r="U5081" s="4"/>
      <c r="V5081" s="4"/>
      <c r="W5081" s="4"/>
      <c r="X5081" s="4"/>
      <c r="AJ5081" s="4" t="s">
        <v>15957</v>
      </c>
      <c r="AK5081" s="4" t="s">
        <v>15958</v>
      </c>
      <c r="AL5081" s="4" t="s">
        <v>452</v>
      </c>
      <c r="AM5081" s="4" t="s">
        <v>452</v>
      </c>
    </row>
    <row r="5082" spans="21:39" x14ac:dyDescent="0.2">
      <c r="U5082" s="4"/>
      <c r="V5082" s="4"/>
      <c r="W5082" s="4"/>
      <c r="X5082" s="4"/>
      <c r="AJ5082" s="4" t="s">
        <v>15959</v>
      </c>
      <c r="AK5082" s="4" t="s">
        <v>15960</v>
      </c>
      <c r="AL5082" s="4" t="s">
        <v>452</v>
      </c>
      <c r="AM5082" s="4" t="s">
        <v>452</v>
      </c>
    </row>
    <row r="5083" spans="21:39" x14ac:dyDescent="0.2">
      <c r="U5083" s="4"/>
      <c r="V5083" s="4"/>
      <c r="W5083" s="4"/>
      <c r="X5083" s="4"/>
      <c r="AJ5083" s="4" t="s">
        <v>15961</v>
      </c>
      <c r="AK5083" s="4" t="s">
        <v>15962</v>
      </c>
      <c r="AL5083" s="4" t="s">
        <v>452</v>
      </c>
      <c r="AM5083" s="4" t="s">
        <v>452</v>
      </c>
    </row>
    <row r="5084" spans="21:39" x14ac:dyDescent="0.2">
      <c r="U5084" s="4"/>
      <c r="V5084" s="4"/>
      <c r="W5084" s="4"/>
      <c r="X5084" s="4"/>
      <c r="AJ5084" s="4" t="s">
        <v>15963</v>
      </c>
      <c r="AK5084" s="4" t="s">
        <v>15964</v>
      </c>
      <c r="AL5084" s="4" t="s">
        <v>452</v>
      </c>
      <c r="AM5084" s="4" t="s">
        <v>452</v>
      </c>
    </row>
    <row r="5085" spans="21:39" x14ac:dyDescent="0.2">
      <c r="U5085" s="4"/>
      <c r="V5085" s="4"/>
      <c r="W5085" s="4"/>
      <c r="X5085" s="4"/>
      <c r="AJ5085" s="4" t="s">
        <v>15965</v>
      </c>
      <c r="AK5085" s="4" t="s">
        <v>15966</v>
      </c>
      <c r="AL5085" s="4" t="s">
        <v>452</v>
      </c>
      <c r="AM5085" s="4" t="s">
        <v>452</v>
      </c>
    </row>
    <row r="5086" spans="21:39" x14ac:dyDescent="0.2">
      <c r="U5086" s="4"/>
      <c r="V5086" s="4"/>
      <c r="W5086" s="4"/>
      <c r="X5086" s="4"/>
      <c r="AJ5086" s="4" t="s">
        <v>15967</v>
      </c>
      <c r="AK5086" s="4" t="s">
        <v>15968</v>
      </c>
      <c r="AL5086" s="4" t="s">
        <v>452</v>
      </c>
      <c r="AM5086" s="4" t="s">
        <v>452</v>
      </c>
    </row>
    <row r="5087" spans="21:39" x14ac:dyDescent="0.2">
      <c r="U5087" s="4"/>
      <c r="V5087" s="4"/>
      <c r="W5087" s="4"/>
      <c r="X5087" s="4"/>
      <c r="AJ5087" s="4" t="s">
        <v>15969</v>
      </c>
      <c r="AK5087" s="4" t="s">
        <v>15970</v>
      </c>
      <c r="AL5087" s="4" t="s">
        <v>452</v>
      </c>
      <c r="AM5087" s="4" t="s">
        <v>452</v>
      </c>
    </row>
    <row r="5088" spans="21:39" x14ac:dyDescent="0.2">
      <c r="U5088" s="4"/>
      <c r="V5088" s="4"/>
      <c r="W5088" s="4"/>
      <c r="X5088" s="4"/>
      <c r="AJ5088" s="4" t="s">
        <v>15971</v>
      </c>
      <c r="AK5088" s="4" t="s">
        <v>15972</v>
      </c>
      <c r="AL5088" s="4" t="s">
        <v>452</v>
      </c>
      <c r="AM5088" s="4" t="s">
        <v>452</v>
      </c>
    </row>
    <row r="5089" spans="21:39" x14ac:dyDescent="0.2">
      <c r="U5089" s="4"/>
      <c r="V5089" s="4"/>
      <c r="W5089" s="4"/>
      <c r="X5089" s="4"/>
      <c r="AJ5089" s="4" t="s">
        <v>15973</v>
      </c>
      <c r="AK5089" s="4" t="s">
        <v>15974</v>
      </c>
      <c r="AL5089" s="4" t="s">
        <v>452</v>
      </c>
      <c r="AM5089" s="4" t="s">
        <v>452</v>
      </c>
    </row>
    <row r="5090" spans="21:39" x14ac:dyDescent="0.2">
      <c r="U5090" s="4"/>
      <c r="V5090" s="4"/>
      <c r="W5090" s="4"/>
      <c r="X5090" s="4"/>
      <c r="AJ5090" s="4" t="s">
        <v>15975</v>
      </c>
      <c r="AK5090" s="4" t="s">
        <v>15976</v>
      </c>
      <c r="AL5090" s="4" t="s">
        <v>452</v>
      </c>
      <c r="AM5090" s="4" t="s">
        <v>452</v>
      </c>
    </row>
    <row r="5091" spans="21:39" x14ac:dyDescent="0.2">
      <c r="U5091" s="4"/>
      <c r="V5091" s="4"/>
      <c r="W5091" s="4"/>
      <c r="X5091" s="4"/>
      <c r="AJ5091" s="4" t="s">
        <v>15977</v>
      </c>
      <c r="AK5091" s="4" t="s">
        <v>15978</v>
      </c>
      <c r="AL5091" s="4" t="s">
        <v>452</v>
      </c>
      <c r="AM5091" s="4" t="s">
        <v>452</v>
      </c>
    </row>
    <row r="5092" spans="21:39" x14ac:dyDescent="0.2">
      <c r="U5092" s="4"/>
      <c r="V5092" s="4"/>
      <c r="W5092" s="4"/>
      <c r="X5092" s="4"/>
      <c r="AJ5092" s="4" t="s">
        <v>15979</v>
      </c>
      <c r="AK5092" s="4" t="s">
        <v>15980</v>
      </c>
      <c r="AL5092" s="4" t="s">
        <v>452</v>
      </c>
      <c r="AM5092" s="4" t="s">
        <v>452</v>
      </c>
    </row>
    <row r="5093" spans="21:39" x14ac:dyDescent="0.2">
      <c r="U5093" s="4"/>
      <c r="V5093" s="4"/>
      <c r="W5093" s="4"/>
      <c r="X5093" s="4"/>
      <c r="AJ5093" s="4" t="s">
        <v>15981</v>
      </c>
      <c r="AK5093" s="4" t="s">
        <v>15982</v>
      </c>
      <c r="AL5093" s="4" t="s">
        <v>452</v>
      </c>
      <c r="AM5093" s="4" t="s">
        <v>452</v>
      </c>
    </row>
    <row r="5094" spans="21:39" x14ac:dyDescent="0.2">
      <c r="U5094" s="4"/>
      <c r="V5094" s="4"/>
      <c r="W5094" s="4"/>
      <c r="X5094" s="4"/>
      <c r="AJ5094" s="4" t="s">
        <v>15983</v>
      </c>
      <c r="AK5094" s="4" t="s">
        <v>15984</v>
      </c>
      <c r="AL5094" s="4" t="s">
        <v>452</v>
      </c>
      <c r="AM5094" s="4" t="s">
        <v>452</v>
      </c>
    </row>
    <row r="5095" spans="21:39" x14ac:dyDescent="0.2">
      <c r="U5095" s="4"/>
      <c r="V5095" s="4"/>
      <c r="W5095" s="4"/>
      <c r="X5095" s="4"/>
      <c r="AJ5095" s="4" t="s">
        <v>15985</v>
      </c>
      <c r="AK5095" s="4" t="s">
        <v>15986</v>
      </c>
      <c r="AL5095" s="4" t="s">
        <v>452</v>
      </c>
      <c r="AM5095" s="4" t="s">
        <v>452</v>
      </c>
    </row>
    <row r="5096" spans="21:39" x14ac:dyDescent="0.2">
      <c r="U5096" s="4"/>
      <c r="V5096" s="4"/>
      <c r="W5096" s="4"/>
      <c r="X5096" s="4"/>
      <c r="AJ5096" s="4" t="s">
        <v>15987</v>
      </c>
      <c r="AK5096" s="4" t="s">
        <v>15988</v>
      </c>
      <c r="AL5096" s="4" t="s">
        <v>452</v>
      </c>
      <c r="AM5096" s="4" t="s">
        <v>452</v>
      </c>
    </row>
    <row r="5097" spans="21:39" x14ac:dyDescent="0.2">
      <c r="U5097" s="4"/>
      <c r="V5097" s="4"/>
      <c r="W5097" s="4"/>
      <c r="X5097" s="4"/>
      <c r="AJ5097" s="4" t="s">
        <v>15989</v>
      </c>
      <c r="AK5097" s="4" t="s">
        <v>15990</v>
      </c>
      <c r="AL5097" s="4" t="s">
        <v>452</v>
      </c>
      <c r="AM5097" s="4" t="s">
        <v>452</v>
      </c>
    </row>
    <row r="5098" spans="21:39" x14ac:dyDescent="0.2">
      <c r="U5098" s="4"/>
      <c r="V5098" s="4"/>
      <c r="W5098" s="4"/>
      <c r="X5098" s="4"/>
      <c r="AJ5098" s="4" t="s">
        <v>15991</v>
      </c>
      <c r="AK5098" s="4" t="s">
        <v>15992</v>
      </c>
      <c r="AL5098" s="4" t="s">
        <v>452</v>
      </c>
      <c r="AM5098" s="4" t="s">
        <v>452</v>
      </c>
    </row>
    <row r="5099" spans="21:39" x14ac:dyDescent="0.2">
      <c r="U5099" s="4"/>
      <c r="V5099" s="4"/>
      <c r="W5099" s="4"/>
      <c r="X5099" s="4"/>
      <c r="AJ5099" s="4" t="s">
        <v>15993</v>
      </c>
      <c r="AK5099" s="4" t="s">
        <v>15994</v>
      </c>
      <c r="AL5099" s="4" t="s">
        <v>452</v>
      </c>
      <c r="AM5099" s="4" t="s">
        <v>452</v>
      </c>
    </row>
    <row r="5100" spans="21:39" x14ac:dyDescent="0.2">
      <c r="U5100" s="4"/>
      <c r="V5100" s="4"/>
      <c r="W5100" s="4"/>
      <c r="X5100" s="4"/>
      <c r="AJ5100" s="4" t="s">
        <v>15995</v>
      </c>
      <c r="AK5100" s="4" t="s">
        <v>15996</v>
      </c>
      <c r="AL5100" s="4" t="s">
        <v>452</v>
      </c>
      <c r="AM5100" s="4" t="s">
        <v>452</v>
      </c>
    </row>
    <row r="5101" spans="21:39" x14ac:dyDescent="0.2">
      <c r="U5101" s="4"/>
      <c r="V5101" s="4"/>
      <c r="W5101" s="4"/>
      <c r="X5101" s="4"/>
      <c r="AJ5101" s="4" t="s">
        <v>15997</v>
      </c>
      <c r="AK5101" s="4" t="s">
        <v>15998</v>
      </c>
      <c r="AL5101" s="4" t="s">
        <v>452</v>
      </c>
      <c r="AM5101" s="4" t="s">
        <v>452</v>
      </c>
    </row>
    <row r="5102" spans="21:39" x14ac:dyDescent="0.2">
      <c r="U5102" s="4"/>
      <c r="V5102" s="4"/>
      <c r="W5102" s="4"/>
      <c r="X5102" s="4"/>
      <c r="AJ5102" s="4" t="s">
        <v>15999</v>
      </c>
      <c r="AK5102" s="4" t="s">
        <v>16000</v>
      </c>
      <c r="AL5102" s="4" t="s">
        <v>452</v>
      </c>
      <c r="AM5102" s="4" t="s">
        <v>452</v>
      </c>
    </row>
    <row r="5103" spans="21:39" x14ac:dyDescent="0.2">
      <c r="U5103" s="4"/>
      <c r="V5103" s="4"/>
      <c r="W5103" s="4"/>
      <c r="X5103" s="4"/>
      <c r="AJ5103" s="4" t="s">
        <v>16001</v>
      </c>
      <c r="AK5103" s="4" t="s">
        <v>16002</v>
      </c>
      <c r="AL5103" s="4" t="s">
        <v>452</v>
      </c>
      <c r="AM5103" s="4" t="s">
        <v>452</v>
      </c>
    </row>
    <row r="5104" spans="21:39" x14ac:dyDescent="0.2">
      <c r="U5104" s="4"/>
      <c r="V5104" s="4"/>
      <c r="W5104" s="4"/>
      <c r="X5104" s="4"/>
      <c r="AJ5104" s="4" t="s">
        <v>16003</v>
      </c>
      <c r="AK5104" s="4" t="s">
        <v>16004</v>
      </c>
      <c r="AL5104" s="4" t="s">
        <v>452</v>
      </c>
      <c r="AM5104" s="4" t="s">
        <v>452</v>
      </c>
    </row>
    <row r="5105" spans="21:39" x14ac:dyDescent="0.2">
      <c r="U5105" s="4"/>
      <c r="V5105" s="4"/>
      <c r="W5105" s="4"/>
      <c r="X5105" s="4"/>
      <c r="AJ5105" s="4" t="s">
        <v>16005</v>
      </c>
      <c r="AK5105" s="4" t="s">
        <v>16006</v>
      </c>
      <c r="AL5105" s="4" t="s">
        <v>452</v>
      </c>
      <c r="AM5105" s="4" t="s">
        <v>452</v>
      </c>
    </row>
    <row r="5106" spans="21:39" x14ac:dyDescent="0.2">
      <c r="U5106" s="4"/>
      <c r="V5106" s="4"/>
      <c r="W5106" s="4"/>
      <c r="X5106" s="4"/>
      <c r="AJ5106" s="4" t="s">
        <v>16007</v>
      </c>
      <c r="AK5106" s="4" t="s">
        <v>16008</v>
      </c>
      <c r="AL5106" s="4" t="s">
        <v>452</v>
      </c>
      <c r="AM5106" s="4" t="s">
        <v>452</v>
      </c>
    </row>
    <row r="5107" spans="21:39" x14ac:dyDescent="0.2">
      <c r="U5107" s="4"/>
      <c r="V5107" s="4"/>
      <c r="W5107" s="4"/>
      <c r="X5107" s="4"/>
      <c r="AJ5107" s="4" t="s">
        <v>16009</v>
      </c>
      <c r="AK5107" s="4" t="s">
        <v>16010</v>
      </c>
      <c r="AL5107" s="4" t="s">
        <v>452</v>
      </c>
      <c r="AM5107" s="4" t="s">
        <v>452</v>
      </c>
    </row>
    <row r="5108" spans="21:39" x14ac:dyDescent="0.2">
      <c r="U5108" s="4"/>
      <c r="V5108" s="4"/>
      <c r="W5108" s="4"/>
      <c r="X5108" s="4"/>
      <c r="AJ5108" s="4" t="s">
        <v>16011</v>
      </c>
      <c r="AK5108" s="4" t="s">
        <v>16012</v>
      </c>
      <c r="AL5108" s="4" t="s">
        <v>452</v>
      </c>
      <c r="AM5108" s="4" t="s">
        <v>452</v>
      </c>
    </row>
    <row r="5109" spans="21:39" x14ac:dyDescent="0.2">
      <c r="U5109" s="4"/>
      <c r="V5109" s="4"/>
      <c r="W5109" s="4"/>
      <c r="X5109" s="4"/>
      <c r="AJ5109" s="4" t="s">
        <v>16013</v>
      </c>
      <c r="AK5109" s="4" t="s">
        <v>16014</v>
      </c>
      <c r="AL5109" s="4" t="s">
        <v>452</v>
      </c>
      <c r="AM5109" s="4" t="s">
        <v>452</v>
      </c>
    </row>
    <row r="5110" spans="21:39" x14ac:dyDescent="0.2">
      <c r="U5110" s="4"/>
      <c r="V5110" s="4"/>
      <c r="W5110" s="4"/>
      <c r="X5110" s="4"/>
      <c r="AJ5110" s="4" t="s">
        <v>16015</v>
      </c>
      <c r="AK5110" s="4" t="s">
        <v>16016</v>
      </c>
      <c r="AL5110" s="4" t="s">
        <v>452</v>
      </c>
      <c r="AM5110" s="4" t="s">
        <v>452</v>
      </c>
    </row>
    <row r="5111" spans="21:39" x14ac:dyDescent="0.2">
      <c r="U5111" s="4"/>
      <c r="V5111" s="4"/>
      <c r="W5111" s="4"/>
      <c r="X5111" s="4"/>
      <c r="AJ5111" s="4" t="s">
        <v>16017</v>
      </c>
      <c r="AK5111" s="4" t="s">
        <v>16018</v>
      </c>
      <c r="AL5111" s="4" t="s">
        <v>452</v>
      </c>
      <c r="AM5111" s="4" t="s">
        <v>452</v>
      </c>
    </row>
    <row r="5112" spans="21:39" x14ac:dyDescent="0.2">
      <c r="U5112" s="4"/>
      <c r="V5112" s="4"/>
      <c r="W5112" s="4"/>
      <c r="X5112" s="4"/>
      <c r="AJ5112" s="4" t="s">
        <v>16019</v>
      </c>
      <c r="AK5112" s="4" t="s">
        <v>16020</v>
      </c>
      <c r="AL5112" s="4" t="s">
        <v>452</v>
      </c>
      <c r="AM5112" s="4" t="s">
        <v>452</v>
      </c>
    </row>
    <row r="5113" spans="21:39" x14ac:dyDescent="0.2">
      <c r="U5113" s="4"/>
      <c r="V5113" s="4"/>
      <c r="W5113" s="4"/>
      <c r="X5113" s="4"/>
      <c r="AJ5113" s="4" t="s">
        <v>16021</v>
      </c>
      <c r="AK5113" s="4" t="s">
        <v>16022</v>
      </c>
      <c r="AL5113" s="4" t="s">
        <v>452</v>
      </c>
      <c r="AM5113" s="4" t="s">
        <v>452</v>
      </c>
    </row>
    <row r="5114" spans="21:39" x14ac:dyDescent="0.2">
      <c r="U5114" s="4"/>
      <c r="V5114" s="4"/>
      <c r="W5114" s="4"/>
      <c r="X5114" s="4"/>
      <c r="AJ5114" s="4" t="s">
        <v>16023</v>
      </c>
      <c r="AK5114" s="4" t="s">
        <v>16024</v>
      </c>
      <c r="AL5114" s="4" t="s">
        <v>452</v>
      </c>
      <c r="AM5114" s="4" t="s">
        <v>452</v>
      </c>
    </row>
    <row r="5115" spans="21:39" x14ac:dyDescent="0.2">
      <c r="U5115" s="4"/>
      <c r="V5115" s="4"/>
      <c r="W5115" s="4"/>
      <c r="X5115" s="4"/>
      <c r="AJ5115" s="4" t="s">
        <v>16025</v>
      </c>
      <c r="AK5115" s="4" t="s">
        <v>16026</v>
      </c>
      <c r="AL5115" s="4" t="s">
        <v>452</v>
      </c>
      <c r="AM5115" s="4" t="s">
        <v>452</v>
      </c>
    </row>
    <row r="5116" spans="21:39" x14ac:dyDescent="0.2">
      <c r="U5116" s="4"/>
      <c r="V5116" s="4"/>
      <c r="W5116" s="4"/>
      <c r="X5116" s="4"/>
      <c r="AJ5116" s="4" t="s">
        <v>16027</v>
      </c>
      <c r="AK5116" s="4" t="s">
        <v>16028</v>
      </c>
      <c r="AL5116" s="4" t="s">
        <v>452</v>
      </c>
      <c r="AM5116" s="4" t="s">
        <v>452</v>
      </c>
    </row>
    <row r="5117" spans="21:39" x14ac:dyDescent="0.2">
      <c r="U5117" s="4"/>
      <c r="V5117" s="4"/>
      <c r="W5117" s="4"/>
      <c r="X5117" s="4"/>
      <c r="AJ5117" s="4" t="s">
        <v>16029</v>
      </c>
      <c r="AK5117" s="4" t="s">
        <v>16030</v>
      </c>
      <c r="AL5117" s="4" t="s">
        <v>452</v>
      </c>
      <c r="AM5117" s="4" t="s">
        <v>452</v>
      </c>
    </row>
    <row r="5118" spans="21:39" x14ac:dyDescent="0.2">
      <c r="U5118" s="4"/>
      <c r="V5118" s="4"/>
      <c r="W5118" s="4"/>
      <c r="X5118" s="4"/>
      <c r="AJ5118" s="4" t="s">
        <v>16031</v>
      </c>
      <c r="AK5118" s="4" t="s">
        <v>16032</v>
      </c>
      <c r="AL5118" s="4" t="s">
        <v>452</v>
      </c>
      <c r="AM5118" s="4" t="s">
        <v>452</v>
      </c>
    </row>
    <row r="5119" spans="21:39" x14ac:dyDescent="0.2">
      <c r="U5119" s="4"/>
      <c r="V5119" s="4"/>
      <c r="W5119" s="4"/>
      <c r="X5119" s="4"/>
      <c r="AJ5119" s="4" t="s">
        <v>16033</v>
      </c>
      <c r="AK5119" s="4" t="s">
        <v>16034</v>
      </c>
      <c r="AL5119" s="4" t="s">
        <v>452</v>
      </c>
      <c r="AM5119" s="4" t="s">
        <v>452</v>
      </c>
    </row>
    <row r="5120" spans="21:39" x14ac:dyDescent="0.2">
      <c r="U5120" s="4"/>
      <c r="V5120" s="4"/>
      <c r="W5120" s="4"/>
      <c r="X5120" s="4"/>
      <c r="AJ5120" s="4" t="s">
        <v>16035</v>
      </c>
      <c r="AK5120" s="4" t="s">
        <v>16036</v>
      </c>
      <c r="AL5120" s="4" t="s">
        <v>452</v>
      </c>
      <c r="AM5120" s="4" t="s">
        <v>452</v>
      </c>
    </row>
    <row r="5121" spans="21:39" x14ac:dyDescent="0.2">
      <c r="U5121" s="4"/>
      <c r="V5121" s="4"/>
      <c r="W5121" s="4"/>
      <c r="X5121" s="4"/>
      <c r="AJ5121" s="4" t="s">
        <v>16037</v>
      </c>
      <c r="AK5121" s="4" t="s">
        <v>16038</v>
      </c>
      <c r="AL5121" s="4" t="s">
        <v>452</v>
      </c>
      <c r="AM5121" s="4" t="s">
        <v>452</v>
      </c>
    </row>
    <row r="5122" spans="21:39" x14ac:dyDescent="0.2">
      <c r="U5122" s="4"/>
      <c r="V5122" s="4"/>
      <c r="W5122" s="4"/>
      <c r="X5122" s="4"/>
      <c r="AJ5122" s="4" t="s">
        <v>16039</v>
      </c>
      <c r="AK5122" s="4" t="s">
        <v>16040</v>
      </c>
      <c r="AL5122" s="4" t="s">
        <v>452</v>
      </c>
      <c r="AM5122" s="4" t="s">
        <v>452</v>
      </c>
    </row>
    <row r="5123" spans="21:39" x14ac:dyDescent="0.2">
      <c r="U5123" s="4"/>
      <c r="V5123" s="4"/>
      <c r="W5123" s="4"/>
      <c r="X5123" s="4"/>
      <c r="AJ5123" s="4" t="s">
        <v>16041</v>
      </c>
      <c r="AK5123" s="4" t="s">
        <v>16042</v>
      </c>
      <c r="AL5123" s="4" t="s">
        <v>452</v>
      </c>
      <c r="AM5123" s="4" t="s">
        <v>452</v>
      </c>
    </row>
    <row r="5124" spans="21:39" x14ac:dyDescent="0.2">
      <c r="U5124" s="4"/>
      <c r="V5124" s="4"/>
      <c r="W5124" s="4"/>
      <c r="X5124" s="4"/>
      <c r="AJ5124" s="4" t="s">
        <v>16043</v>
      </c>
      <c r="AK5124" s="4" t="s">
        <v>16044</v>
      </c>
      <c r="AL5124" s="4" t="s">
        <v>452</v>
      </c>
      <c r="AM5124" s="4" t="s">
        <v>452</v>
      </c>
    </row>
    <row r="5125" spans="21:39" x14ac:dyDescent="0.2">
      <c r="U5125" s="4"/>
      <c r="V5125" s="4"/>
      <c r="W5125" s="4"/>
      <c r="X5125" s="4"/>
      <c r="AJ5125" s="4" t="s">
        <v>16045</v>
      </c>
      <c r="AK5125" s="4" t="s">
        <v>16046</v>
      </c>
      <c r="AL5125" s="4" t="s">
        <v>452</v>
      </c>
      <c r="AM5125" s="4" t="s">
        <v>452</v>
      </c>
    </row>
    <row r="5126" spans="21:39" x14ac:dyDescent="0.2">
      <c r="U5126" s="4"/>
      <c r="V5126" s="4"/>
      <c r="W5126" s="4"/>
      <c r="X5126" s="4"/>
      <c r="AJ5126" s="4" t="s">
        <v>16047</v>
      </c>
      <c r="AK5126" s="4" t="s">
        <v>16048</v>
      </c>
      <c r="AL5126" s="4" t="s">
        <v>452</v>
      </c>
      <c r="AM5126" s="4" t="s">
        <v>452</v>
      </c>
    </row>
    <row r="5127" spans="21:39" x14ac:dyDescent="0.2">
      <c r="U5127" s="4"/>
      <c r="V5127" s="4"/>
      <c r="W5127" s="4"/>
      <c r="X5127" s="4"/>
      <c r="AJ5127" s="4" t="s">
        <v>16049</v>
      </c>
      <c r="AK5127" s="4" t="s">
        <v>16050</v>
      </c>
      <c r="AL5127" s="4" t="s">
        <v>452</v>
      </c>
      <c r="AM5127" s="4" t="s">
        <v>452</v>
      </c>
    </row>
    <row r="5128" spans="21:39" x14ac:dyDescent="0.2">
      <c r="U5128" s="4"/>
      <c r="V5128" s="4"/>
      <c r="W5128" s="4"/>
      <c r="X5128" s="4"/>
      <c r="AJ5128" s="4" t="s">
        <v>16051</v>
      </c>
      <c r="AK5128" s="4" t="s">
        <v>16052</v>
      </c>
      <c r="AL5128" s="4" t="s">
        <v>452</v>
      </c>
      <c r="AM5128" s="4" t="s">
        <v>452</v>
      </c>
    </row>
    <row r="5129" spans="21:39" x14ac:dyDescent="0.2">
      <c r="U5129" s="4"/>
      <c r="V5129" s="4"/>
      <c r="W5129" s="4"/>
      <c r="X5129" s="4"/>
      <c r="AJ5129" s="4" t="s">
        <v>16053</v>
      </c>
      <c r="AK5129" s="4" t="s">
        <v>16054</v>
      </c>
      <c r="AL5129" s="4" t="s">
        <v>452</v>
      </c>
      <c r="AM5129" s="4" t="s">
        <v>452</v>
      </c>
    </row>
    <row r="5130" spans="21:39" x14ac:dyDescent="0.2">
      <c r="U5130" s="4"/>
      <c r="V5130" s="4"/>
      <c r="W5130" s="4"/>
      <c r="X5130" s="4"/>
      <c r="AJ5130" s="4" t="s">
        <v>16055</v>
      </c>
      <c r="AK5130" s="4" t="s">
        <v>16056</v>
      </c>
      <c r="AL5130" s="4" t="s">
        <v>452</v>
      </c>
      <c r="AM5130" s="4" t="s">
        <v>452</v>
      </c>
    </row>
    <row r="5131" spans="21:39" x14ac:dyDescent="0.2">
      <c r="U5131" s="4"/>
      <c r="V5131" s="4"/>
      <c r="W5131" s="4"/>
      <c r="X5131" s="4"/>
      <c r="AJ5131" s="4" t="s">
        <v>16057</v>
      </c>
      <c r="AK5131" s="4" t="s">
        <v>16058</v>
      </c>
      <c r="AL5131" s="4" t="s">
        <v>452</v>
      </c>
      <c r="AM5131" s="4" t="s">
        <v>452</v>
      </c>
    </row>
    <row r="5132" spans="21:39" x14ac:dyDescent="0.2">
      <c r="U5132" s="4"/>
      <c r="V5132" s="4"/>
      <c r="W5132" s="4"/>
      <c r="X5132" s="4"/>
      <c r="AJ5132" s="4" t="s">
        <v>16059</v>
      </c>
      <c r="AK5132" s="4" t="s">
        <v>16060</v>
      </c>
      <c r="AL5132" s="4" t="s">
        <v>452</v>
      </c>
      <c r="AM5132" s="4" t="s">
        <v>452</v>
      </c>
    </row>
    <row r="5133" spans="21:39" x14ac:dyDescent="0.2">
      <c r="U5133" s="4"/>
      <c r="V5133" s="4"/>
      <c r="W5133" s="4"/>
      <c r="X5133" s="4"/>
      <c r="AJ5133" s="4" t="s">
        <v>16061</v>
      </c>
      <c r="AK5133" s="4" t="s">
        <v>16062</v>
      </c>
      <c r="AL5133" s="4" t="s">
        <v>452</v>
      </c>
      <c r="AM5133" s="4" t="s">
        <v>452</v>
      </c>
    </row>
    <row r="5134" spans="21:39" x14ac:dyDescent="0.2">
      <c r="U5134" s="4"/>
      <c r="V5134" s="4"/>
      <c r="W5134" s="4"/>
      <c r="X5134" s="4"/>
      <c r="AJ5134" s="4" t="s">
        <v>16063</v>
      </c>
      <c r="AK5134" s="4" t="s">
        <v>16064</v>
      </c>
      <c r="AL5134" s="4" t="s">
        <v>452</v>
      </c>
      <c r="AM5134" s="4" t="s">
        <v>452</v>
      </c>
    </row>
    <row r="5135" spans="21:39" x14ac:dyDescent="0.2">
      <c r="U5135" s="4"/>
      <c r="V5135" s="4"/>
      <c r="W5135" s="4"/>
      <c r="X5135" s="4"/>
      <c r="AJ5135" s="4" t="s">
        <v>16065</v>
      </c>
      <c r="AK5135" s="4" t="s">
        <v>16066</v>
      </c>
      <c r="AL5135" s="4" t="s">
        <v>452</v>
      </c>
      <c r="AM5135" s="4" t="s">
        <v>452</v>
      </c>
    </row>
    <row r="5136" spans="21:39" x14ac:dyDescent="0.2">
      <c r="U5136" s="4"/>
      <c r="V5136" s="4"/>
      <c r="W5136" s="4"/>
      <c r="X5136" s="4"/>
      <c r="AJ5136" s="4" t="s">
        <v>16067</v>
      </c>
      <c r="AK5136" s="4" t="s">
        <v>16068</v>
      </c>
      <c r="AL5136" s="4" t="s">
        <v>452</v>
      </c>
      <c r="AM5136" s="4" t="s">
        <v>452</v>
      </c>
    </row>
    <row r="5137" spans="21:39" x14ac:dyDescent="0.2">
      <c r="U5137" s="4"/>
      <c r="V5137" s="4"/>
      <c r="W5137" s="4"/>
      <c r="X5137" s="4"/>
      <c r="AJ5137" s="4" t="s">
        <v>16069</v>
      </c>
      <c r="AK5137" s="4" t="s">
        <v>16070</v>
      </c>
      <c r="AL5137" s="4" t="s">
        <v>452</v>
      </c>
      <c r="AM5137" s="4" t="s">
        <v>452</v>
      </c>
    </row>
    <row r="5138" spans="21:39" x14ac:dyDescent="0.2">
      <c r="U5138" s="4"/>
      <c r="V5138" s="4"/>
      <c r="W5138" s="4"/>
      <c r="X5138" s="4"/>
      <c r="AJ5138" s="4" t="s">
        <v>16071</v>
      </c>
      <c r="AK5138" s="4" t="s">
        <v>16072</v>
      </c>
      <c r="AL5138" s="4" t="s">
        <v>452</v>
      </c>
      <c r="AM5138" s="4" t="s">
        <v>452</v>
      </c>
    </row>
    <row r="5139" spans="21:39" x14ac:dyDescent="0.2">
      <c r="U5139" s="4"/>
      <c r="V5139" s="4"/>
      <c r="W5139" s="4"/>
      <c r="X5139" s="4"/>
      <c r="AJ5139" s="4" t="s">
        <v>16073</v>
      </c>
      <c r="AK5139" s="4" t="s">
        <v>16074</v>
      </c>
      <c r="AL5139" s="4" t="s">
        <v>452</v>
      </c>
      <c r="AM5139" s="4" t="s">
        <v>452</v>
      </c>
    </row>
    <row r="5140" spans="21:39" x14ac:dyDescent="0.2">
      <c r="U5140" s="4"/>
      <c r="V5140" s="4"/>
      <c r="W5140" s="4"/>
      <c r="X5140" s="4"/>
      <c r="AJ5140" s="4" t="s">
        <v>16075</v>
      </c>
      <c r="AK5140" s="4" t="s">
        <v>16076</v>
      </c>
      <c r="AL5140" s="4" t="s">
        <v>452</v>
      </c>
      <c r="AM5140" s="4" t="s">
        <v>452</v>
      </c>
    </row>
    <row r="5141" spans="21:39" x14ac:dyDescent="0.2">
      <c r="U5141" s="4"/>
      <c r="V5141" s="4"/>
      <c r="W5141" s="4"/>
      <c r="X5141" s="4"/>
      <c r="AJ5141" s="4" t="s">
        <v>16077</v>
      </c>
      <c r="AK5141" s="4" t="s">
        <v>16078</v>
      </c>
      <c r="AL5141" s="4" t="s">
        <v>452</v>
      </c>
      <c r="AM5141" s="4" t="s">
        <v>452</v>
      </c>
    </row>
    <row r="5142" spans="21:39" x14ac:dyDescent="0.2">
      <c r="U5142" s="4"/>
      <c r="V5142" s="4"/>
      <c r="W5142" s="4"/>
      <c r="X5142" s="4"/>
      <c r="AJ5142" s="4" t="s">
        <v>16079</v>
      </c>
      <c r="AK5142" s="4" t="s">
        <v>16080</v>
      </c>
      <c r="AL5142" s="4" t="s">
        <v>452</v>
      </c>
      <c r="AM5142" s="4" t="s">
        <v>452</v>
      </c>
    </row>
    <row r="5143" spans="21:39" x14ac:dyDescent="0.2">
      <c r="U5143" s="4"/>
      <c r="V5143" s="4"/>
      <c r="W5143" s="4"/>
      <c r="X5143" s="4"/>
      <c r="AJ5143" s="4" t="s">
        <v>16081</v>
      </c>
      <c r="AK5143" s="4" t="s">
        <v>16082</v>
      </c>
      <c r="AL5143" s="4" t="s">
        <v>452</v>
      </c>
      <c r="AM5143" s="4" t="s">
        <v>452</v>
      </c>
    </row>
    <row r="5144" spans="21:39" x14ac:dyDescent="0.2">
      <c r="U5144" s="4"/>
      <c r="V5144" s="4"/>
      <c r="W5144" s="4"/>
      <c r="X5144" s="4"/>
      <c r="AJ5144" s="4" t="s">
        <v>16083</v>
      </c>
      <c r="AK5144" s="4" t="s">
        <v>16084</v>
      </c>
      <c r="AL5144" s="4" t="s">
        <v>452</v>
      </c>
      <c r="AM5144" s="4" t="s">
        <v>452</v>
      </c>
    </row>
    <row r="5145" spans="21:39" x14ac:dyDescent="0.2">
      <c r="U5145" s="4"/>
      <c r="V5145" s="4"/>
      <c r="W5145" s="4"/>
      <c r="X5145" s="4"/>
      <c r="AJ5145" s="4" t="s">
        <v>16085</v>
      </c>
      <c r="AK5145" s="4" t="s">
        <v>16086</v>
      </c>
      <c r="AL5145" s="4" t="s">
        <v>452</v>
      </c>
      <c r="AM5145" s="4" t="s">
        <v>452</v>
      </c>
    </row>
    <row r="5146" spans="21:39" x14ac:dyDescent="0.2">
      <c r="U5146" s="4"/>
      <c r="V5146" s="4"/>
      <c r="W5146" s="4"/>
      <c r="X5146" s="4"/>
      <c r="AJ5146" s="4" t="s">
        <v>16087</v>
      </c>
      <c r="AK5146" s="4" t="s">
        <v>16088</v>
      </c>
      <c r="AL5146" s="4" t="s">
        <v>452</v>
      </c>
      <c r="AM5146" s="4" t="s">
        <v>452</v>
      </c>
    </row>
    <row r="5147" spans="21:39" x14ac:dyDescent="0.2">
      <c r="U5147" s="4"/>
      <c r="V5147" s="4"/>
      <c r="W5147" s="4"/>
      <c r="X5147" s="4"/>
      <c r="AJ5147" s="4" t="s">
        <v>16089</v>
      </c>
      <c r="AK5147" s="4" t="s">
        <v>16088</v>
      </c>
      <c r="AL5147" s="4" t="s">
        <v>452</v>
      </c>
      <c r="AM5147" s="4" t="s">
        <v>452</v>
      </c>
    </row>
    <row r="5148" spans="21:39" x14ac:dyDescent="0.2">
      <c r="U5148" s="4"/>
      <c r="V5148" s="4"/>
      <c r="W5148" s="4"/>
      <c r="X5148" s="4"/>
      <c r="AJ5148" s="4" t="s">
        <v>16090</v>
      </c>
      <c r="AK5148" s="4" t="s">
        <v>16091</v>
      </c>
      <c r="AL5148" s="4" t="s">
        <v>452</v>
      </c>
      <c r="AM5148" s="4" t="s">
        <v>452</v>
      </c>
    </row>
    <row r="5149" spans="21:39" x14ac:dyDescent="0.2">
      <c r="U5149" s="4"/>
      <c r="V5149" s="4"/>
      <c r="W5149" s="4"/>
      <c r="X5149" s="4"/>
      <c r="AJ5149" s="4" t="s">
        <v>16092</v>
      </c>
      <c r="AK5149" s="4" t="s">
        <v>16093</v>
      </c>
      <c r="AL5149" s="4" t="s">
        <v>452</v>
      </c>
      <c r="AM5149" s="4" t="s">
        <v>452</v>
      </c>
    </row>
    <row r="5150" spans="21:39" x14ac:dyDescent="0.2">
      <c r="U5150" s="4"/>
      <c r="V5150" s="4"/>
      <c r="W5150" s="4"/>
      <c r="X5150" s="4"/>
      <c r="AJ5150" s="4" t="s">
        <v>16094</v>
      </c>
      <c r="AK5150" s="4" t="s">
        <v>16095</v>
      </c>
      <c r="AL5150" s="4" t="s">
        <v>452</v>
      </c>
      <c r="AM5150" s="4" t="s">
        <v>452</v>
      </c>
    </row>
    <row r="5151" spans="21:39" x14ac:dyDescent="0.2">
      <c r="U5151" s="4"/>
      <c r="V5151" s="4"/>
      <c r="W5151" s="4"/>
      <c r="X5151" s="4"/>
      <c r="AJ5151" s="4" t="s">
        <v>16096</v>
      </c>
      <c r="AK5151" s="4" t="s">
        <v>16097</v>
      </c>
      <c r="AL5151" s="4" t="s">
        <v>452</v>
      </c>
      <c r="AM5151" s="4" t="s">
        <v>452</v>
      </c>
    </row>
    <row r="5152" spans="21:39" x14ac:dyDescent="0.2">
      <c r="U5152" s="4"/>
      <c r="V5152" s="4"/>
      <c r="W5152" s="4"/>
      <c r="X5152" s="4"/>
      <c r="AJ5152" s="4" t="s">
        <v>16098</v>
      </c>
      <c r="AK5152" s="4" t="s">
        <v>16099</v>
      </c>
      <c r="AL5152" s="4" t="s">
        <v>452</v>
      </c>
      <c r="AM5152" s="4" t="s">
        <v>452</v>
      </c>
    </row>
    <row r="5153" spans="21:39" x14ac:dyDescent="0.2">
      <c r="U5153" s="4"/>
      <c r="V5153" s="4"/>
      <c r="W5153" s="4"/>
      <c r="X5153" s="4"/>
      <c r="AJ5153" s="4" t="s">
        <v>16100</v>
      </c>
      <c r="AK5153" s="4" t="s">
        <v>16101</v>
      </c>
      <c r="AL5153" s="4" t="s">
        <v>452</v>
      </c>
      <c r="AM5153" s="4" t="s">
        <v>452</v>
      </c>
    </row>
    <row r="5154" spans="21:39" x14ac:dyDescent="0.2">
      <c r="U5154" s="4"/>
      <c r="V5154" s="4"/>
      <c r="W5154" s="4"/>
      <c r="X5154" s="4"/>
      <c r="AJ5154" s="4" t="s">
        <v>16102</v>
      </c>
      <c r="AK5154" s="4" t="s">
        <v>16103</v>
      </c>
      <c r="AL5154" s="4" t="s">
        <v>452</v>
      </c>
      <c r="AM5154" s="4" t="s">
        <v>452</v>
      </c>
    </row>
    <row r="5155" spans="21:39" x14ac:dyDescent="0.2">
      <c r="U5155" s="4"/>
      <c r="V5155" s="4"/>
      <c r="W5155" s="4"/>
      <c r="X5155" s="4"/>
      <c r="AJ5155" s="4" t="s">
        <v>16104</v>
      </c>
      <c r="AK5155" s="4" t="s">
        <v>16105</v>
      </c>
      <c r="AL5155" s="4" t="s">
        <v>452</v>
      </c>
      <c r="AM5155" s="4" t="s">
        <v>452</v>
      </c>
    </row>
    <row r="5156" spans="21:39" x14ac:dyDescent="0.2">
      <c r="U5156" s="4"/>
      <c r="V5156" s="4"/>
      <c r="W5156" s="4"/>
      <c r="X5156" s="4"/>
      <c r="AJ5156" s="4" t="s">
        <v>16106</v>
      </c>
      <c r="AK5156" s="4" t="s">
        <v>16107</v>
      </c>
      <c r="AL5156" s="4" t="s">
        <v>452</v>
      </c>
      <c r="AM5156" s="4" t="s">
        <v>452</v>
      </c>
    </row>
    <row r="5157" spans="21:39" x14ac:dyDescent="0.2">
      <c r="U5157" s="4"/>
      <c r="V5157" s="4"/>
      <c r="W5157" s="4"/>
      <c r="X5157" s="4"/>
      <c r="AJ5157" s="4" t="s">
        <v>16108</v>
      </c>
      <c r="AK5157" s="4" t="s">
        <v>16109</v>
      </c>
      <c r="AL5157" s="4" t="s">
        <v>452</v>
      </c>
      <c r="AM5157" s="4" t="s">
        <v>452</v>
      </c>
    </row>
    <row r="5158" spans="21:39" x14ac:dyDescent="0.2">
      <c r="U5158" s="4"/>
      <c r="V5158" s="4"/>
      <c r="W5158" s="4"/>
      <c r="X5158" s="4"/>
      <c r="AJ5158" s="4"/>
      <c r="AK5158" s="4"/>
      <c r="AL5158" s="4"/>
      <c r="AM5158" s="4"/>
    </row>
    <row r="5159" spans="21:39" x14ac:dyDescent="0.2">
      <c r="U5159" s="4"/>
      <c r="V5159" s="4"/>
      <c r="W5159" s="4"/>
      <c r="X5159" s="4"/>
      <c r="AJ5159" s="4"/>
      <c r="AK5159" s="4"/>
      <c r="AL5159" s="4"/>
      <c r="AM5159" s="4"/>
    </row>
    <row r="5160" spans="21:39" x14ac:dyDescent="0.2">
      <c r="U5160" s="4"/>
      <c r="V5160" s="4"/>
      <c r="W5160" s="4"/>
      <c r="X5160" s="4"/>
      <c r="AJ5160" s="4"/>
      <c r="AK5160" s="4"/>
      <c r="AL5160" s="4"/>
      <c r="AM5160" s="4"/>
    </row>
    <row r="5161" spans="21:39" x14ac:dyDescent="0.2">
      <c r="U5161" s="4"/>
      <c r="V5161" s="4"/>
      <c r="W5161" s="4"/>
      <c r="X5161" s="4"/>
      <c r="AJ5161" s="4"/>
      <c r="AK5161" s="4"/>
      <c r="AL5161" s="4"/>
      <c r="AM5161" s="4"/>
    </row>
    <row r="5162" spans="21:39" x14ac:dyDescent="0.2">
      <c r="U5162" s="4"/>
      <c r="V5162" s="4"/>
      <c r="W5162" s="4"/>
      <c r="X5162" s="4"/>
      <c r="AJ5162" s="4"/>
      <c r="AK5162" s="4"/>
      <c r="AL5162" s="4"/>
      <c r="AM5162" s="4"/>
    </row>
    <row r="5163" spans="21:39" x14ac:dyDescent="0.2">
      <c r="U5163" s="4"/>
      <c r="V5163" s="4"/>
      <c r="W5163" s="4"/>
      <c r="X5163" s="4"/>
      <c r="AJ5163" s="4"/>
      <c r="AK5163" s="4"/>
      <c r="AL5163" s="4"/>
      <c r="AM5163" s="4"/>
    </row>
    <row r="5164" spans="21:39" x14ac:dyDescent="0.2">
      <c r="U5164" s="4"/>
      <c r="V5164" s="4"/>
      <c r="W5164" s="4"/>
      <c r="X5164" s="4"/>
      <c r="AJ5164" s="4"/>
      <c r="AK5164" s="4"/>
      <c r="AL5164" s="4"/>
      <c r="AM5164" s="4"/>
    </row>
    <row r="5165" spans="21:39" x14ac:dyDescent="0.2">
      <c r="U5165" s="4"/>
      <c r="V5165" s="4"/>
      <c r="W5165" s="4"/>
      <c r="X5165" s="4"/>
      <c r="AJ5165" s="4"/>
      <c r="AK5165" s="4"/>
      <c r="AL5165" s="4"/>
      <c r="AM5165" s="4"/>
    </row>
    <row r="5166" spans="21:39" x14ac:dyDescent="0.2">
      <c r="U5166" s="4"/>
      <c r="V5166" s="4"/>
      <c r="W5166" s="4"/>
      <c r="X5166" s="4"/>
      <c r="AJ5166" s="4"/>
      <c r="AK5166" s="4"/>
      <c r="AL5166" s="4"/>
      <c r="AM5166" s="4"/>
    </row>
    <row r="5167" spans="21:39" x14ac:dyDescent="0.2">
      <c r="U5167" s="4"/>
      <c r="V5167" s="4"/>
      <c r="W5167" s="4"/>
      <c r="X5167" s="4"/>
      <c r="AJ5167" s="4"/>
      <c r="AK5167" s="4"/>
      <c r="AL5167" s="4"/>
      <c r="AM5167" s="4"/>
    </row>
    <row r="5168" spans="21:39" x14ac:dyDescent="0.2">
      <c r="U5168" s="4"/>
      <c r="V5168" s="4"/>
      <c r="W5168" s="4"/>
      <c r="X5168" s="4"/>
      <c r="AJ5168" s="4"/>
      <c r="AK5168" s="4"/>
      <c r="AL5168" s="4"/>
      <c r="AM5168" s="4"/>
    </row>
    <row r="5169" spans="21:39" x14ac:dyDescent="0.2">
      <c r="U5169" s="4"/>
      <c r="V5169" s="4"/>
      <c r="W5169" s="4"/>
      <c r="X5169" s="4"/>
      <c r="AJ5169" s="4"/>
      <c r="AK5169" s="4"/>
      <c r="AL5169" s="4"/>
      <c r="AM5169" s="4"/>
    </row>
    <row r="5170" spans="21:39" x14ac:dyDescent="0.2">
      <c r="U5170" s="4"/>
      <c r="V5170" s="4"/>
      <c r="W5170" s="4"/>
      <c r="X5170" s="4"/>
      <c r="AJ5170" s="4"/>
      <c r="AK5170" s="4"/>
      <c r="AL5170" s="4"/>
      <c r="AM5170" s="4"/>
    </row>
    <row r="5171" spans="21:39" x14ac:dyDescent="0.2">
      <c r="U5171" s="4"/>
      <c r="V5171" s="4"/>
      <c r="W5171" s="4"/>
      <c r="X5171" s="4"/>
      <c r="AJ5171" s="4"/>
      <c r="AK5171" s="4"/>
      <c r="AL5171" s="4"/>
      <c r="AM5171" s="4"/>
    </row>
    <row r="5172" spans="21:39" x14ac:dyDescent="0.2">
      <c r="U5172" s="4"/>
      <c r="V5172" s="4"/>
      <c r="W5172" s="4"/>
      <c r="X5172" s="4"/>
      <c r="AJ5172" s="4"/>
      <c r="AK5172" s="4"/>
      <c r="AL5172" s="4"/>
      <c r="AM5172" s="4"/>
    </row>
    <row r="5173" spans="21:39" x14ac:dyDescent="0.2">
      <c r="U5173" s="4"/>
      <c r="V5173" s="4"/>
      <c r="W5173" s="4"/>
      <c r="X5173" s="4"/>
      <c r="AJ5173" s="4"/>
      <c r="AK5173" s="4"/>
      <c r="AL5173" s="4"/>
      <c r="AM5173" s="4"/>
    </row>
    <row r="5174" spans="21:39" x14ac:dyDescent="0.2">
      <c r="U5174" s="4"/>
      <c r="V5174" s="4"/>
      <c r="W5174" s="4"/>
      <c r="X5174" s="4"/>
      <c r="AJ5174" s="4"/>
      <c r="AK5174" s="4"/>
      <c r="AL5174" s="4"/>
      <c r="AM5174" s="4"/>
    </row>
    <row r="5175" spans="21:39" x14ac:dyDescent="0.2">
      <c r="U5175" s="4"/>
      <c r="V5175" s="4"/>
      <c r="W5175" s="4"/>
      <c r="X5175" s="4"/>
      <c r="AJ5175" s="4"/>
      <c r="AK5175" s="4"/>
      <c r="AL5175" s="4"/>
      <c r="AM5175" s="4"/>
    </row>
    <row r="5176" spans="21:39" x14ac:dyDescent="0.2">
      <c r="U5176" s="4"/>
      <c r="V5176" s="4"/>
      <c r="W5176" s="4"/>
      <c r="X5176" s="4"/>
      <c r="AJ5176" s="4"/>
      <c r="AK5176" s="4"/>
      <c r="AL5176" s="4"/>
      <c r="AM5176" s="4"/>
    </row>
    <row r="5177" spans="21:39" x14ac:dyDescent="0.2">
      <c r="U5177" s="4"/>
      <c r="V5177" s="4"/>
      <c r="W5177" s="4"/>
      <c r="X5177" s="4"/>
      <c r="AJ5177" s="4"/>
      <c r="AK5177" s="4"/>
      <c r="AL5177" s="4"/>
      <c r="AM5177" s="4"/>
    </row>
    <row r="5178" spans="21:39" x14ac:dyDescent="0.2">
      <c r="U5178" s="4"/>
      <c r="V5178" s="4"/>
      <c r="W5178" s="4"/>
      <c r="X5178" s="4"/>
      <c r="AJ5178" s="4"/>
      <c r="AK5178" s="4"/>
      <c r="AL5178" s="4"/>
      <c r="AM5178" s="4"/>
    </row>
    <row r="5179" spans="21:39" x14ac:dyDescent="0.2">
      <c r="U5179" s="4"/>
      <c r="V5179" s="4"/>
      <c r="W5179" s="4"/>
      <c r="X5179" s="4"/>
      <c r="AJ5179" s="4"/>
      <c r="AK5179" s="4"/>
      <c r="AL5179" s="4"/>
      <c r="AM5179" s="4"/>
    </row>
    <row r="5180" spans="21:39" x14ac:dyDescent="0.2">
      <c r="U5180" s="4"/>
      <c r="V5180" s="4"/>
      <c r="W5180" s="4"/>
      <c r="X5180" s="4"/>
      <c r="AJ5180" s="4"/>
      <c r="AK5180" s="4"/>
      <c r="AL5180" s="4"/>
      <c r="AM5180" s="4"/>
    </row>
    <row r="5181" spans="21:39" x14ac:dyDescent="0.2">
      <c r="U5181" s="4"/>
      <c r="V5181" s="4"/>
      <c r="W5181" s="4"/>
      <c r="X5181" s="4"/>
      <c r="AJ5181" s="4"/>
      <c r="AK5181" s="4"/>
      <c r="AL5181" s="4"/>
      <c r="AM5181" s="4"/>
    </row>
    <row r="5182" spans="21:39" x14ac:dyDescent="0.2">
      <c r="U5182" s="4"/>
      <c r="V5182" s="4"/>
      <c r="W5182" s="4"/>
      <c r="X5182" s="4"/>
      <c r="AJ5182" s="4"/>
      <c r="AK5182" s="4"/>
      <c r="AL5182" s="4"/>
      <c r="AM5182" s="4"/>
    </row>
    <row r="5183" spans="21:39" x14ac:dyDescent="0.2">
      <c r="U5183" s="4"/>
      <c r="V5183" s="4"/>
      <c r="W5183" s="4"/>
      <c r="X5183" s="4"/>
      <c r="AJ5183" s="4"/>
      <c r="AK5183" s="4"/>
      <c r="AL5183" s="4"/>
      <c r="AM5183" s="4"/>
    </row>
    <row r="5184" spans="21:39" x14ac:dyDescent="0.2">
      <c r="U5184" s="4"/>
      <c r="V5184" s="4"/>
      <c r="W5184" s="4"/>
      <c r="X5184" s="4"/>
      <c r="AJ5184" s="4"/>
      <c r="AK5184" s="4"/>
      <c r="AL5184" s="4"/>
      <c r="AM5184" s="4"/>
    </row>
    <row r="5185" spans="21:39" x14ac:dyDescent="0.2">
      <c r="U5185" s="4"/>
      <c r="V5185" s="4"/>
      <c r="W5185" s="4"/>
      <c r="X5185" s="4"/>
      <c r="AJ5185" s="4"/>
      <c r="AK5185" s="4"/>
      <c r="AL5185" s="4"/>
      <c r="AM5185" s="4"/>
    </row>
    <row r="5186" spans="21:39" x14ac:dyDescent="0.2">
      <c r="U5186" s="4"/>
      <c r="V5186" s="4"/>
      <c r="W5186" s="4"/>
      <c r="X5186" s="4"/>
      <c r="AJ5186" s="4"/>
      <c r="AK5186" s="4"/>
      <c r="AL5186" s="4"/>
      <c r="AM5186" s="4"/>
    </row>
    <row r="5187" spans="21:39" x14ac:dyDescent="0.2">
      <c r="U5187" s="4"/>
      <c r="V5187" s="4"/>
      <c r="W5187" s="4"/>
      <c r="X5187" s="4"/>
      <c r="AJ5187" s="4"/>
      <c r="AK5187" s="4"/>
      <c r="AL5187" s="4"/>
      <c r="AM5187" s="4"/>
    </row>
    <row r="5188" spans="21:39" x14ac:dyDescent="0.2">
      <c r="U5188" s="4"/>
      <c r="V5188" s="4"/>
      <c r="W5188" s="4"/>
      <c r="X5188" s="4"/>
      <c r="AJ5188" s="4"/>
      <c r="AK5188" s="4"/>
      <c r="AL5188" s="4"/>
      <c r="AM5188" s="4"/>
    </row>
    <row r="5189" spans="21:39" x14ac:dyDescent="0.2">
      <c r="U5189" s="4"/>
      <c r="V5189" s="4"/>
      <c r="W5189" s="4"/>
      <c r="X5189" s="4"/>
      <c r="AJ5189" s="4"/>
      <c r="AK5189" s="4"/>
      <c r="AL5189" s="4"/>
      <c r="AM5189" s="4"/>
    </row>
    <row r="5190" spans="21:39" x14ac:dyDescent="0.2">
      <c r="U5190" s="4"/>
      <c r="V5190" s="4"/>
      <c r="W5190" s="4"/>
      <c r="X5190" s="4"/>
      <c r="AJ5190" s="4"/>
      <c r="AK5190" s="4"/>
      <c r="AL5190" s="4"/>
      <c r="AM5190" s="4"/>
    </row>
    <row r="5191" spans="21:39" x14ac:dyDescent="0.2">
      <c r="U5191" s="4"/>
      <c r="V5191" s="4"/>
      <c r="W5191" s="4"/>
      <c r="X5191" s="4"/>
      <c r="AJ5191" s="4"/>
      <c r="AK5191" s="4"/>
      <c r="AL5191" s="4"/>
      <c r="AM5191" s="4"/>
    </row>
    <row r="5192" spans="21:39" x14ac:dyDescent="0.2">
      <c r="U5192" s="4"/>
      <c r="V5192" s="4"/>
      <c r="W5192" s="4"/>
      <c r="X5192" s="4"/>
      <c r="AJ5192" s="4"/>
      <c r="AK5192" s="4"/>
      <c r="AL5192" s="4"/>
      <c r="AM5192" s="4"/>
    </row>
    <row r="5193" spans="21:39" x14ac:dyDescent="0.2">
      <c r="U5193" s="4"/>
      <c r="V5193" s="4"/>
      <c r="W5193" s="4"/>
      <c r="X5193" s="4"/>
      <c r="AJ5193" s="4"/>
      <c r="AK5193" s="4"/>
      <c r="AL5193" s="4"/>
      <c r="AM5193" s="4"/>
    </row>
    <row r="5194" spans="21:39" x14ac:dyDescent="0.2">
      <c r="U5194" s="4"/>
      <c r="V5194" s="4"/>
      <c r="W5194" s="4"/>
      <c r="X5194" s="4"/>
      <c r="AJ5194" s="4"/>
      <c r="AK5194" s="4"/>
      <c r="AL5194" s="4"/>
      <c r="AM5194" s="4"/>
    </row>
    <row r="5195" spans="21:39" x14ac:dyDescent="0.2">
      <c r="U5195" s="4"/>
      <c r="V5195" s="4"/>
      <c r="W5195" s="4"/>
      <c r="X5195" s="4"/>
      <c r="AJ5195" s="4"/>
      <c r="AK5195" s="4"/>
      <c r="AL5195" s="4"/>
      <c r="AM5195" s="4"/>
    </row>
    <row r="5196" spans="21:39" x14ac:dyDescent="0.2">
      <c r="U5196" s="4"/>
      <c r="V5196" s="4"/>
      <c r="W5196" s="4"/>
      <c r="X5196" s="4"/>
      <c r="AJ5196" s="4"/>
      <c r="AK5196" s="4"/>
      <c r="AL5196" s="4"/>
      <c r="AM5196" s="4"/>
    </row>
    <row r="5197" spans="21:39" x14ac:dyDescent="0.2">
      <c r="U5197" s="4"/>
      <c r="V5197" s="4"/>
      <c r="W5197" s="4"/>
      <c r="X5197" s="4"/>
      <c r="AJ5197" s="4"/>
      <c r="AK5197" s="4"/>
      <c r="AL5197" s="4"/>
      <c r="AM5197" s="4"/>
    </row>
    <row r="5198" spans="21:39" x14ac:dyDescent="0.2">
      <c r="U5198" s="4"/>
      <c r="V5198" s="4"/>
      <c r="W5198" s="4"/>
      <c r="X5198" s="4"/>
      <c r="AJ5198" s="4"/>
      <c r="AK5198" s="4"/>
      <c r="AL5198" s="4"/>
      <c r="AM5198" s="4"/>
    </row>
    <row r="5199" spans="21:39" x14ac:dyDescent="0.2">
      <c r="U5199" s="4"/>
      <c r="V5199" s="4"/>
      <c r="W5199" s="4"/>
      <c r="X5199" s="4"/>
      <c r="AJ5199" s="4"/>
      <c r="AK5199" s="4"/>
      <c r="AL5199" s="4"/>
      <c r="AM5199" s="4"/>
    </row>
    <row r="5200" spans="21:39" x14ac:dyDescent="0.2">
      <c r="U5200" s="4"/>
      <c r="V5200" s="4"/>
      <c r="W5200" s="4"/>
      <c r="X5200" s="4"/>
      <c r="AJ5200" s="4"/>
      <c r="AK5200" s="4"/>
      <c r="AL5200" s="4"/>
      <c r="AM5200" s="4"/>
    </row>
    <row r="5201" spans="21:39" x14ac:dyDescent="0.2">
      <c r="U5201" s="4"/>
      <c r="V5201" s="4"/>
      <c r="W5201" s="4"/>
      <c r="X5201" s="4"/>
      <c r="AJ5201" s="4"/>
      <c r="AK5201" s="4"/>
      <c r="AL5201" s="4"/>
      <c r="AM5201" s="4"/>
    </row>
    <row r="5202" spans="21:39" x14ac:dyDescent="0.2">
      <c r="U5202" s="4"/>
      <c r="V5202" s="4"/>
      <c r="W5202" s="4"/>
      <c r="X5202" s="4"/>
      <c r="AJ5202" s="4"/>
      <c r="AK5202" s="4"/>
      <c r="AL5202" s="4"/>
      <c r="AM5202" s="4"/>
    </row>
    <row r="5203" spans="21:39" x14ac:dyDescent="0.2">
      <c r="U5203" s="4"/>
      <c r="V5203" s="4"/>
      <c r="W5203" s="4"/>
      <c r="X5203" s="4"/>
      <c r="AJ5203" s="4"/>
      <c r="AK5203" s="4"/>
      <c r="AL5203" s="4"/>
      <c r="AM5203" s="4"/>
    </row>
    <row r="5204" spans="21:39" x14ac:dyDescent="0.2">
      <c r="U5204" s="4"/>
      <c r="V5204" s="4"/>
      <c r="W5204" s="4"/>
      <c r="X5204" s="4"/>
      <c r="AJ5204" s="4"/>
      <c r="AK5204" s="4"/>
      <c r="AL5204" s="4"/>
      <c r="AM5204" s="4"/>
    </row>
    <row r="5205" spans="21:39" x14ac:dyDescent="0.2">
      <c r="U5205" s="4"/>
      <c r="V5205" s="4"/>
      <c r="W5205" s="4"/>
      <c r="X5205" s="4"/>
      <c r="AJ5205" s="4"/>
      <c r="AK5205" s="4"/>
      <c r="AL5205" s="4"/>
      <c r="AM5205" s="4"/>
    </row>
    <row r="5206" spans="21:39" x14ac:dyDescent="0.2">
      <c r="U5206" s="4"/>
      <c r="V5206" s="4"/>
      <c r="W5206" s="4"/>
      <c r="X5206" s="4"/>
      <c r="AJ5206" s="4"/>
      <c r="AK5206" s="4"/>
      <c r="AL5206" s="4"/>
      <c r="AM5206" s="4"/>
    </row>
    <row r="5207" spans="21:39" x14ac:dyDescent="0.2">
      <c r="U5207" s="4"/>
      <c r="V5207" s="4"/>
      <c r="W5207" s="4"/>
      <c r="X5207" s="4"/>
      <c r="AJ5207" s="4"/>
      <c r="AK5207" s="4"/>
      <c r="AL5207" s="4"/>
      <c r="AM5207" s="4"/>
    </row>
    <row r="5208" spans="21:39" x14ac:dyDescent="0.2">
      <c r="U5208" s="4"/>
      <c r="V5208" s="4"/>
      <c r="W5208" s="4"/>
      <c r="X5208" s="4"/>
      <c r="AJ5208" s="4"/>
      <c r="AK5208" s="4"/>
      <c r="AL5208" s="4"/>
      <c r="AM5208" s="4"/>
    </row>
    <row r="5209" spans="21:39" x14ac:dyDescent="0.2">
      <c r="U5209" s="4"/>
      <c r="V5209" s="4"/>
      <c r="W5209" s="4"/>
      <c r="X5209" s="4"/>
      <c r="AJ5209" s="4"/>
      <c r="AK5209" s="4"/>
      <c r="AL5209" s="4"/>
      <c r="AM5209" s="4"/>
    </row>
    <row r="5210" spans="21:39" x14ac:dyDescent="0.2">
      <c r="U5210" s="4"/>
      <c r="V5210" s="4"/>
      <c r="W5210" s="4"/>
      <c r="X5210" s="4"/>
      <c r="AJ5210" s="4"/>
      <c r="AK5210" s="4"/>
      <c r="AL5210" s="4"/>
      <c r="AM5210" s="4"/>
    </row>
    <row r="5211" spans="21:39" x14ac:dyDescent="0.2">
      <c r="U5211" s="4"/>
      <c r="V5211" s="4"/>
      <c r="W5211" s="4"/>
      <c r="X5211" s="4"/>
      <c r="AJ5211" s="4"/>
      <c r="AK5211" s="4"/>
      <c r="AL5211" s="4"/>
      <c r="AM5211" s="4"/>
    </row>
    <row r="5212" spans="21:39" x14ac:dyDescent="0.2">
      <c r="U5212" s="4"/>
      <c r="V5212" s="4"/>
      <c r="W5212" s="4"/>
      <c r="X5212" s="4"/>
      <c r="AJ5212" s="4"/>
      <c r="AK5212" s="4"/>
      <c r="AL5212" s="4"/>
      <c r="AM5212" s="4"/>
    </row>
    <row r="5213" spans="21:39" x14ac:dyDescent="0.2">
      <c r="U5213" s="4"/>
      <c r="V5213" s="4"/>
      <c r="W5213" s="4"/>
      <c r="X5213" s="4"/>
      <c r="AJ5213" s="4"/>
      <c r="AK5213" s="4"/>
      <c r="AL5213" s="4"/>
      <c r="AM5213" s="4"/>
    </row>
    <row r="5214" spans="21:39" x14ac:dyDescent="0.2">
      <c r="U5214" s="4"/>
      <c r="V5214" s="4"/>
      <c r="W5214" s="4"/>
      <c r="X5214" s="4"/>
      <c r="AJ5214" s="4"/>
      <c r="AK5214" s="4"/>
      <c r="AL5214" s="4"/>
      <c r="AM5214" s="4"/>
    </row>
    <row r="5215" spans="21:39" x14ac:dyDescent="0.2">
      <c r="U5215" s="4"/>
      <c r="V5215" s="4"/>
      <c r="W5215" s="4"/>
      <c r="X5215" s="4"/>
      <c r="AJ5215" s="4"/>
      <c r="AK5215" s="4"/>
      <c r="AL5215" s="4"/>
      <c r="AM5215" s="4"/>
    </row>
    <row r="5216" spans="21:39" x14ac:dyDescent="0.2">
      <c r="U5216" s="4"/>
      <c r="V5216" s="4"/>
      <c r="W5216" s="4"/>
      <c r="X5216" s="4"/>
      <c r="AJ5216" s="4"/>
      <c r="AK5216" s="4"/>
      <c r="AL5216" s="4"/>
      <c r="AM5216" s="4"/>
    </row>
    <row r="5217" spans="21:39" x14ac:dyDescent="0.2">
      <c r="U5217" s="4"/>
      <c r="V5217" s="4"/>
      <c r="W5217" s="4"/>
      <c r="X5217" s="4"/>
      <c r="AJ5217" s="4"/>
      <c r="AK5217" s="4"/>
      <c r="AL5217" s="4"/>
      <c r="AM5217" s="4"/>
    </row>
    <row r="5218" spans="21:39" x14ac:dyDescent="0.2">
      <c r="U5218" s="4"/>
      <c r="V5218" s="4"/>
      <c r="W5218" s="4"/>
      <c r="X5218" s="4"/>
      <c r="AJ5218" s="4"/>
      <c r="AK5218" s="4"/>
      <c r="AL5218" s="4"/>
      <c r="AM5218" s="4"/>
    </row>
    <row r="5219" spans="21:39" x14ac:dyDescent="0.2">
      <c r="U5219" s="4"/>
      <c r="V5219" s="4"/>
      <c r="W5219" s="4"/>
      <c r="X5219" s="4"/>
      <c r="AJ5219" s="4"/>
      <c r="AK5219" s="4"/>
      <c r="AL5219" s="4"/>
      <c r="AM5219" s="4"/>
    </row>
    <row r="5220" spans="21:39" x14ac:dyDescent="0.2">
      <c r="U5220" s="4"/>
      <c r="V5220" s="4"/>
      <c r="W5220" s="4"/>
      <c r="X5220" s="4"/>
      <c r="AJ5220" s="4"/>
      <c r="AK5220" s="4"/>
      <c r="AL5220" s="4"/>
      <c r="AM5220" s="4"/>
    </row>
    <row r="5221" spans="21:39" x14ac:dyDescent="0.2">
      <c r="U5221" s="4"/>
      <c r="V5221" s="4"/>
      <c r="W5221" s="4"/>
      <c r="X5221" s="4"/>
      <c r="AJ5221" s="4"/>
      <c r="AK5221" s="4"/>
      <c r="AL5221" s="4"/>
      <c r="AM5221" s="4"/>
    </row>
    <row r="5222" spans="21:39" x14ac:dyDescent="0.2">
      <c r="U5222" s="4"/>
      <c r="V5222" s="4"/>
      <c r="W5222" s="4"/>
      <c r="X5222" s="4"/>
      <c r="AJ5222" s="4"/>
      <c r="AK5222" s="4"/>
      <c r="AL5222" s="4"/>
      <c r="AM5222" s="4"/>
    </row>
    <row r="5223" spans="21:39" x14ac:dyDescent="0.2">
      <c r="U5223" s="4"/>
      <c r="V5223" s="4"/>
      <c r="W5223" s="4"/>
      <c r="X5223" s="4"/>
      <c r="AJ5223" s="4"/>
      <c r="AK5223" s="4"/>
      <c r="AL5223" s="4"/>
      <c r="AM5223" s="4"/>
    </row>
    <row r="5224" spans="21:39" x14ac:dyDescent="0.2">
      <c r="U5224" s="4"/>
      <c r="V5224" s="4"/>
      <c r="W5224" s="4"/>
      <c r="X5224" s="4"/>
      <c r="AJ5224" s="4"/>
      <c r="AK5224" s="4"/>
      <c r="AL5224" s="4"/>
      <c r="AM5224" s="4"/>
    </row>
    <row r="5225" spans="21:39" x14ac:dyDescent="0.2">
      <c r="U5225" s="4"/>
      <c r="V5225" s="4"/>
      <c r="W5225" s="4"/>
      <c r="X5225" s="4"/>
      <c r="AJ5225" s="4"/>
      <c r="AK5225" s="4"/>
      <c r="AL5225" s="4"/>
      <c r="AM5225" s="4"/>
    </row>
    <row r="5226" spans="21:39" x14ac:dyDescent="0.2">
      <c r="U5226" s="4"/>
      <c r="V5226" s="4"/>
      <c r="W5226" s="4"/>
      <c r="X5226" s="4"/>
      <c r="AJ5226" s="4"/>
      <c r="AK5226" s="4"/>
      <c r="AL5226" s="4"/>
      <c r="AM5226" s="4"/>
    </row>
    <row r="5227" spans="21:39" x14ac:dyDescent="0.2">
      <c r="U5227" s="4"/>
      <c r="V5227" s="4"/>
      <c r="W5227" s="4"/>
      <c r="X5227" s="4"/>
      <c r="AJ5227" s="4"/>
      <c r="AK5227" s="4"/>
      <c r="AL5227" s="4"/>
      <c r="AM5227" s="4"/>
    </row>
    <row r="5228" spans="21:39" x14ac:dyDescent="0.2">
      <c r="U5228" s="4"/>
      <c r="V5228" s="4"/>
      <c r="W5228" s="4"/>
      <c r="X5228" s="4"/>
      <c r="AJ5228" s="4"/>
      <c r="AK5228" s="4"/>
      <c r="AL5228" s="4"/>
      <c r="AM5228" s="4"/>
    </row>
    <row r="5229" spans="21:39" x14ac:dyDescent="0.2">
      <c r="U5229" s="4"/>
      <c r="V5229" s="4"/>
      <c r="W5229" s="4"/>
      <c r="X5229" s="4"/>
      <c r="AJ5229" s="4"/>
      <c r="AK5229" s="4"/>
      <c r="AL5229" s="4"/>
      <c r="AM5229" s="4"/>
    </row>
    <row r="5230" spans="21:39" x14ac:dyDescent="0.2">
      <c r="U5230" s="4"/>
      <c r="V5230" s="4"/>
      <c r="W5230" s="4"/>
      <c r="X5230" s="4"/>
      <c r="AJ5230" s="4"/>
      <c r="AK5230" s="4"/>
      <c r="AL5230" s="4"/>
      <c r="AM5230" s="4"/>
    </row>
    <row r="5231" spans="21:39" x14ac:dyDescent="0.2">
      <c r="U5231" s="4"/>
      <c r="V5231" s="4"/>
      <c r="W5231" s="4"/>
      <c r="X5231" s="4"/>
      <c r="AJ5231" s="4"/>
      <c r="AK5231" s="4"/>
      <c r="AL5231" s="4"/>
      <c r="AM5231" s="4"/>
    </row>
    <row r="5232" spans="21:39" x14ac:dyDescent="0.2">
      <c r="U5232" s="4"/>
      <c r="V5232" s="4"/>
      <c r="W5232" s="4"/>
      <c r="X5232" s="4"/>
      <c r="AJ5232" s="4"/>
      <c r="AK5232" s="4"/>
      <c r="AL5232" s="4"/>
      <c r="AM5232" s="4"/>
    </row>
    <row r="5233" spans="21:39" x14ac:dyDescent="0.2">
      <c r="U5233" s="4"/>
      <c r="V5233" s="4"/>
      <c r="W5233" s="4"/>
      <c r="X5233" s="4"/>
      <c r="AJ5233" s="4"/>
      <c r="AK5233" s="4"/>
      <c r="AL5233" s="4"/>
      <c r="AM5233" s="4"/>
    </row>
    <row r="5234" spans="21:39" x14ac:dyDescent="0.2">
      <c r="U5234" s="4"/>
      <c r="V5234" s="4"/>
      <c r="W5234" s="4"/>
      <c r="X5234" s="4"/>
      <c r="AJ5234" s="4"/>
      <c r="AK5234" s="4"/>
      <c r="AL5234" s="4"/>
      <c r="AM5234" s="4"/>
    </row>
    <row r="5235" spans="21:39" x14ac:dyDescent="0.2">
      <c r="U5235" s="4"/>
      <c r="V5235" s="4"/>
      <c r="W5235" s="4"/>
      <c r="X5235" s="4"/>
      <c r="AJ5235" s="4"/>
      <c r="AK5235" s="4"/>
      <c r="AL5235" s="4"/>
      <c r="AM5235" s="4"/>
    </row>
    <row r="5236" spans="21:39" x14ac:dyDescent="0.2">
      <c r="U5236" s="4"/>
      <c r="V5236" s="4"/>
      <c r="W5236" s="4"/>
      <c r="X5236" s="4"/>
      <c r="AJ5236" s="4"/>
      <c r="AK5236" s="4"/>
      <c r="AL5236" s="4"/>
      <c r="AM5236" s="4"/>
    </row>
    <row r="5237" spans="21:39" x14ac:dyDescent="0.2">
      <c r="U5237" s="4"/>
      <c r="V5237" s="4"/>
      <c r="W5237" s="4"/>
      <c r="X5237" s="4"/>
      <c r="AJ5237" s="4"/>
      <c r="AK5237" s="4"/>
      <c r="AL5237" s="4"/>
      <c r="AM5237" s="4"/>
    </row>
    <row r="5238" spans="21:39" x14ac:dyDescent="0.2">
      <c r="U5238" s="4"/>
      <c r="V5238" s="4"/>
      <c r="W5238" s="4"/>
      <c r="X5238" s="4"/>
      <c r="AJ5238" s="4"/>
      <c r="AK5238" s="4"/>
      <c r="AL5238" s="4"/>
      <c r="AM5238" s="4"/>
    </row>
    <row r="5239" spans="21:39" x14ac:dyDescent="0.2">
      <c r="U5239" s="4"/>
      <c r="V5239" s="4"/>
      <c r="W5239" s="4"/>
      <c r="X5239" s="4"/>
      <c r="AJ5239" s="4"/>
      <c r="AK5239" s="4"/>
      <c r="AL5239" s="4"/>
      <c r="AM5239" s="4"/>
    </row>
    <row r="5240" spans="21:39" x14ac:dyDescent="0.2">
      <c r="U5240" s="4"/>
      <c r="V5240" s="4"/>
      <c r="W5240" s="4"/>
      <c r="X5240" s="4"/>
      <c r="AJ5240" s="4"/>
      <c r="AK5240" s="4"/>
      <c r="AL5240" s="4"/>
      <c r="AM5240" s="4"/>
    </row>
    <row r="5241" spans="21:39" x14ac:dyDescent="0.2">
      <c r="U5241" s="4"/>
      <c r="V5241" s="4"/>
      <c r="W5241" s="4"/>
      <c r="X5241" s="4"/>
      <c r="AJ5241" s="4"/>
      <c r="AK5241" s="4"/>
      <c r="AL5241" s="4"/>
      <c r="AM5241" s="4"/>
    </row>
    <row r="5242" spans="21:39" x14ac:dyDescent="0.2">
      <c r="U5242" s="4"/>
      <c r="V5242" s="4"/>
      <c r="W5242" s="4"/>
      <c r="X5242" s="4"/>
      <c r="AJ5242" s="4"/>
      <c r="AK5242" s="4"/>
      <c r="AL5242" s="4"/>
      <c r="AM5242" s="4"/>
    </row>
    <row r="5243" spans="21:39" x14ac:dyDescent="0.2">
      <c r="U5243" s="4"/>
      <c r="V5243" s="4"/>
      <c r="W5243" s="4"/>
      <c r="X5243" s="4"/>
      <c r="AJ5243" s="4"/>
      <c r="AK5243" s="4"/>
      <c r="AL5243" s="4"/>
      <c r="AM5243" s="4"/>
    </row>
    <row r="5244" spans="21:39" x14ac:dyDescent="0.2">
      <c r="U5244" s="4"/>
      <c r="V5244" s="4"/>
      <c r="W5244" s="4"/>
      <c r="X5244" s="4"/>
      <c r="AJ5244" s="4"/>
      <c r="AK5244" s="4"/>
      <c r="AL5244" s="4"/>
      <c r="AM5244" s="4"/>
    </row>
    <row r="5245" spans="21:39" x14ac:dyDescent="0.2">
      <c r="U5245" s="4"/>
      <c r="V5245" s="4"/>
      <c r="W5245" s="4"/>
      <c r="X5245" s="4"/>
      <c r="AJ5245" s="4"/>
      <c r="AK5245" s="4"/>
      <c r="AL5245" s="4"/>
      <c r="AM5245" s="4"/>
    </row>
    <row r="5246" spans="21:39" x14ac:dyDescent="0.2">
      <c r="U5246" s="4"/>
      <c r="V5246" s="4"/>
      <c r="W5246" s="4"/>
      <c r="X5246" s="4"/>
      <c r="AJ5246" s="4"/>
      <c r="AK5246" s="4"/>
      <c r="AL5246" s="4"/>
      <c r="AM5246" s="4"/>
    </row>
    <row r="5247" spans="21:39" x14ac:dyDescent="0.2">
      <c r="U5247" s="4"/>
      <c r="V5247" s="4"/>
      <c r="W5247" s="4"/>
      <c r="X5247" s="4"/>
      <c r="AJ5247" s="4"/>
      <c r="AK5247" s="4"/>
      <c r="AL5247" s="4"/>
      <c r="AM5247" s="4"/>
    </row>
    <row r="5248" spans="21:39" x14ac:dyDescent="0.2">
      <c r="U5248" s="4"/>
      <c r="V5248" s="4"/>
      <c r="W5248" s="4"/>
      <c r="X5248" s="4"/>
      <c r="AJ5248" s="4"/>
      <c r="AK5248" s="4"/>
      <c r="AL5248" s="4"/>
      <c r="AM5248" s="4"/>
    </row>
    <row r="5249" spans="21:39" x14ac:dyDescent="0.2">
      <c r="U5249" s="4"/>
      <c r="V5249" s="4"/>
      <c r="W5249" s="4"/>
      <c r="X5249" s="4"/>
      <c r="AJ5249" s="4"/>
      <c r="AK5249" s="4"/>
      <c r="AL5249" s="4"/>
      <c r="AM5249" s="4"/>
    </row>
    <row r="5250" spans="21:39" x14ac:dyDescent="0.2">
      <c r="U5250" s="4"/>
      <c r="V5250" s="4"/>
      <c r="W5250" s="4"/>
      <c r="X5250" s="4"/>
      <c r="AJ5250" s="4"/>
      <c r="AK5250" s="4"/>
      <c r="AL5250" s="4"/>
      <c r="AM5250" s="4"/>
    </row>
    <row r="5251" spans="21:39" x14ac:dyDescent="0.2">
      <c r="U5251" s="4"/>
      <c r="V5251" s="4"/>
      <c r="W5251" s="4"/>
      <c r="X5251" s="4"/>
      <c r="AJ5251" s="4"/>
      <c r="AK5251" s="4"/>
      <c r="AL5251" s="4"/>
      <c r="AM5251" s="4"/>
    </row>
    <row r="5252" spans="21:39" x14ac:dyDescent="0.2">
      <c r="U5252" s="4"/>
      <c r="V5252" s="4"/>
      <c r="W5252" s="4"/>
      <c r="X5252" s="4"/>
      <c r="AJ5252" s="4"/>
      <c r="AK5252" s="4"/>
      <c r="AL5252" s="4"/>
      <c r="AM5252" s="4"/>
    </row>
    <row r="5253" spans="21:39" x14ac:dyDescent="0.2">
      <c r="U5253" s="4"/>
      <c r="V5253" s="4"/>
      <c r="W5253" s="4"/>
      <c r="X5253" s="4"/>
      <c r="AJ5253" s="4"/>
      <c r="AK5253" s="4"/>
      <c r="AL5253" s="4"/>
      <c r="AM5253" s="4"/>
    </row>
    <row r="5254" spans="21:39" x14ac:dyDescent="0.2">
      <c r="U5254" s="4"/>
      <c r="V5254" s="4"/>
      <c r="W5254" s="4"/>
      <c r="X5254" s="4"/>
      <c r="AJ5254" s="4"/>
      <c r="AK5254" s="4"/>
      <c r="AL5254" s="4"/>
      <c r="AM5254" s="4"/>
    </row>
    <row r="5255" spans="21:39" x14ac:dyDescent="0.2">
      <c r="U5255" s="4"/>
      <c r="V5255" s="4"/>
      <c r="W5255" s="4"/>
      <c r="X5255" s="4"/>
      <c r="AJ5255" s="4"/>
      <c r="AK5255" s="4"/>
      <c r="AL5255" s="4"/>
      <c r="AM5255" s="4"/>
    </row>
    <row r="5256" spans="21:39" x14ac:dyDescent="0.2">
      <c r="U5256" s="4"/>
      <c r="V5256" s="4"/>
      <c r="W5256" s="4"/>
      <c r="X5256" s="4"/>
      <c r="AJ5256" s="4"/>
      <c r="AK5256" s="4"/>
      <c r="AL5256" s="4"/>
      <c r="AM5256" s="4"/>
    </row>
    <row r="5257" spans="21:39" x14ac:dyDescent="0.2">
      <c r="U5257" s="4"/>
      <c r="V5257" s="4"/>
      <c r="W5257" s="4"/>
      <c r="X5257" s="4"/>
      <c r="AJ5257" s="4"/>
      <c r="AK5257" s="4"/>
      <c r="AL5257" s="4"/>
      <c r="AM5257" s="4"/>
    </row>
    <row r="5258" spans="21:39" x14ac:dyDescent="0.2">
      <c r="U5258" s="4"/>
      <c r="V5258" s="4"/>
      <c r="W5258" s="4"/>
      <c r="X5258" s="4"/>
      <c r="AJ5258" s="4"/>
      <c r="AK5258" s="4"/>
      <c r="AL5258" s="4"/>
      <c r="AM5258" s="4"/>
    </row>
    <row r="5259" spans="21:39" x14ac:dyDescent="0.2">
      <c r="U5259" s="4"/>
      <c r="V5259" s="4"/>
      <c r="W5259" s="4"/>
      <c r="X5259" s="4"/>
      <c r="AJ5259" s="4"/>
      <c r="AK5259" s="4"/>
      <c r="AL5259" s="4"/>
      <c r="AM5259" s="4"/>
    </row>
    <row r="5260" spans="21:39" x14ac:dyDescent="0.2">
      <c r="U5260" s="4"/>
      <c r="V5260" s="4"/>
      <c r="W5260" s="4"/>
      <c r="X5260" s="4"/>
      <c r="AJ5260" s="4"/>
      <c r="AK5260" s="4"/>
      <c r="AL5260" s="4"/>
      <c r="AM5260" s="4"/>
    </row>
    <row r="5261" spans="21:39" x14ac:dyDescent="0.2">
      <c r="U5261" s="4"/>
      <c r="V5261" s="4"/>
      <c r="W5261" s="4"/>
      <c r="X5261" s="4"/>
      <c r="AJ5261" s="4"/>
      <c r="AK5261" s="4"/>
      <c r="AL5261" s="4"/>
      <c r="AM5261" s="4"/>
    </row>
    <row r="5262" spans="21:39" x14ac:dyDescent="0.2">
      <c r="U5262" s="4"/>
      <c r="V5262" s="4"/>
      <c r="W5262" s="4"/>
      <c r="X5262" s="4"/>
      <c r="AJ5262" s="4"/>
      <c r="AK5262" s="4"/>
      <c r="AL5262" s="4"/>
      <c r="AM5262" s="4"/>
    </row>
    <row r="5263" spans="21:39" x14ac:dyDescent="0.2">
      <c r="U5263" s="4"/>
      <c r="V5263" s="4"/>
      <c r="W5263" s="4"/>
      <c r="X5263" s="4"/>
      <c r="AJ5263" s="4"/>
      <c r="AK5263" s="4"/>
      <c r="AL5263" s="4"/>
      <c r="AM5263" s="4"/>
    </row>
    <row r="5264" spans="21:39" x14ac:dyDescent="0.2">
      <c r="U5264" s="4"/>
      <c r="V5264" s="4"/>
      <c r="W5264" s="4"/>
      <c r="X5264" s="4"/>
      <c r="AJ5264" s="4"/>
      <c r="AK5264" s="4"/>
      <c r="AL5264" s="4"/>
      <c r="AM5264" s="4"/>
    </row>
    <row r="5265" spans="21:39" x14ac:dyDescent="0.2">
      <c r="U5265" s="4"/>
      <c r="V5265" s="4"/>
      <c r="W5265" s="4"/>
      <c r="X5265" s="4"/>
      <c r="AJ5265" s="4"/>
      <c r="AK5265" s="4"/>
      <c r="AL5265" s="4"/>
      <c r="AM5265" s="4"/>
    </row>
    <row r="5266" spans="21:39" x14ac:dyDescent="0.2">
      <c r="U5266" s="4"/>
      <c r="V5266" s="4"/>
      <c r="W5266" s="4"/>
      <c r="X5266" s="4"/>
      <c r="AJ5266" s="4"/>
      <c r="AK5266" s="4"/>
      <c r="AL5266" s="4"/>
      <c r="AM5266" s="4"/>
    </row>
    <row r="5267" spans="21:39" x14ac:dyDescent="0.2">
      <c r="U5267" s="4"/>
      <c r="V5267" s="4"/>
      <c r="W5267" s="4"/>
      <c r="X5267" s="4"/>
      <c r="AJ5267" s="4"/>
      <c r="AK5267" s="4"/>
      <c r="AL5267" s="4"/>
      <c r="AM5267" s="4"/>
    </row>
    <row r="5268" spans="21:39" x14ac:dyDescent="0.2">
      <c r="U5268" s="4"/>
      <c r="V5268" s="4"/>
      <c r="W5268" s="4"/>
      <c r="X5268" s="4"/>
      <c r="AJ5268" s="4"/>
      <c r="AK5268" s="4"/>
      <c r="AL5268" s="4"/>
      <c r="AM5268" s="4"/>
    </row>
    <row r="5269" spans="21:39" x14ac:dyDescent="0.2">
      <c r="U5269" s="4"/>
      <c r="V5269" s="4"/>
      <c r="W5269" s="4"/>
      <c r="X5269" s="4"/>
      <c r="AJ5269" s="4"/>
      <c r="AK5269" s="4"/>
      <c r="AL5269" s="4"/>
      <c r="AM5269" s="4"/>
    </row>
    <row r="5270" spans="21:39" x14ac:dyDescent="0.2">
      <c r="U5270" s="4"/>
      <c r="V5270" s="4"/>
      <c r="W5270" s="4"/>
      <c r="X5270" s="4"/>
      <c r="AJ5270" s="4"/>
      <c r="AK5270" s="4"/>
      <c r="AL5270" s="4"/>
      <c r="AM5270" s="4"/>
    </row>
    <row r="5271" spans="21:39" x14ac:dyDescent="0.2">
      <c r="U5271" s="4"/>
      <c r="V5271" s="4"/>
      <c r="W5271" s="4"/>
      <c r="X5271" s="4"/>
      <c r="AJ5271" s="4"/>
      <c r="AK5271" s="4"/>
      <c r="AL5271" s="4"/>
      <c r="AM5271" s="4"/>
    </row>
    <row r="5272" spans="21:39" x14ac:dyDescent="0.2">
      <c r="U5272" s="4"/>
      <c r="V5272" s="4"/>
      <c r="W5272" s="4"/>
      <c r="X5272" s="4"/>
      <c r="AJ5272" s="4"/>
      <c r="AK5272" s="4"/>
      <c r="AL5272" s="4"/>
      <c r="AM5272" s="4"/>
    </row>
    <row r="5273" spans="21:39" x14ac:dyDescent="0.2">
      <c r="U5273" s="4"/>
      <c r="V5273" s="4"/>
      <c r="W5273" s="4"/>
      <c r="X5273" s="4"/>
      <c r="AJ5273" s="4"/>
      <c r="AK5273" s="4"/>
      <c r="AL5273" s="4"/>
      <c r="AM5273" s="4"/>
    </row>
    <row r="5274" spans="21:39" x14ac:dyDescent="0.2">
      <c r="U5274" s="4"/>
      <c r="V5274" s="4"/>
      <c r="W5274" s="4"/>
      <c r="X5274" s="4"/>
      <c r="AJ5274" s="4"/>
      <c r="AK5274" s="4"/>
      <c r="AL5274" s="4"/>
      <c r="AM5274" s="4"/>
    </row>
    <row r="5275" spans="21:39" x14ac:dyDescent="0.2">
      <c r="U5275" s="4"/>
      <c r="V5275" s="4"/>
      <c r="W5275" s="4"/>
      <c r="X5275" s="4"/>
      <c r="AJ5275" s="4"/>
      <c r="AK5275" s="4"/>
      <c r="AL5275" s="4"/>
      <c r="AM5275" s="4"/>
    </row>
    <row r="5276" spans="21:39" x14ac:dyDescent="0.2">
      <c r="U5276" s="4"/>
      <c r="V5276" s="4"/>
      <c r="W5276" s="4"/>
      <c r="X5276" s="4"/>
      <c r="AJ5276" s="4"/>
      <c r="AK5276" s="4"/>
      <c r="AL5276" s="4"/>
      <c r="AM5276" s="4"/>
    </row>
    <row r="5277" spans="21:39" x14ac:dyDescent="0.2">
      <c r="U5277" s="4"/>
      <c r="V5277" s="4"/>
      <c r="W5277" s="4"/>
      <c r="X5277" s="4"/>
      <c r="AJ5277" s="4"/>
      <c r="AK5277" s="4"/>
      <c r="AL5277" s="4"/>
      <c r="AM5277" s="4"/>
    </row>
    <row r="5278" spans="21:39" x14ac:dyDescent="0.2">
      <c r="U5278" s="4"/>
      <c r="V5278" s="4"/>
      <c r="W5278" s="4"/>
      <c r="X5278" s="4"/>
      <c r="AJ5278" s="4"/>
      <c r="AK5278" s="4"/>
      <c r="AL5278" s="4"/>
      <c r="AM5278" s="4"/>
    </row>
    <row r="5279" spans="21:39" x14ac:dyDescent="0.2">
      <c r="U5279" s="4"/>
      <c r="V5279" s="4"/>
      <c r="W5279" s="4"/>
      <c r="X5279" s="4"/>
      <c r="AJ5279" s="4"/>
      <c r="AK5279" s="4"/>
      <c r="AL5279" s="4"/>
      <c r="AM5279" s="4"/>
    </row>
    <row r="5280" spans="21:39" x14ac:dyDescent="0.2">
      <c r="U5280" s="4"/>
      <c r="V5280" s="4"/>
      <c r="W5280" s="4"/>
      <c r="X5280" s="4"/>
      <c r="AJ5280" s="4"/>
      <c r="AK5280" s="4"/>
      <c r="AL5280" s="4"/>
      <c r="AM5280" s="4"/>
    </row>
    <row r="5281" spans="21:39" x14ac:dyDescent="0.2">
      <c r="U5281" s="4"/>
      <c r="V5281" s="4"/>
      <c r="W5281" s="4"/>
      <c r="X5281" s="4"/>
      <c r="AJ5281" s="4"/>
      <c r="AK5281" s="4"/>
      <c r="AL5281" s="4"/>
      <c r="AM5281" s="4"/>
    </row>
    <row r="5282" spans="21:39" x14ac:dyDescent="0.2">
      <c r="U5282" s="4"/>
      <c r="V5282" s="4"/>
      <c r="W5282" s="4"/>
      <c r="X5282" s="4"/>
      <c r="AJ5282" s="4"/>
      <c r="AK5282" s="4"/>
      <c r="AL5282" s="4"/>
      <c r="AM5282" s="4"/>
    </row>
    <row r="5283" spans="21:39" x14ac:dyDescent="0.2">
      <c r="U5283" s="4"/>
      <c r="V5283" s="4"/>
      <c r="W5283" s="4"/>
      <c r="X5283" s="4"/>
      <c r="AJ5283" s="4"/>
      <c r="AK5283" s="4"/>
      <c r="AL5283" s="4"/>
      <c r="AM5283" s="4"/>
    </row>
    <row r="5284" spans="21:39" x14ac:dyDescent="0.2">
      <c r="U5284" s="4"/>
      <c r="V5284" s="4"/>
      <c r="W5284" s="4"/>
      <c r="X5284" s="4"/>
      <c r="AJ5284" s="4"/>
      <c r="AK5284" s="4"/>
      <c r="AL5284" s="4"/>
      <c r="AM5284" s="4"/>
    </row>
    <row r="5285" spans="21:39" x14ac:dyDescent="0.2">
      <c r="U5285" s="4"/>
      <c r="V5285" s="4"/>
      <c r="W5285" s="4"/>
      <c r="X5285" s="4"/>
      <c r="AJ5285" s="4"/>
      <c r="AK5285" s="4"/>
      <c r="AL5285" s="4"/>
      <c r="AM5285" s="4"/>
    </row>
    <row r="5286" spans="21:39" x14ac:dyDescent="0.2">
      <c r="U5286" s="4"/>
      <c r="V5286" s="4"/>
      <c r="W5286" s="4"/>
      <c r="X5286" s="4"/>
      <c r="AJ5286" s="4"/>
      <c r="AK5286" s="4"/>
      <c r="AL5286" s="4"/>
      <c r="AM5286" s="4"/>
    </row>
    <row r="5287" spans="21:39" x14ac:dyDescent="0.2">
      <c r="U5287" s="4"/>
      <c r="V5287" s="4"/>
      <c r="W5287" s="4"/>
      <c r="X5287" s="4"/>
      <c r="AJ5287" s="4"/>
      <c r="AK5287" s="4"/>
      <c r="AL5287" s="4"/>
      <c r="AM5287" s="4"/>
    </row>
    <row r="5288" spans="21:39" x14ac:dyDescent="0.2">
      <c r="U5288" s="4"/>
      <c r="V5288" s="4"/>
      <c r="W5288" s="4"/>
      <c r="X5288" s="4"/>
      <c r="AJ5288" s="4"/>
      <c r="AK5288" s="4"/>
      <c r="AL5288" s="4"/>
      <c r="AM5288" s="4"/>
    </row>
    <row r="5289" spans="21:39" x14ac:dyDescent="0.2">
      <c r="U5289" s="4"/>
      <c r="V5289" s="4"/>
      <c r="W5289" s="4"/>
      <c r="X5289" s="4"/>
      <c r="AJ5289" s="4"/>
      <c r="AK5289" s="4"/>
      <c r="AL5289" s="4"/>
      <c r="AM5289" s="4"/>
    </row>
    <row r="5290" spans="21:39" x14ac:dyDescent="0.2">
      <c r="U5290" s="4"/>
      <c r="V5290" s="4"/>
      <c r="W5290" s="4"/>
      <c r="X5290" s="4"/>
      <c r="AJ5290" s="4"/>
      <c r="AK5290" s="4"/>
      <c r="AL5290" s="4"/>
      <c r="AM5290" s="4"/>
    </row>
    <row r="5291" spans="21:39" x14ac:dyDescent="0.2">
      <c r="U5291" s="4"/>
      <c r="V5291" s="4"/>
      <c r="W5291" s="4"/>
      <c r="X5291" s="4"/>
      <c r="AJ5291" s="4"/>
      <c r="AK5291" s="4"/>
      <c r="AL5291" s="4"/>
      <c r="AM5291" s="4"/>
    </row>
    <row r="5292" spans="21:39" x14ac:dyDescent="0.2">
      <c r="U5292" s="4"/>
      <c r="V5292" s="4"/>
      <c r="W5292" s="4"/>
      <c r="X5292" s="4"/>
      <c r="AJ5292" s="4"/>
      <c r="AK5292" s="4"/>
      <c r="AL5292" s="4"/>
      <c r="AM5292" s="4"/>
    </row>
    <row r="5293" spans="21:39" x14ac:dyDescent="0.2">
      <c r="U5293" s="4"/>
      <c r="V5293" s="4"/>
      <c r="W5293" s="4"/>
      <c r="X5293" s="4"/>
      <c r="AJ5293" s="4"/>
      <c r="AK5293" s="4"/>
      <c r="AL5293" s="4"/>
      <c r="AM5293" s="4"/>
    </row>
    <row r="5294" spans="21:39" x14ac:dyDescent="0.2">
      <c r="U5294" s="4"/>
      <c r="V5294" s="4"/>
      <c r="W5294" s="4"/>
      <c r="X5294" s="4"/>
      <c r="AJ5294" s="4"/>
      <c r="AK5294" s="4"/>
      <c r="AL5294" s="4"/>
      <c r="AM5294" s="4"/>
    </row>
    <row r="5295" spans="21:39" x14ac:dyDescent="0.2">
      <c r="U5295" s="4"/>
      <c r="V5295" s="4"/>
      <c r="W5295" s="4"/>
      <c r="X5295" s="4"/>
      <c r="AJ5295" s="4"/>
      <c r="AK5295" s="4"/>
      <c r="AL5295" s="4"/>
      <c r="AM5295" s="4"/>
    </row>
    <row r="5296" spans="21:39" x14ac:dyDescent="0.2">
      <c r="U5296" s="4"/>
      <c r="V5296" s="4"/>
      <c r="W5296" s="4"/>
      <c r="X5296" s="4"/>
      <c r="AJ5296" s="4"/>
      <c r="AK5296" s="4"/>
      <c r="AL5296" s="4"/>
      <c r="AM5296" s="4"/>
    </row>
    <row r="5297" spans="21:39" x14ac:dyDescent="0.2">
      <c r="U5297" s="4"/>
      <c r="V5297" s="4"/>
      <c r="W5297" s="4"/>
      <c r="X5297" s="4"/>
      <c r="AJ5297" s="4"/>
      <c r="AK5297" s="4"/>
      <c r="AL5297" s="4"/>
      <c r="AM5297" s="4"/>
    </row>
    <row r="5298" spans="21:39" x14ac:dyDescent="0.2">
      <c r="U5298" s="4"/>
      <c r="V5298" s="4"/>
      <c r="W5298" s="4"/>
      <c r="X5298" s="4"/>
      <c r="AJ5298" s="4"/>
      <c r="AK5298" s="4"/>
      <c r="AL5298" s="4"/>
      <c r="AM5298" s="4"/>
    </row>
    <row r="5299" spans="21:39" x14ac:dyDescent="0.2">
      <c r="U5299" s="4"/>
      <c r="V5299" s="4"/>
      <c r="W5299" s="4"/>
      <c r="X5299" s="4"/>
      <c r="AJ5299" s="4"/>
      <c r="AK5299" s="4"/>
      <c r="AL5299" s="4"/>
      <c r="AM5299" s="4"/>
    </row>
    <row r="5300" spans="21:39" x14ac:dyDescent="0.2">
      <c r="U5300" s="4"/>
      <c r="V5300" s="4"/>
      <c r="W5300" s="4"/>
      <c r="X5300" s="4"/>
      <c r="AJ5300" s="4"/>
      <c r="AK5300" s="4"/>
      <c r="AL5300" s="4"/>
      <c r="AM5300" s="4"/>
    </row>
    <row r="5301" spans="21:39" x14ac:dyDescent="0.2">
      <c r="U5301" s="4"/>
      <c r="V5301" s="4"/>
      <c r="W5301" s="4"/>
      <c r="X5301" s="4"/>
      <c r="AJ5301" s="4"/>
      <c r="AK5301" s="4"/>
      <c r="AL5301" s="4"/>
      <c r="AM5301" s="4"/>
    </row>
    <row r="5302" spans="21:39" x14ac:dyDescent="0.2">
      <c r="U5302" s="4"/>
      <c r="V5302" s="4"/>
      <c r="W5302" s="4"/>
      <c r="X5302" s="4"/>
      <c r="AJ5302" s="4"/>
      <c r="AK5302" s="4"/>
      <c r="AL5302" s="4"/>
      <c r="AM5302" s="4"/>
    </row>
    <row r="5303" spans="21:39" x14ac:dyDescent="0.2">
      <c r="U5303" s="4"/>
      <c r="V5303" s="4"/>
      <c r="W5303" s="4"/>
      <c r="X5303" s="4"/>
      <c r="AJ5303" s="4"/>
      <c r="AK5303" s="4"/>
      <c r="AL5303" s="4"/>
      <c r="AM5303" s="4"/>
    </row>
    <row r="5304" spans="21:39" x14ac:dyDescent="0.2">
      <c r="U5304" s="4"/>
      <c r="V5304" s="4"/>
      <c r="W5304" s="4"/>
      <c r="X5304" s="4"/>
      <c r="AJ5304" s="4"/>
      <c r="AK5304" s="4"/>
      <c r="AL5304" s="4"/>
      <c r="AM5304" s="4"/>
    </row>
    <row r="5305" spans="21:39" x14ac:dyDescent="0.2">
      <c r="U5305" s="4"/>
      <c r="V5305" s="4"/>
      <c r="W5305" s="4"/>
      <c r="X5305" s="4"/>
      <c r="AJ5305" s="4"/>
      <c r="AK5305" s="4"/>
      <c r="AL5305" s="4"/>
      <c r="AM5305" s="4"/>
    </row>
    <row r="5306" spans="21:39" x14ac:dyDescent="0.2">
      <c r="U5306" s="4"/>
      <c r="V5306" s="4"/>
      <c r="W5306" s="4"/>
      <c r="X5306" s="4"/>
      <c r="AJ5306" s="4"/>
      <c r="AK5306" s="4"/>
      <c r="AL5306" s="4"/>
      <c r="AM5306" s="4"/>
    </row>
    <row r="5307" spans="21:39" x14ac:dyDescent="0.2">
      <c r="U5307" s="4"/>
      <c r="V5307" s="4"/>
      <c r="W5307" s="4"/>
      <c r="X5307" s="4"/>
      <c r="AJ5307" s="4"/>
      <c r="AK5307" s="4"/>
      <c r="AL5307" s="4"/>
      <c r="AM5307" s="4"/>
    </row>
    <row r="5308" spans="21:39" x14ac:dyDescent="0.2">
      <c r="U5308" s="4"/>
      <c r="V5308" s="4"/>
      <c r="W5308" s="4"/>
      <c r="X5308" s="4"/>
      <c r="AJ5308" s="4"/>
      <c r="AK5308" s="4"/>
      <c r="AL5308" s="4"/>
      <c r="AM5308" s="4"/>
    </row>
    <row r="5309" spans="21:39" x14ac:dyDescent="0.2">
      <c r="U5309" s="4"/>
      <c r="V5309" s="4"/>
      <c r="W5309" s="4"/>
      <c r="X5309" s="4"/>
      <c r="AJ5309" s="4"/>
      <c r="AK5309" s="4"/>
      <c r="AL5309" s="4"/>
      <c r="AM5309" s="4"/>
    </row>
    <row r="5310" spans="21:39" x14ac:dyDescent="0.2">
      <c r="U5310" s="4"/>
      <c r="V5310" s="4"/>
      <c r="W5310" s="4"/>
      <c r="X5310" s="4"/>
      <c r="AJ5310" s="4"/>
      <c r="AK5310" s="4"/>
      <c r="AL5310" s="4"/>
      <c r="AM5310" s="4"/>
    </row>
    <row r="5311" spans="21:39" x14ac:dyDescent="0.2">
      <c r="U5311" s="4"/>
      <c r="V5311" s="4"/>
      <c r="W5311" s="4"/>
      <c r="X5311" s="4"/>
      <c r="AJ5311" s="4"/>
      <c r="AK5311" s="4"/>
      <c r="AL5311" s="4"/>
      <c r="AM5311" s="4"/>
    </row>
    <row r="5312" spans="21:39" x14ac:dyDescent="0.2">
      <c r="U5312" s="4"/>
      <c r="V5312" s="4"/>
      <c r="W5312" s="4"/>
      <c r="X5312" s="4"/>
      <c r="AJ5312" s="4"/>
      <c r="AK5312" s="4"/>
      <c r="AL5312" s="4"/>
      <c r="AM5312" s="4"/>
    </row>
    <row r="5313" spans="21:39" x14ac:dyDescent="0.2">
      <c r="U5313" s="4"/>
      <c r="V5313" s="4"/>
      <c r="W5313" s="4"/>
      <c r="X5313" s="4"/>
      <c r="AJ5313" s="4"/>
      <c r="AK5313" s="4"/>
      <c r="AL5313" s="4"/>
      <c r="AM5313" s="4"/>
    </row>
    <row r="5314" spans="21:39" x14ac:dyDescent="0.2">
      <c r="U5314" s="4"/>
      <c r="V5314" s="4"/>
      <c r="W5314" s="4"/>
      <c r="X5314" s="4"/>
      <c r="AJ5314" s="4"/>
      <c r="AK5314" s="4"/>
      <c r="AL5314" s="4"/>
      <c r="AM5314" s="4"/>
    </row>
    <row r="5315" spans="21:39" x14ac:dyDescent="0.2">
      <c r="U5315" s="4"/>
      <c r="V5315" s="4"/>
      <c r="W5315" s="4"/>
      <c r="X5315" s="4"/>
      <c r="AJ5315" s="4"/>
      <c r="AK5315" s="4"/>
      <c r="AL5315" s="4"/>
      <c r="AM5315" s="4"/>
    </row>
    <row r="5316" spans="21:39" x14ac:dyDescent="0.2">
      <c r="U5316" s="4"/>
      <c r="V5316" s="4"/>
      <c r="W5316" s="4"/>
      <c r="X5316" s="4"/>
      <c r="AJ5316" s="4"/>
      <c r="AK5316" s="4"/>
      <c r="AL5316" s="4"/>
      <c r="AM5316" s="4"/>
    </row>
    <row r="5317" spans="21:39" x14ac:dyDescent="0.2">
      <c r="U5317" s="4"/>
      <c r="V5317" s="4"/>
      <c r="W5317" s="4"/>
      <c r="X5317" s="4"/>
      <c r="AJ5317" s="4"/>
      <c r="AK5317" s="4"/>
      <c r="AL5317" s="4"/>
      <c r="AM5317" s="4"/>
    </row>
    <row r="5318" spans="21:39" x14ac:dyDescent="0.2">
      <c r="U5318" s="4"/>
      <c r="V5318" s="4"/>
      <c r="W5318" s="4"/>
      <c r="X5318" s="4"/>
      <c r="AJ5318" s="4"/>
      <c r="AK5318" s="4"/>
      <c r="AL5318" s="4"/>
      <c r="AM5318" s="4"/>
    </row>
    <row r="5319" spans="21:39" x14ac:dyDescent="0.2">
      <c r="U5319" s="4"/>
      <c r="V5319" s="4"/>
      <c r="W5319" s="4"/>
      <c r="X5319" s="4"/>
      <c r="AJ5319" s="4"/>
      <c r="AK5319" s="4"/>
      <c r="AL5319" s="4"/>
      <c r="AM5319" s="4"/>
    </row>
    <row r="5320" spans="21:39" x14ac:dyDescent="0.2">
      <c r="U5320" s="4"/>
      <c r="V5320" s="4"/>
      <c r="W5320" s="4"/>
      <c r="X5320" s="4"/>
      <c r="AJ5320" s="4"/>
      <c r="AK5320" s="4"/>
      <c r="AL5320" s="4"/>
      <c r="AM5320" s="4"/>
    </row>
    <row r="5321" spans="21:39" x14ac:dyDescent="0.2">
      <c r="U5321" s="4"/>
      <c r="V5321" s="4"/>
      <c r="W5321" s="4"/>
      <c r="X5321" s="4"/>
      <c r="AJ5321" s="4"/>
      <c r="AK5321" s="4"/>
      <c r="AL5321" s="4"/>
      <c r="AM5321" s="4"/>
    </row>
    <row r="5322" spans="21:39" x14ac:dyDescent="0.2">
      <c r="U5322" s="4"/>
      <c r="V5322" s="4"/>
      <c r="W5322" s="4"/>
      <c r="X5322" s="4"/>
      <c r="AJ5322" s="4"/>
      <c r="AK5322" s="4"/>
      <c r="AL5322" s="4"/>
      <c r="AM5322" s="4"/>
    </row>
    <row r="5323" spans="21:39" x14ac:dyDescent="0.2">
      <c r="U5323" s="4"/>
      <c r="V5323" s="4"/>
      <c r="W5323" s="4"/>
      <c r="X5323" s="4"/>
      <c r="AJ5323" s="4"/>
      <c r="AK5323" s="4"/>
      <c r="AL5323" s="4"/>
      <c r="AM5323" s="4"/>
    </row>
    <row r="5324" spans="21:39" x14ac:dyDescent="0.2">
      <c r="U5324" s="4"/>
      <c r="V5324" s="4"/>
      <c r="W5324" s="4"/>
      <c r="X5324" s="4"/>
      <c r="AJ5324" s="4"/>
      <c r="AK5324" s="4"/>
      <c r="AL5324" s="4"/>
      <c r="AM5324" s="4"/>
    </row>
    <row r="5325" spans="21:39" x14ac:dyDescent="0.2">
      <c r="U5325" s="4"/>
      <c r="V5325" s="4"/>
      <c r="W5325" s="4"/>
      <c r="X5325" s="4"/>
      <c r="AJ5325" s="4"/>
      <c r="AK5325" s="4"/>
      <c r="AL5325" s="4"/>
      <c r="AM5325" s="4"/>
    </row>
    <row r="5326" spans="21:39" x14ac:dyDescent="0.2">
      <c r="U5326" s="4"/>
      <c r="V5326" s="4"/>
      <c r="W5326" s="4"/>
      <c r="X5326" s="4"/>
      <c r="AJ5326" s="4"/>
      <c r="AK5326" s="4"/>
      <c r="AL5326" s="4"/>
      <c r="AM5326" s="4"/>
    </row>
    <row r="5327" spans="21:39" x14ac:dyDescent="0.2">
      <c r="U5327" s="4"/>
      <c r="V5327" s="4"/>
      <c r="W5327" s="4"/>
      <c r="X5327" s="4"/>
      <c r="AJ5327" s="4"/>
      <c r="AK5327" s="4"/>
      <c r="AL5327" s="4"/>
      <c r="AM5327" s="4"/>
    </row>
    <row r="5328" spans="21:39" x14ac:dyDescent="0.2">
      <c r="U5328" s="4"/>
      <c r="V5328" s="4"/>
      <c r="W5328" s="4"/>
      <c r="X5328" s="4"/>
      <c r="AJ5328" s="4"/>
      <c r="AK5328" s="4"/>
      <c r="AL5328" s="4"/>
      <c r="AM5328" s="4"/>
    </row>
    <row r="5329" spans="21:39" x14ac:dyDescent="0.2">
      <c r="U5329" s="4"/>
      <c r="V5329" s="4"/>
      <c r="W5329" s="4"/>
      <c r="X5329" s="4"/>
      <c r="AJ5329" s="4"/>
      <c r="AK5329" s="4"/>
      <c r="AL5329" s="4"/>
      <c r="AM5329" s="4"/>
    </row>
    <row r="5330" spans="21:39" x14ac:dyDescent="0.2">
      <c r="U5330" s="4"/>
      <c r="V5330" s="4"/>
      <c r="W5330" s="4"/>
      <c r="X5330" s="4"/>
      <c r="AJ5330" s="4"/>
      <c r="AK5330" s="4"/>
      <c r="AL5330" s="4"/>
      <c r="AM5330" s="4"/>
    </row>
    <row r="5331" spans="21:39" x14ac:dyDescent="0.2">
      <c r="U5331" s="4"/>
      <c r="V5331" s="4"/>
      <c r="W5331" s="4"/>
      <c r="X5331" s="4"/>
      <c r="AJ5331" s="4"/>
      <c r="AK5331" s="4"/>
      <c r="AL5331" s="4"/>
      <c r="AM5331" s="4"/>
    </row>
    <row r="5332" spans="21:39" x14ac:dyDescent="0.2">
      <c r="U5332" s="4"/>
      <c r="V5332" s="4"/>
      <c r="W5332" s="4"/>
      <c r="X5332" s="4"/>
      <c r="AJ5332" s="4"/>
      <c r="AK5332" s="4"/>
      <c r="AL5332" s="4"/>
      <c r="AM5332" s="4"/>
    </row>
    <row r="5333" spans="21:39" x14ac:dyDescent="0.2">
      <c r="U5333" s="4"/>
      <c r="V5333" s="4"/>
      <c r="W5333" s="4"/>
      <c r="X5333" s="4"/>
      <c r="AJ5333" s="4"/>
      <c r="AK5333" s="4"/>
      <c r="AL5333" s="4"/>
      <c r="AM5333" s="4"/>
    </row>
    <row r="5334" spans="21:39" x14ac:dyDescent="0.2">
      <c r="U5334" s="4"/>
      <c r="V5334" s="4"/>
      <c r="W5334" s="4"/>
      <c r="X5334" s="4"/>
      <c r="AJ5334" s="4"/>
      <c r="AK5334" s="4"/>
      <c r="AL5334" s="4"/>
      <c r="AM5334" s="4"/>
    </row>
    <row r="5335" spans="21:39" x14ac:dyDescent="0.2">
      <c r="U5335" s="4"/>
      <c r="V5335" s="4"/>
      <c r="W5335" s="4"/>
      <c r="X5335" s="4"/>
      <c r="AJ5335" s="4"/>
      <c r="AK5335" s="4"/>
      <c r="AL5335" s="4"/>
      <c r="AM5335" s="4"/>
    </row>
    <row r="5336" spans="21:39" x14ac:dyDescent="0.2">
      <c r="U5336" s="4"/>
      <c r="V5336" s="4"/>
      <c r="W5336" s="4"/>
      <c r="X5336" s="4"/>
      <c r="AJ5336" s="4"/>
      <c r="AK5336" s="4"/>
      <c r="AL5336" s="4"/>
      <c r="AM5336" s="4"/>
    </row>
    <row r="5337" spans="21:39" x14ac:dyDescent="0.2">
      <c r="U5337" s="4"/>
      <c r="V5337" s="4"/>
      <c r="W5337" s="4"/>
      <c r="X5337" s="4"/>
      <c r="AJ5337" s="4"/>
      <c r="AK5337" s="4"/>
      <c r="AL5337" s="4"/>
      <c r="AM5337" s="4"/>
    </row>
    <row r="5338" spans="21:39" x14ac:dyDescent="0.2">
      <c r="U5338" s="4"/>
      <c r="V5338" s="4"/>
      <c r="W5338" s="4"/>
      <c r="X5338" s="4"/>
      <c r="AJ5338" s="4"/>
      <c r="AK5338" s="4"/>
      <c r="AL5338" s="4"/>
      <c r="AM5338" s="4"/>
    </row>
    <row r="5339" spans="21:39" x14ac:dyDescent="0.2">
      <c r="U5339" s="4"/>
      <c r="V5339" s="4"/>
      <c r="W5339" s="4"/>
      <c r="X5339" s="4"/>
      <c r="AJ5339" s="4"/>
      <c r="AK5339" s="4"/>
      <c r="AL5339" s="4"/>
      <c r="AM5339" s="4"/>
    </row>
    <row r="5340" spans="21:39" x14ac:dyDescent="0.2">
      <c r="U5340" s="4"/>
      <c r="V5340" s="4"/>
      <c r="W5340" s="4"/>
      <c r="X5340" s="4"/>
      <c r="AJ5340" s="4"/>
      <c r="AK5340" s="4"/>
      <c r="AL5340" s="4"/>
      <c r="AM5340" s="4"/>
    </row>
    <row r="5341" spans="21:39" x14ac:dyDescent="0.2">
      <c r="U5341" s="4"/>
      <c r="V5341" s="4"/>
      <c r="W5341" s="4"/>
      <c r="X5341" s="4"/>
      <c r="AJ5341" s="4"/>
      <c r="AK5341" s="4"/>
      <c r="AL5341" s="4"/>
      <c r="AM5341" s="4"/>
    </row>
    <row r="5342" spans="21:39" x14ac:dyDescent="0.2">
      <c r="U5342" s="4"/>
      <c r="V5342" s="4"/>
      <c r="W5342" s="4"/>
      <c r="X5342" s="4"/>
      <c r="AJ5342" s="4"/>
      <c r="AK5342" s="4"/>
      <c r="AL5342" s="4"/>
      <c r="AM5342" s="4"/>
    </row>
    <row r="5343" spans="21:39" x14ac:dyDescent="0.2">
      <c r="U5343" s="4"/>
      <c r="V5343" s="4"/>
      <c r="W5343" s="4"/>
      <c r="X5343" s="4"/>
      <c r="AJ5343" s="4"/>
      <c r="AK5343" s="4"/>
      <c r="AL5343" s="4"/>
      <c r="AM5343" s="4"/>
    </row>
    <row r="5344" spans="21:39" x14ac:dyDescent="0.2">
      <c r="U5344" s="4"/>
      <c r="V5344" s="4"/>
      <c r="W5344" s="4"/>
      <c r="X5344" s="4"/>
      <c r="AJ5344" s="4"/>
      <c r="AK5344" s="4"/>
      <c r="AL5344" s="4"/>
      <c r="AM5344" s="4"/>
    </row>
    <row r="5345" spans="21:39" x14ac:dyDescent="0.2">
      <c r="U5345" s="4"/>
      <c r="V5345" s="4"/>
      <c r="W5345" s="4"/>
      <c r="X5345" s="4"/>
      <c r="AJ5345" s="4"/>
      <c r="AK5345" s="4"/>
      <c r="AL5345" s="4"/>
      <c r="AM5345" s="4"/>
    </row>
    <row r="5346" spans="21:39" x14ac:dyDescent="0.2">
      <c r="U5346" s="4"/>
      <c r="V5346" s="4"/>
      <c r="W5346" s="4"/>
      <c r="X5346" s="4"/>
      <c r="AJ5346" s="4"/>
      <c r="AK5346" s="4"/>
      <c r="AL5346" s="4"/>
      <c r="AM5346" s="4"/>
    </row>
    <row r="5347" spans="21:39" x14ac:dyDescent="0.2">
      <c r="U5347" s="4"/>
      <c r="V5347" s="4"/>
      <c r="W5347" s="4"/>
      <c r="X5347" s="4"/>
      <c r="AJ5347" s="4"/>
      <c r="AK5347" s="4"/>
      <c r="AL5347" s="4"/>
      <c r="AM5347" s="4"/>
    </row>
    <row r="5348" spans="21:39" x14ac:dyDescent="0.2">
      <c r="U5348" s="4"/>
      <c r="V5348" s="4"/>
      <c r="W5348" s="4"/>
      <c r="X5348" s="4"/>
      <c r="AJ5348" s="4"/>
      <c r="AK5348" s="4"/>
      <c r="AL5348" s="4"/>
      <c r="AM5348" s="4"/>
    </row>
    <row r="5349" spans="21:39" x14ac:dyDescent="0.2">
      <c r="U5349" s="4"/>
      <c r="V5349" s="4"/>
      <c r="W5349" s="4"/>
      <c r="X5349" s="4"/>
      <c r="AJ5349" s="4"/>
      <c r="AK5349" s="4"/>
      <c r="AL5349" s="4"/>
      <c r="AM5349" s="4"/>
    </row>
    <row r="5350" spans="21:39" x14ac:dyDescent="0.2">
      <c r="U5350" s="4"/>
      <c r="V5350" s="4"/>
      <c r="W5350" s="4"/>
      <c r="X5350" s="4"/>
      <c r="AJ5350" s="4"/>
      <c r="AK5350" s="4"/>
      <c r="AL5350" s="4"/>
      <c r="AM5350" s="4"/>
    </row>
    <row r="5351" spans="21:39" x14ac:dyDescent="0.2">
      <c r="U5351" s="4"/>
      <c r="V5351" s="4"/>
      <c r="W5351" s="4"/>
      <c r="X5351" s="4"/>
      <c r="AJ5351" s="4"/>
      <c r="AK5351" s="4"/>
      <c r="AL5351" s="4"/>
      <c r="AM5351" s="4"/>
    </row>
    <row r="5352" spans="21:39" x14ac:dyDescent="0.2">
      <c r="U5352" s="4"/>
      <c r="V5352" s="4"/>
      <c r="W5352" s="4"/>
      <c r="X5352" s="4"/>
      <c r="AJ5352" s="4"/>
      <c r="AK5352" s="4"/>
      <c r="AL5352" s="4"/>
      <c r="AM5352" s="4"/>
    </row>
    <row r="5353" spans="21:39" x14ac:dyDescent="0.2">
      <c r="U5353" s="4"/>
      <c r="V5353" s="4"/>
      <c r="W5353" s="4"/>
      <c r="X5353" s="4"/>
      <c r="AJ5353" s="4"/>
      <c r="AK5353" s="4"/>
      <c r="AL5353" s="4"/>
      <c r="AM5353" s="4"/>
    </row>
    <row r="5354" spans="21:39" x14ac:dyDescent="0.2">
      <c r="U5354" s="4"/>
      <c r="V5354" s="4"/>
      <c r="W5354" s="4"/>
      <c r="X5354" s="4"/>
      <c r="AJ5354" s="4"/>
      <c r="AK5354" s="4"/>
      <c r="AL5354" s="4"/>
      <c r="AM5354" s="4"/>
    </row>
    <row r="5355" spans="21:39" x14ac:dyDescent="0.2">
      <c r="U5355" s="4"/>
      <c r="V5355" s="4"/>
      <c r="W5355" s="4"/>
      <c r="X5355" s="4"/>
      <c r="AJ5355" s="4"/>
      <c r="AK5355" s="4"/>
      <c r="AL5355" s="4"/>
      <c r="AM5355" s="4"/>
    </row>
    <row r="5356" spans="21:39" x14ac:dyDescent="0.2">
      <c r="U5356" s="4"/>
      <c r="V5356" s="4"/>
      <c r="W5356" s="4"/>
      <c r="X5356" s="4"/>
      <c r="AJ5356" s="4"/>
      <c r="AK5356" s="4"/>
      <c r="AL5356" s="4"/>
      <c r="AM5356" s="4"/>
    </row>
    <row r="5357" spans="21:39" x14ac:dyDescent="0.2">
      <c r="U5357" s="4"/>
      <c r="V5357" s="4"/>
      <c r="W5357" s="4"/>
      <c r="X5357" s="4"/>
      <c r="AJ5357" s="4"/>
      <c r="AK5357" s="4"/>
      <c r="AL5357" s="4"/>
      <c r="AM5357" s="4"/>
    </row>
    <row r="5358" spans="21:39" x14ac:dyDescent="0.2">
      <c r="U5358" s="4"/>
      <c r="V5358" s="4"/>
      <c r="W5358" s="4"/>
      <c r="X5358" s="4"/>
      <c r="AJ5358" s="4"/>
      <c r="AK5358" s="4"/>
      <c r="AL5358" s="4"/>
      <c r="AM5358" s="4"/>
    </row>
    <row r="5359" spans="21:39" x14ac:dyDescent="0.2">
      <c r="U5359" s="4"/>
      <c r="V5359" s="4"/>
      <c r="W5359" s="4"/>
      <c r="X5359" s="4"/>
      <c r="AJ5359" s="4"/>
      <c r="AK5359" s="4"/>
      <c r="AL5359" s="4"/>
      <c r="AM5359" s="4"/>
    </row>
    <row r="5360" spans="21:39" x14ac:dyDescent="0.2">
      <c r="U5360" s="4"/>
      <c r="V5360" s="4"/>
      <c r="W5360" s="4"/>
      <c r="X5360" s="4"/>
      <c r="AJ5360" s="4"/>
      <c r="AK5360" s="4"/>
      <c r="AL5360" s="4"/>
      <c r="AM5360" s="4"/>
    </row>
    <row r="5361" spans="21:39" x14ac:dyDescent="0.2">
      <c r="U5361" s="4"/>
      <c r="V5361" s="4"/>
      <c r="W5361" s="4"/>
      <c r="X5361" s="4"/>
      <c r="AJ5361" s="4"/>
      <c r="AK5361" s="4"/>
      <c r="AL5361" s="4"/>
      <c r="AM5361" s="4"/>
    </row>
    <row r="5362" spans="21:39" x14ac:dyDescent="0.2">
      <c r="U5362" s="4"/>
      <c r="V5362" s="4"/>
      <c r="W5362" s="4"/>
      <c r="X5362" s="4"/>
      <c r="AJ5362" s="4"/>
      <c r="AK5362" s="4"/>
      <c r="AL5362" s="4"/>
      <c r="AM5362" s="4"/>
    </row>
    <row r="5363" spans="21:39" x14ac:dyDescent="0.2">
      <c r="U5363" s="4"/>
      <c r="V5363" s="4"/>
      <c r="W5363" s="4"/>
      <c r="X5363" s="4"/>
      <c r="AJ5363" s="4"/>
      <c r="AK5363" s="4"/>
      <c r="AL5363" s="4"/>
      <c r="AM5363" s="4"/>
    </row>
    <row r="5364" spans="21:39" x14ac:dyDescent="0.2">
      <c r="U5364" s="4"/>
      <c r="V5364" s="4"/>
      <c r="W5364" s="4"/>
      <c r="X5364" s="4"/>
      <c r="AJ5364" s="4"/>
      <c r="AK5364" s="4"/>
      <c r="AL5364" s="4"/>
      <c r="AM5364" s="4"/>
    </row>
    <row r="5365" spans="21:39" x14ac:dyDescent="0.2">
      <c r="U5365" s="4"/>
      <c r="V5365" s="4"/>
      <c r="W5365" s="4"/>
      <c r="X5365" s="4"/>
      <c r="AJ5365" s="4"/>
      <c r="AK5365" s="4"/>
      <c r="AL5365" s="4"/>
      <c r="AM5365" s="4"/>
    </row>
    <row r="5366" spans="21:39" x14ac:dyDescent="0.2">
      <c r="U5366" s="4"/>
      <c r="V5366" s="4"/>
      <c r="W5366" s="4"/>
      <c r="X5366" s="4"/>
      <c r="AJ5366" s="4"/>
      <c r="AK5366" s="4"/>
      <c r="AL5366" s="4"/>
      <c r="AM5366" s="4"/>
    </row>
    <row r="5367" spans="21:39" x14ac:dyDescent="0.2">
      <c r="U5367" s="4"/>
      <c r="V5367" s="4"/>
      <c r="W5367" s="4"/>
      <c r="X5367" s="4"/>
      <c r="AJ5367" s="4"/>
      <c r="AK5367" s="4"/>
      <c r="AL5367" s="4"/>
      <c r="AM5367" s="4"/>
    </row>
    <row r="5368" spans="21:39" x14ac:dyDescent="0.2">
      <c r="U5368" s="4"/>
      <c r="V5368" s="4"/>
      <c r="W5368" s="4"/>
      <c r="X5368" s="4"/>
      <c r="AJ5368" s="4"/>
      <c r="AK5368" s="4"/>
      <c r="AL5368" s="4"/>
      <c r="AM5368" s="4"/>
    </row>
    <row r="5369" spans="21:39" x14ac:dyDescent="0.2">
      <c r="U5369" s="4"/>
      <c r="V5369" s="4"/>
      <c r="W5369" s="4"/>
      <c r="X5369" s="4"/>
      <c r="AJ5369" s="4"/>
      <c r="AK5369" s="4"/>
      <c r="AL5369" s="4"/>
      <c r="AM5369" s="4"/>
    </row>
    <row r="5370" spans="21:39" x14ac:dyDescent="0.2">
      <c r="U5370" s="4"/>
      <c r="V5370" s="4"/>
      <c r="W5370" s="4"/>
      <c r="X5370" s="4"/>
      <c r="AJ5370" s="4"/>
      <c r="AK5370" s="4"/>
      <c r="AL5370" s="4"/>
      <c r="AM5370" s="4"/>
    </row>
    <row r="5371" spans="21:39" x14ac:dyDescent="0.2">
      <c r="U5371" s="4"/>
      <c r="V5371" s="4"/>
      <c r="W5371" s="4"/>
      <c r="X5371" s="4"/>
      <c r="AJ5371" s="4"/>
      <c r="AK5371" s="4"/>
      <c r="AL5371" s="4"/>
      <c r="AM5371" s="4"/>
    </row>
    <row r="5372" spans="21:39" x14ac:dyDescent="0.2">
      <c r="U5372" s="4"/>
      <c r="V5372" s="4"/>
      <c r="W5372" s="4"/>
      <c r="X5372" s="4"/>
      <c r="AJ5372" s="4"/>
      <c r="AK5372" s="4"/>
      <c r="AL5372" s="4"/>
      <c r="AM5372" s="4"/>
    </row>
    <row r="5373" spans="21:39" x14ac:dyDescent="0.2">
      <c r="U5373" s="4"/>
      <c r="V5373" s="4"/>
      <c r="W5373" s="4"/>
      <c r="X5373" s="4"/>
      <c r="AJ5373" s="4"/>
      <c r="AK5373" s="4"/>
      <c r="AL5373" s="4"/>
      <c r="AM5373" s="4"/>
    </row>
    <row r="5374" spans="21:39" x14ac:dyDescent="0.2">
      <c r="U5374" s="4"/>
      <c r="V5374" s="4"/>
      <c r="W5374" s="4"/>
      <c r="X5374" s="4"/>
      <c r="AJ5374" s="4"/>
      <c r="AK5374" s="4"/>
      <c r="AL5374" s="4"/>
      <c r="AM5374" s="4"/>
    </row>
    <row r="5375" spans="21:39" x14ac:dyDescent="0.2">
      <c r="U5375" s="4"/>
      <c r="V5375" s="4"/>
      <c r="W5375" s="4"/>
      <c r="X5375" s="4"/>
      <c r="AJ5375" s="4"/>
      <c r="AK5375" s="4"/>
      <c r="AL5375" s="4"/>
      <c r="AM5375" s="4"/>
    </row>
    <row r="5376" spans="21:39" x14ac:dyDescent="0.2">
      <c r="U5376" s="4"/>
      <c r="V5376" s="4"/>
      <c r="W5376" s="4"/>
      <c r="X5376" s="4"/>
      <c r="AJ5376" s="4"/>
      <c r="AK5376" s="4"/>
      <c r="AL5376" s="4"/>
      <c r="AM5376" s="4"/>
    </row>
    <row r="5377" spans="21:39" x14ac:dyDescent="0.2">
      <c r="U5377" s="4"/>
      <c r="V5377" s="4"/>
      <c r="W5377" s="4"/>
      <c r="X5377" s="4"/>
      <c r="AJ5377" s="4"/>
      <c r="AK5377" s="4"/>
      <c r="AL5377" s="4"/>
      <c r="AM5377" s="4"/>
    </row>
    <row r="5378" spans="21:39" x14ac:dyDescent="0.2">
      <c r="U5378" s="4"/>
      <c r="V5378" s="4"/>
      <c r="W5378" s="4"/>
      <c r="X5378" s="4"/>
      <c r="AJ5378" s="4"/>
      <c r="AK5378" s="4"/>
      <c r="AL5378" s="4"/>
      <c r="AM5378" s="4"/>
    </row>
    <row r="5379" spans="21:39" x14ac:dyDescent="0.2">
      <c r="U5379" s="4"/>
      <c r="V5379" s="4"/>
      <c r="W5379" s="4"/>
      <c r="X5379" s="4"/>
      <c r="AJ5379" s="4"/>
      <c r="AK5379" s="4"/>
      <c r="AL5379" s="4"/>
      <c r="AM5379" s="4"/>
    </row>
    <row r="5380" spans="21:39" x14ac:dyDescent="0.2">
      <c r="U5380" s="4"/>
      <c r="V5380" s="4"/>
      <c r="W5380" s="4"/>
      <c r="X5380" s="4"/>
      <c r="AJ5380" s="4"/>
      <c r="AK5380" s="4"/>
      <c r="AL5380" s="4"/>
      <c r="AM5380" s="4"/>
    </row>
    <row r="5381" spans="21:39" x14ac:dyDescent="0.2">
      <c r="U5381" s="4"/>
      <c r="V5381" s="4"/>
      <c r="W5381" s="4"/>
      <c r="X5381" s="4"/>
      <c r="AJ5381" s="4"/>
      <c r="AK5381" s="4"/>
      <c r="AL5381" s="4"/>
      <c r="AM5381" s="4"/>
    </row>
    <row r="5382" spans="21:39" x14ac:dyDescent="0.2">
      <c r="U5382" s="4"/>
      <c r="V5382" s="4"/>
      <c r="W5382" s="4"/>
      <c r="X5382" s="4"/>
      <c r="AJ5382" s="4"/>
      <c r="AK5382" s="4"/>
      <c r="AL5382" s="4"/>
      <c r="AM5382" s="4"/>
    </row>
    <row r="5383" spans="21:39" x14ac:dyDescent="0.2">
      <c r="U5383" s="4"/>
      <c r="V5383" s="4"/>
      <c r="W5383" s="4"/>
      <c r="X5383" s="4"/>
      <c r="AJ5383" s="4"/>
      <c r="AK5383" s="4"/>
      <c r="AL5383" s="4"/>
      <c r="AM5383" s="4"/>
    </row>
    <row r="5384" spans="21:39" x14ac:dyDescent="0.2">
      <c r="U5384" s="4"/>
      <c r="V5384" s="4"/>
      <c r="W5384" s="4"/>
      <c r="X5384" s="4"/>
      <c r="AJ5384" s="4"/>
      <c r="AK5384" s="4"/>
      <c r="AL5384" s="4"/>
      <c r="AM5384" s="4"/>
    </row>
    <row r="5385" spans="21:39" x14ac:dyDescent="0.2">
      <c r="U5385" s="4"/>
      <c r="V5385" s="4"/>
      <c r="W5385" s="4"/>
      <c r="X5385" s="4"/>
      <c r="AJ5385" s="4"/>
      <c r="AK5385" s="4"/>
      <c r="AL5385" s="4"/>
      <c r="AM5385" s="4"/>
    </row>
    <row r="5386" spans="21:39" x14ac:dyDescent="0.2">
      <c r="U5386" s="4"/>
      <c r="V5386" s="4"/>
      <c r="W5386" s="4"/>
      <c r="X5386" s="4"/>
      <c r="AJ5386" s="4"/>
      <c r="AK5386" s="4"/>
      <c r="AL5386" s="4"/>
      <c r="AM5386" s="4"/>
    </row>
    <row r="5387" spans="21:39" x14ac:dyDescent="0.2">
      <c r="U5387" s="4"/>
      <c r="V5387" s="4"/>
      <c r="W5387" s="4"/>
      <c r="X5387" s="4"/>
      <c r="AJ5387" s="4"/>
      <c r="AK5387" s="4"/>
      <c r="AL5387" s="4"/>
      <c r="AM5387" s="4"/>
    </row>
    <row r="5388" spans="21:39" x14ac:dyDescent="0.2">
      <c r="U5388" s="4"/>
      <c r="V5388" s="4"/>
      <c r="W5388" s="4"/>
      <c r="X5388" s="4"/>
      <c r="AJ5388" s="4"/>
      <c r="AK5388" s="4"/>
      <c r="AL5388" s="4"/>
      <c r="AM5388" s="4"/>
    </row>
    <row r="5389" spans="21:39" x14ac:dyDescent="0.2">
      <c r="U5389" s="4"/>
      <c r="V5389" s="4"/>
      <c r="W5389" s="4"/>
      <c r="X5389" s="4"/>
      <c r="AJ5389" s="4"/>
      <c r="AK5389" s="4"/>
      <c r="AL5389" s="4"/>
      <c r="AM5389" s="4"/>
    </row>
    <row r="5390" spans="21:39" x14ac:dyDescent="0.2">
      <c r="U5390" s="4"/>
      <c r="V5390" s="4"/>
      <c r="W5390" s="4"/>
      <c r="X5390" s="4"/>
      <c r="AJ5390" s="4"/>
      <c r="AK5390" s="4"/>
      <c r="AL5390" s="4"/>
      <c r="AM5390" s="4"/>
    </row>
    <row r="5391" spans="21:39" x14ac:dyDescent="0.2">
      <c r="U5391" s="4"/>
      <c r="V5391" s="4"/>
      <c r="W5391" s="4"/>
      <c r="X5391" s="4"/>
      <c r="AJ5391" s="4"/>
      <c r="AK5391" s="4"/>
      <c r="AL5391" s="4"/>
      <c r="AM5391" s="4"/>
    </row>
    <row r="5392" spans="21:39" x14ac:dyDescent="0.2">
      <c r="U5392" s="4"/>
      <c r="V5392" s="4"/>
      <c r="W5392" s="4"/>
      <c r="X5392" s="4"/>
      <c r="AJ5392" s="4"/>
      <c r="AK5392" s="4"/>
      <c r="AL5392" s="4"/>
      <c r="AM5392" s="4"/>
    </row>
    <row r="5393" spans="21:39" x14ac:dyDescent="0.2">
      <c r="U5393" s="4"/>
      <c r="V5393" s="4"/>
      <c r="W5393" s="4"/>
      <c r="X5393" s="4"/>
      <c r="AJ5393" s="4"/>
      <c r="AK5393" s="4"/>
      <c r="AL5393" s="4"/>
      <c r="AM5393" s="4"/>
    </row>
    <row r="5394" spans="21:39" x14ac:dyDescent="0.2">
      <c r="U5394" s="4"/>
      <c r="V5394" s="4"/>
      <c r="W5394" s="4"/>
      <c r="X5394" s="4"/>
      <c r="AJ5394" s="4"/>
      <c r="AK5394" s="4"/>
      <c r="AL5394" s="4"/>
      <c r="AM5394" s="4"/>
    </row>
    <row r="5395" spans="21:39" x14ac:dyDescent="0.2">
      <c r="U5395" s="4"/>
      <c r="V5395" s="4"/>
      <c r="W5395" s="4"/>
      <c r="X5395" s="4"/>
      <c r="AJ5395" s="4"/>
      <c r="AK5395" s="4"/>
      <c r="AL5395" s="4"/>
      <c r="AM5395" s="4"/>
    </row>
    <row r="5396" spans="21:39" x14ac:dyDescent="0.2">
      <c r="U5396" s="4"/>
      <c r="V5396" s="4"/>
      <c r="W5396" s="4"/>
      <c r="X5396" s="4"/>
      <c r="AJ5396" s="4"/>
      <c r="AK5396" s="4"/>
      <c r="AL5396" s="4"/>
      <c r="AM5396" s="4"/>
    </row>
    <row r="5397" spans="21:39" x14ac:dyDescent="0.2">
      <c r="U5397" s="4"/>
      <c r="V5397" s="4"/>
      <c r="W5397" s="4"/>
      <c r="X5397" s="4"/>
      <c r="AJ5397" s="4"/>
      <c r="AK5397" s="4"/>
      <c r="AL5397" s="4"/>
      <c r="AM5397" s="4"/>
    </row>
    <row r="5398" spans="21:39" x14ac:dyDescent="0.2">
      <c r="U5398" s="4"/>
      <c r="V5398" s="4"/>
      <c r="W5398" s="4"/>
      <c r="X5398" s="4"/>
      <c r="AJ5398" s="4"/>
      <c r="AK5398" s="4"/>
      <c r="AL5398" s="4"/>
      <c r="AM5398" s="4"/>
    </row>
    <row r="5399" spans="21:39" x14ac:dyDescent="0.2">
      <c r="U5399" s="4"/>
      <c r="V5399" s="4"/>
      <c r="W5399" s="4"/>
      <c r="X5399" s="4"/>
      <c r="AJ5399" s="4"/>
      <c r="AK5399" s="4"/>
      <c r="AL5399" s="4"/>
      <c r="AM5399" s="4"/>
    </row>
    <row r="5400" spans="21:39" x14ac:dyDescent="0.2">
      <c r="U5400" s="4"/>
      <c r="V5400" s="4"/>
      <c r="W5400" s="4"/>
      <c r="X5400" s="4"/>
      <c r="AJ5400" s="4"/>
      <c r="AK5400" s="4"/>
      <c r="AL5400" s="4"/>
      <c r="AM5400" s="4"/>
    </row>
    <row r="5401" spans="21:39" x14ac:dyDescent="0.2">
      <c r="U5401" s="4"/>
      <c r="V5401" s="4"/>
      <c r="W5401" s="4"/>
      <c r="X5401" s="4"/>
      <c r="AJ5401" s="4"/>
      <c r="AK5401" s="4"/>
      <c r="AL5401" s="4"/>
      <c r="AM5401" s="4"/>
    </row>
    <row r="5402" spans="21:39" x14ac:dyDescent="0.2">
      <c r="U5402" s="4"/>
      <c r="V5402" s="4"/>
      <c r="W5402" s="4"/>
      <c r="X5402" s="4"/>
      <c r="AJ5402" s="4"/>
      <c r="AK5402" s="4"/>
      <c r="AL5402" s="4"/>
      <c r="AM5402" s="4"/>
    </row>
    <row r="5403" spans="21:39" x14ac:dyDescent="0.2">
      <c r="U5403" s="4"/>
      <c r="V5403" s="4"/>
      <c r="W5403" s="4"/>
      <c r="X5403" s="4"/>
      <c r="AJ5403" s="4"/>
      <c r="AK5403" s="4"/>
      <c r="AL5403" s="4"/>
      <c r="AM5403" s="4"/>
    </row>
    <row r="5404" spans="21:39" x14ac:dyDescent="0.2">
      <c r="U5404" s="4"/>
      <c r="V5404" s="4"/>
      <c r="W5404" s="4"/>
      <c r="X5404" s="4"/>
      <c r="AJ5404" s="4"/>
      <c r="AK5404" s="4"/>
      <c r="AL5404" s="4"/>
      <c r="AM5404" s="4"/>
    </row>
    <row r="5405" spans="21:39" x14ac:dyDescent="0.2">
      <c r="U5405" s="4"/>
      <c r="V5405" s="4"/>
      <c r="W5405" s="4"/>
      <c r="X5405" s="4"/>
      <c r="AJ5405" s="4"/>
      <c r="AK5405" s="4"/>
      <c r="AL5405" s="4"/>
      <c r="AM5405" s="4"/>
    </row>
    <row r="5406" spans="21:39" x14ac:dyDescent="0.2">
      <c r="U5406" s="4"/>
      <c r="V5406" s="4"/>
      <c r="W5406" s="4"/>
      <c r="X5406" s="4"/>
      <c r="AJ5406" s="4"/>
      <c r="AK5406" s="4"/>
      <c r="AL5406" s="4"/>
      <c r="AM5406" s="4"/>
    </row>
    <row r="5407" spans="21:39" x14ac:dyDescent="0.2">
      <c r="U5407" s="4"/>
      <c r="V5407" s="4"/>
      <c r="W5407" s="4"/>
      <c r="X5407" s="4"/>
      <c r="AJ5407" s="4"/>
      <c r="AK5407" s="4"/>
      <c r="AL5407" s="4"/>
      <c r="AM5407" s="4"/>
    </row>
    <row r="5408" spans="21:39" x14ac:dyDescent="0.2">
      <c r="U5408" s="4"/>
      <c r="V5408" s="4"/>
      <c r="W5408" s="4"/>
      <c r="X5408" s="4"/>
      <c r="AJ5408" s="4"/>
      <c r="AK5408" s="4"/>
      <c r="AL5408" s="4"/>
      <c r="AM5408" s="4"/>
    </row>
    <row r="5409" spans="21:39" x14ac:dyDescent="0.2">
      <c r="U5409" s="4"/>
      <c r="V5409" s="4"/>
      <c r="W5409" s="4"/>
      <c r="X5409" s="4"/>
      <c r="AJ5409" s="4"/>
      <c r="AK5409" s="4"/>
      <c r="AL5409" s="4"/>
      <c r="AM5409" s="4"/>
    </row>
    <row r="5410" spans="21:39" x14ac:dyDescent="0.2">
      <c r="U5410" s="4"/>
      <c r="V5410" s="4"/>
      <c r="W5410" s="4"/>
      <c r="X5410" s="4"/>
      <c r="AJ5410" s="4"/>
      <c r="AK5410" s="4"/>
      <c r="AL5410" s="4"/>
      <c r="AM5410" s="4"/>
    </row>
    <row r="5411" spans="21:39" x14ac:dyDescent="0.2">
      <c r="U5411" s="4"/>
      <c r="V5411" s="4"/>
      <c r="W5411" s="4"/>
      <c r="X5411" s="4"/>
      <c r="AJ5411" s="4"/>
      <c r="AK5411" s="4"/>
      <c r="AL5411" s="4"/>
      <c r="AM5411" s="4"/>
    </row>
    <row r="5412" spans="21:39" x14ac:dyDescent="0.2">
      <c r="U5412" s="4"/>
      <c r="V5412" s="4"/>
      <c r="W5412" s="4"/>
      <c r="X5412" s="4"/>
      <c r="AJ5412" s="4"/>
      <c r="AK5412" s="4"/>
      <c r="AL5412" s="4"/>
      <c r="AM5412" s="4"/>
    </row>
    <row r="5413" spans="21:39" x14ac:dyDescent="0.2">
      <c r="U5413" s="4"/>
      <c r="V5413" s="4"/>
      <c r="W5413" s="4"/>
      <c r="X5413" s="4"/>
      <c r="AJ5413" s="4"/>
      <c r="AK5413" s="4"/>
      <c r="AL5413" s="4"/>
      <c r="AM5413" s="4"/>
    </row>
    <row r="5414" spans="21:39" x14ac:dyDescent="0.2">
      <c r="U5414" s="4"/>
      <c r="V5414" s="4"/>
      <c r="W5414" s="4"/>
      <c r="X5414" s="4"/>
      <c r="AJ5414" s="4"/>
      <c r="AK5414" s="4"/>
      <c r="AL5414" s="4"/>
      <c r="AM5414" s="4"/>
    </row>
    <row r="5415" spans="21:39" x14ac:dyDescent="0.2">
      <c r="U5415" s="4"/>
      <c r="V5415" s="4"/>
      <c r="W5415" s="4"/>
      <c r="X5415" s="4"/>
      <c r="AJ5415" s="4"/>
      <c r="AK5415" s="4"/>
      <c r="AL5415" s="4"/>
      <c r="AM5415" s="4"/>
    </row>
    <row r="5416" spans="21:39" x14ac:dyDescent="0.2">
      <c r="U5416" s="4"/>
      <c r="V5416" s="4"/>
      <c r="W5416" s="4"/>
      <c r="X5416" s="4"/>
      <c r="AJ5416" s="4"/>
      <c r="AK5416" s="4"/>
      <c r="AL5416" s="4"/>
      <c r="AM5416" s="4"/>
    </row>
    <row r="5417" spans="21:39" x14ac:dyDescent="0.2">
      <c r="U5417" s="4"/>
      <c r="V5417" s="4"/>
      <c r="W5417" s="4"/>
      <c r="X5417" s="4"/>
      <c r="AJ5417" s="4"/>
      <c r="AK5417" s="4"/>
      <c r="AL5417" s="4"/>
      <c r="AM5417" s="4"/>
    </row>
    <row r="5418" spans="21:39" x14ac:dyDescent="0.2">
      <c r="U5418" s="4"/>
      <c r="V5418" s="4"/>
      <c r="W5418" s="4"/>
      <c r="X5418" s="4"/>
      <c r="AJ5418" s="4"/>
      <c r="AK5418" s="4"/>
      <c r="AL5418" s="4"/>
      <c r="AM5418" s="4"/>
    </row>
    <row r="5419" spans="21:39" x14ac:dyDescent="0.2">
      <c r="U5419" s="4"/>
      <c r="V5419" s="4"/>
      <c r="W5419" s="4"/>
      <c r="X5419" s="4"/>
      <c r="AJ5419" s="4"/>
      <c r="AK5419" s="4"/>
      <c r="AL5419" s="4"/>
      <c r="AM5419" s="4"/>
    </row>
    <row r="5420" spans="21:39" x14ac:dyDescent="0.2">
      <c r="U5420" s="4"/>
      <c r="V5420" s="4"/>
      <c r="W5420" s="4"/>
      <c r="X5420" s="4"/>
      <c r="AJ5420" s="4"/>
      <c r="AK5420" s="4"/>
      <c r="AL5420" s="4"/>
      <c r="AM5420" s="4"/>
    </row>
    <row r="5421" spans="21:39" x14ac:dyDescent="0.2">
      <c r="U5421" s="4"/>
      <c r="V5421" s="4"/>
      <c r="W5421" s="4"/>
      <c r="X5421" s="4"/>
      <c r="AJ5421" s="4"/>
      <c r="AK5421" s="4"/>
      <c r="AL5421" s="4"/>
      <c r="AM5421" s="4"/>
    </row>
    <row r="5422" spans="21:39" x14ac:dyDescent="0.2">
      <c r="U5422" s="4"/>
      <c r="V5422" s="4"/>
      <c r="W5422" s="4"/>
      <c r="X5422" s="4"/>
      <c r="AJ5422" s="4"/>
      <c r="AK5422" s="4"/>
      <c r="AL5422" s="4"/>
      <c r="AM5422" s="4"/>
    </row>
    <row r="5423" spans="21:39" x14ac:dyDescent="0.2">
      <c r="U5423" s="4"/>
      <c r="V5423" s="4"/>
      <c r="W5423" s="4"/>
      <c r="X5423" s="4"/>
      <c r="AJ5423" s="4"/>
      <c r="AK5423" s="4"/>
      <c r="AL5423" s="4"/>
      <c r="AM5423" s="4"/>
    </row>
    <row r="5424" spans="21:39" x14ac:dyDescent="0.2">
      <c r="U5424" s="4"/>
      <c r="V5424" s="4"/>
      <c r="W5424" s="4"/>
      <c r="X5424" s="4"/>
      <c r="AJ5424" s="4"/>
      <c r="AK5424" s="4"/>
      <c r="AL5424" s="4"/>
      <c r="AM5424" s="4"/>
    </row>
    <row r="5425" spans="21:39" x14ac:dyDescent="0.2">
      <c r="U5425" s="4"/>
      <c r="V5425" s="4"/>
      <c r="W5425" s="4"/>
      <c r="X5425" s="4"/>
      <c r="AJ5425" s="4"/>
      <c r="AK5425" s="4"/>
      <c r="AL5425" s="4"/>
      <c r="AM5425" s="4"/>
    </row>
    <row r="5426" spans="21:39" x14ac:dyDescent="0.2">
      <c r="U5426" s="4"/>
      <c r="V5426" s="4"/>
      <c r="W5426" s="4"/>
      <c r="X5426" s="4"/>
      <c r="AJ5426" s="4"/>
      <c r="AK5426" s="4"/>
      <c r="AL5426" s="4"/>
      <c r="AM5426" s="4"/>
    </row>
    <row r="5427" spans="21:39" x14ac:dyDescent="0.2">
      <c r="U5427" s="4"/>
      <c r="V5427" s="4"/>
      <c r="W5427" s="4"/>
      <c r="X5427" s="4"/>
      <c r="AJ5427" s="4"/>
      <c r="AK5427" s="4"/>
      <c r="AL5427" s="4"/>
      <c r="AM5427" s="4"/>
    </row>
    <row r="5428" spans="21:39" x14ac:dyDescent="0.2">
      <c r="U5428" s="4"/>
      <c r="V5428" s="4"/>
      <c r="W5428" s="4"/>
      <c r="X5428" s="4"/>
      <c r="AJ5428" s="4"/>
      <c r="AK5428" s="4"/>
      <c r="AL5428" s="4"/>
      <c r="AM5428" s="4"/>
    </row>
    <row r="5429" spans="21:39" x14ac:dyDescent="0.2">
      <c r="U5429" s="4"/>
      <c r="V5429" s="4"/>
      <c r="W5429" s="4"/>
      <c r="X5429" s="4"/>
      <c r="AJ5429" s="4"/>
      <c r="AK5429" s="4"/>
      <c r="AL5429" s="4"/>
      <c r="AM5429" s="4"/>
    </row>
    <row r="5430" spans="21:39" x14ac:dyDescent="0.2">
      <c r="U5430" s="4"/>
      <c r="V5430" s="4"/>
      <c r="W5430" s="4"/>
      <c r="X5430" s="4"/>
      <c r="AJ5430" s="4"/>
      <c r="AK5430" s="4"/>
      <c r="AL5430" s="4"/>
      <c r="AM5430" s="4"/>
    </row>
    <row r="5431" spans="21:39" x14ac:dyDescent="0.2">
      <c r="U5431" s="4"/>
      <c r="V5431" s="4"/>
      <c r="W5431" s="4"/>
      <c r="X5431" s="4"/>
      <c r="AJ5431" s="4"/>
      <c r="AK5431" s="4"/>
      <c r="AL5431" s="4"/>
      <c r="AM5431" s="4"/>
    </row>
    <row r="5432" spans="21:39" x14ac:dyDescent="0.2">
      <c r="U5432" s="4"/>
      <c r="V5432" s="4"/>
      <c r="W5432" s="4"/>
      <c r="X5432" s="4"/>
      <c r="AJ5432" s="4"/>
      <c r="AK5432" s="4"/>
      <c r="AL5432" s="4"/>
      <c r="AM5432" s="4"/>
    </row>
    <row r="5433" spans="21:39" x14ac:dyDescent="0.2">
      <c r="U5433" s="4"/>
      <c r="V5433" s="4"/>
      <c r="W5433" s="4"/>
      <c r="X5433" s="4"/>
      <c r="AJ5433" s="4"/>
      <c r="AK5433" s="4"/>
      <c r="AL5433" s="4"/>
      <c r="AM5433" s="4"/>
    </row>
    <row r="5434" spans="21:39" x14ac:dyDescent="0.2">
      <c r="U5434" s="4"/>
      <c r="V5434" s="4"/>
      <c r="W5434" s="4"/>
      <c r="X5434" s="4"/>
      <c r="AJ5434" s="4"/>
      <c r="AK5434" s="4"/>
      <c r="AL5434" s="4"/>
      <c r="AM5434" s="4"/>
    </row>
    <row r="5435" spans="21:39" x14ac:dyDescent="0.2">
      <c r="U5435" s="4"/>
      <c r="V5435" s="4"/>
      <c r="W5435" s="4"/>
      <c r="X5435" s="4"/>
      <c r="AJ5435" s="4"/>
      <c r="AK5435" s="4"/>
      <c r="AL5435" s="4"/>
      <c r="AM5435" s="4"/>
    </row>
    <row r="5436" spans="21:39" x14ac:dyDescent="0.2">
      <c r="U5436" s="4"/>
      <c r="V5436" s="4"/>
      <c r="W5436" s="4"/>
      <c r="X5436" s="4"/>
      <c r="AJ5436" s="4"/>
      <c r="AK5436" s="4"/>
      <c r="AL5436" s="4"/>
      <c r="AM5436" s="4"/>
    </row>
    <row r="5437" spans="21:39" x14ac:dyDescent="0.2">
      <c r="U5437" s="4"/>
      <c r="V5437" s="4"/>
      <c r="W5437" s="4"/>
      <c r="X5437" s="4"/>
      <c r="AJ5437" s="4"/>
      <c r="AK5437" s="4"/>
      <c r="AL5437" s="4"/>
      <c r="AM5437" s="4"/>
    </row>
    <row r="5438" spans="21:39" x14ac:dyDescent="0.2">
      <c r="U5438" s="4"/>
      <c r="V5438" s="4"/>
      <c r="W5438" s="4"/>
      <c r="X5438" s="4"/>
      <c r="AJ5438" s="4"/>
      <c r="AK5438" s="4"/>
      <c r="AL5438" s="4"/>
      <c r="AM5438" s="4"/>
    </row>
    <row r="5439" spans="21:39" x14ac:dyDescent="0.2">
      <c r="U5439" s="4"/>
      <c r="V5439" s="4"/>
      <c r="W5439" s="4"/>
      <c r="X5439" s="4"/>
      <c r="AJ5439" s="4"/>
      <c r="AK5439" s="4"/>
      <c r="AL5439" s="4"/>
      <c r="AM5439" s="4"/>
    </row>
    <row r="5440" spans="21:39" x14ac:dyDescent="0.2">
      <c r="U5440" s="4"/>
      <c r="V5440" s="4"/>
      <c r="W5440" s="4"/>
      <c r="X5440" s="4"/>
      <c r="AJ5440" s="4"/>
      <c r="AK5440" s="4"/>
      <c r="AL5440" s="4"/>
      <c r="AM5440" s="4"/>
    </row>
    <row r="5441" spans="21:39" x14ac:dyDescent="0.2">
      <c r="U5441" s="4"/>
      <c r="V5441" s="4"/>
      <c r="W5441" s="4"/>
      <c r="X5441" s="4"/>
      <c r="AJ5441" s="4"/>
      <c r="AK5441" s="4"/>
      <c r="AL5441" s="4"/>
      <c r="AM5441" s="4"/>
    </row>
    <row r="5442" spans="21:39" x14ac:dyDescent="0.2">
      <c r="U5442" s="4"/>
      <c r="V5442" s="4"/>
      <c r="W5442" s="4"/>
      <c r="X5442" s="4"/>
      <c r="AJ5442" s="4"/>
      <c r="AK5442" s="4"/>
      <c r="AL5442" s="4"/>
      <c r="AM5442" s="4"/>
    </row>
    <row r="5443" spans="21:39" x14ac:dyDescent="0.2">
      <c r="U5443" s="4"/>
      <c r="V5443" s="4"/>
      <c r="W5443" s="4"/>
      <c r="X5443" s="4"/>
      <c r="AJ5443" s="4"/>
      <c r="AK5443" s="4"/>
      <c r="AL5443" s="4"/>
      <c r="AM5443" s="4"/>
    </row>
    <row r="5444" spans="21:39" x14ac:dyDescent="0.2">
      <c r="U5444" s="4"/>
      <c r="V5444" s="4"/>
      <c r="W5444" s="4"/>
      <c r="X5444" s="4"/>
      <c r="AJ5444" s="4"/>
      <c r="AK5444" s="4"/>
      <c r="AL5444" s="4"/>
      <c r="AM5444" s="4"/>
    </row>
    <row r="5445" spans="21:39" x14ac:dyDescent="0.2">
      <c r="U5445" s="4"/>
      <c r="V5445" s="4"/>
      <c r="W5445" s="4"/>
      <c r="X5445" s="4"/>
      <c r="AJ5445" s="4"/>
      <c r="AK5445" s="4"/>
      <c r="AL5445" s="4"/>
      <c r="AM5445" s="4"/>
    </row>
    <row r="5446" spans="21:39" x14ac:dyDescent="0.2">
      <c r="U5446" s="4"/>
      <c r="V5446" s="4"/>
      <c r="W5446" s="4"/>
      <c r="X5446" s="4"/>
      <c r="AJ5446" s="4"/>
      <c r="AK5446" s="4"/>
      <c r="AL5446" s="4"/>
      <c r="AM5446" s="4"/>
    </row>
    <row r="5447" spans="21:39" x14ac:dyDescent="0.2">
      <c r="U5447" s="4"/>
      <c r="V5447" s="4"/>
      <c r="W5447" s="4"/>
      <c r="X5447" s="4"/>
      <c r="AJ5447" s="4"/>
      <c r="AK5447" s="4"/>
      <c r="AL5447" s="4"/>
      <c r="AM5447" s="4"/>
    </row>
    <row r="5448" spans="21:39" x14ac:dyDescent="0.2">
      <c r="U5448" s="4"/>
      <c r="V5448" s="4"/>
      <c r="W5448" s="4"/>
      <c r="X5448" s="4"/>
      <c r="AJ5448" s="4"/>
      <c r="AK5448" s="4"/>
      <c r="AL5448" s="4"/>
      <c r="AM5448" s="4"/>
    </row>
    <row r="5449" spans="21:39" x14ac:dyDescent="0.2">
      <c r="U5449" s="4"/>
      <c r="V5449" s="4"/>
      <c r="W5449" s="4"/>
      <c r="X5449" s="4"/>
      <c r="AJ5449" s="4"/>
      <c r="AK5449" s="4"/>
      <c r="AL5449" s="4"/>
      <c r="AM5449" s="4"/>
    </row>
    <row r="5450" spans="21:39" x14ac:dyDescent="0.2">
      <c r="U5450" s="4"/>
      <c r="V5450" s="4"/>
      <c r="W5450" s="4"/>
      <c r="X5450" s="4"/>
      <c r="AJ5450" s="4"/>
      <c r="AK5450" s="4"/>
      <c r="AL5450" s="4"/>
      <c r="AM5450" s="4"/>
    </row>
    <row r="5451" spans="21:39" x14ac:dyDescent="0.2">
      <c r="U5451" s="4"/>
      <c r="V5451" s="4"/>
      <c r="W5451" s="4"/>
      <c r="X5451" s="4"/>
      <c r="AJ5451" s="4"/>
      <c r="AK5451" s="4"/>
      <c r="AL5451" s="4"/>
      <c r="AM5451" s="4"/>
    </row>
    <row r="5452" spans="21:39" x14ac:dyDescent="0.2">
      <c r="U5452" s="4"/>
      <c r="V5452" s="4"/>
      <c r="W5452" s="4"/>
      <c r="X5452" s="4"/>
      <c r="AJ5452" s="4"/>
      <c r="AK5452" s="4"/>
      <c r="AL5452" s="4"/>
      <c r="AM5452" s="4"/>
    </row>
    <row r="5453" spans="21:39" x14ac:dyDescent="0.2">
      <c r="U5453" s="4"/>
      <c r="V5453" s="4"/>
      <c r="W5453" s="4"/>
      <c r="X5453" s="4"/>
      <c r="AJ5453" s="4"/>
      <c r="AK5453" s="4"/>
      <c r="AL5453" s="4"/>
      <c r="AM5453" s="4"/>
    </row>
    <row r="5454" spans="21:39" x14ac:dyDescent="0.2">
      <c r="U5454" s="4"/>
      <c r="V5454" s="4"/>
      <c r="W5454" s="4"/>
      <c r="X5454" s="4"/>
      <c r="AJ5454" s="4"/>
      <c r="AK5454" s="4"/>
      <c r="AL5454" s="4"/>
      <c r="AM5454" s="4"/>
    </row>
    <row r="5455" spans="21:39" x14ac:dyDescent="0.2">
      <c r="U5455" s="4"/>
      <c r="V5455" s="4"/>
      <c r="W5455" s="4"/>
      <c r="X5455" s="4"/>
      <c r="AJ5455" s="4"/>
      <c r="AK5455" s="4"/>
      <c r="AL5455" s="4"/>
      <c r="AM5455" s="4"/>
    </row>
    <row r="5456" spans="21:39" x14ac:dyDescent="0.2">
      <c r="U5456" s="4"/>
      <c r="V5456" s="4"/>
      <c r="W5456" s="4"/>
      <c r="X5456" s="4"/>
      <c r="AJ5456" s="4"/>
      <c r="AK5456" s="4"/>
      <c r="AL5456" s="4"/>
      <c r="AM5456" s="4"/>
    </row>
    <row r="5457" spans="21:39" x14ac:dyDescent="0.2">
      <c r="U5457" s="4"/>
      <c r="V5457" s="4"/>
      <c r="W5457" s="4"/>
      <c r="X5457" s="4"/>
      <c r="AJ5457" s="4"/>
      <c r="AK5457" s="4"/>
      <c r="AL5457" s="4"/>
      <c r="AM5457" s="4"/>
    </row>
    <row r="5458" spans="21:39" x14ac:dyDescent="0.2">
      <c r="U5458" s="4"/>
      <c r="V5458" s="4"/>
      <c r="W5458" s="4"/>
      <c r="X5458" s="4"/>
      <c r="AJ5458" s="4"/>
      <c r="AK5458" s="4"/>
      <c r="AL5458" s="4"/>
      <c r="AM5458" s="4"/>
    </row>
    <row r="5459" spans="21:39" x14ac:dyDescent="0.2">
      <c r="U5459" s="4"/>
      <c r="V5459" s="4"/>
      <c r="W5459" s="4"/>
      <c r="X5459" s="4"/>
      <c r="AJ5459" s="4"/>
      <c r="AK5459" s="4"/>
      <c r="AL5459" s="4"/>
      <c r="AM5459" s="4"/>
    </row>
    <row r="5460" spans="21:39" x14ac:dyDescent="0.2">
      <c r="U5460" s="4"/>
      <c r="V5460" s="4"/>
      <c r="W5460" s="4"/>
      <c r="X5460" s="4"/>
      <c r="AJ5460" s="4"/>
      <c r="AK5460" s="4"/>
      <c r="AL5460" s="4"/>
      <c r="AM5460" s="4"/>
    </row>
    <row r="5461" spans="21:39" x14ac:dyDescent="0.2">
      <c r="U5461" s="4"/>
      <c r="V5461" s="4"/>
      <c r="W5461" s="4"/>
      <c r="X5461" s="4"/>
      <c r="AJ5461" s="4"/>
      <c r="AK5461" s="4"/>
      <c r="AL5461" s="4"/>
      <c r="AM5461" s="4"/>
    </row>
    <row r="5462" spans="21:39" x14ac:dyDescent="0.2">
      <c r="U5462" s="4"/>
      <c r="V5462" s="4"/>
      <c r="W5462" s="4"/>
      <c r="X5462" s="4"/>
      <c r="AJ5462" s="4"/>
      <c r="AK5462" s="4"/>
      <c r="AL5462" s="4"/>
      <c r="AM5462" s="4"/>
    </row>
    <row r="5463" spans="21:39" x14ac:dyDescent="0.2">
      <c r="U5463" s="4"/>
      <c r="V5463" s="4"/>
      <c r="W5463" s="4"/>
      <c r="X5463" s="4"/>
      <c r="AJ5463" s="4"/>
      <c r="AK5463" s="4"/>
      <c r="AL5463" s="4"/>
      <c r="AM5463" s="4"/>
    </row>
    <row r="5464" spans="21:39" x14ac:dyDescent="0.2">
      <c r="U5464" s="4"/>
      <c r="V5464" s="4"/>
      <c r="W5464" s="4"/>
      <c r="X5464" s="4"/>
      <c r="AJ5464" s="4"/>
      <c r="AK5464" s="4"/>
      <c r="AL5464" s="4"/>
      <c r="AM5464" s="4"/>
    </row>
    <row r="5465" spans="21:39" x14ac:dyDescent="0.2">
      <c r="U5465" s="4"/>
      <c r="V5465" s="4"/>
      <c r="W5465" s="4"/>
      <c r="X5465" s="4"/>
      <c r="AJ5465" s="4"/>
      <c r="AK5465" s="4"/>
      <c r="AL5465" s="4"/>
      <c r="AM5465" s="4"/>
    </row>
    <row r="5466" spans="21:39" x14ac:dyDescent="0.2">
      <c r="U5466" s="4"/>
      <c r="V5466" s="4"/>
      <c r="W5466" s="4"/>
      <c r="X5466" s="4"/>
      <c r="AJ5466" s="4"/>
      <c r="AK5466" s="4"/>
      <c r="AL5466" s="4"/>
      <c r="AM5466" s="4"/>
    </row>
    <row r="5467" spans="21:39" x14ac:dyDescent="0.2">
      <c r="U5467" s="4"/>
      <c r="V5467" s="4"/>
      <c r="W5467" s="4"/>
      <c r="X5467" s="4"/>
      <c r="AJ5467" s="4"/>
      <c r="AK5467" s="4"/>
      <c r="AL5467" s="4"/>
      <c r="AM5467" s="4"/>
    </row>
    <row r="5468" spans="21:39" x14ac:dyDescent="0.2">
      <c r="U5468" s="4"/>
      <c r="V5468" s="4"/>
      <c r="W5468" s="4"/>
      <c r="X5468" s="4"/>
      <c r="AJ5468" s="4"/>
      <c r="AK5468" s="4"/>
      <c r="AL5468" s="4"/>
      <c r="AM5468" s="4"/>
    </row>
    <row r="5469" spans="21:39" x14ac:dyDescent="0.2">
      <c r="U5469" s="4"/>
      <c r="V5469" s="4"/>
      <c r="W5469" s="4"/>
      <c r="X5469" s="4"/>
      <c r="AJ5469" s="4"/>
      <c r="AK5469" s="4"/>
      <c r="AL5469" s="4"/>
      <c r="AM5469" s="4"/>
    </row>
    <row r="5470" spans="21:39" x14ac:dyDescent="0.2">
      <c r="U5470" s="4"/>
      <c r="V5470" s="4"/>
      <c r="W5470" s="4"/>
      <c r="X5470" s="4"/>
      <c r="AJ5470" s="4"/>
      <c r="AK5470" s="4"/>
      <c r="AL5470" s="4"/>
      <c r="AM5470" s="4"/>
    </row>
    <row r="5471" spans="21:39" x14ac:dyDescent="0.2">
      <c r="U5471" s="4"/>
      <c r="V5471" s="4"/>
      <c r="W5471" s="4"/>
      <c r="X5471" s="4"/>
      <c r="AJ5471" s="4"/>
      <c r="AK5471" s="4"/>
      <c r="AL5471" s="4"/>
      <c r="AM5471" s="4"/>
    </row>
    <row r="5472" spans="21:39" x14ac:dyDescent="0.2">
      <c r="U5472" s="4"/>
      <c r="V5472" s="4"/>
      <c r="W5472" s="4"/>
      <c r="X5472" s="4"/>
      <c r="AJ5472" s="4"/>
      <c r="AK5472" s="4"/>
      <c r="AL5472" s="4"/>
      <c r="AM5472" s="4"/>
    </row>
    <row r="5473" spans="21:39" x14ac:dyDescent="0.2">
      <c r="U5473" s="4"/>
      <c r="V5473" s="4"/>
      <c r="W5473" s="4"/>
      <c r="X5473" s="4"/>
      <c r="AJ5473" s="4"/>
      <c r="AK5473" s="4"/>
      <c r="AL5473" s="4"/>
      <c r="AM5473" s="4"/>
    </row>
    <row r="5474" spans="21:39" x14ac:dyDescent="0.2">
      <c r="U5474" s="4"/>
      <c r="V5474" s="4"/>
      <c r="W5474" s="4"/>
      <c r="X5474" s="4"/>
      <c r="AJ5474" s="4"/>
      <c r="AK5474" s="4"/>
      <c r="AL5474" s="4"/>
      <c r="AM5474" s="4"/>
    </row>
    <row r="5475" spans="21:39" x14ac:dyDescent="0.2">
      <c r="U5475" s="4"/>
      <c r="V5475" s="4"/>
      <c r="W5475" s="4"/>
      <c r="X5475" s="4"/>
      <c r="AJ5475" s="4"/>
      <c r="AK5475" s="4"/>
      <c r="AL5475" s="4"/>
      <c r="AM5475" s="4"/>
    </row>
    <row r="5476" spans="21:39" x14ac:dyDescent="0.2">
      <c r="U5476" s="4"/>
      <c r="V5476" s="4"/>
      <c r="W5476" s="4"/>
      <c r="X5476" s="4"/>
      <c r="AJ5476" s="4"/>
      <c r="AK5476" s="4"/>
      <c r="AL5476" s="4"/>
      <c r="AM5476" s="4"/>
    </row>
    <row r="5477" spans="21:39" x14ac:dyDescent="0.2">
      <c r="U5477" s="4"/>
      <c r="V5477" s="4"/>
      <c r="W5477" s="4"/>
      <c r="X5477" s="4"/>
      <c r="AJ5477" s="4"/>
      <c r="AK5477" s="4"/>
      <c r="AL5477" s="4"/>
      <c r="AM5477" s="4"/>
    </row>
    <row r="5478" spans="21:39" x14ac:dyDescent="0.2">
      <c r="U5478" s="4"/>
      <c r="V5478" s="4"/>
      <c r="W5478" s="4"/>
      <c r="X5478" s="4"/>
      <c r="AJ5478" s="4"/>
      <c r="AK5478" s="4"/>
      <c r="AL5478" s="4"/>
      <c r="AM5478" s="4"/>
    </row>
    <row r="5479" spans="21:39" x14ac:dyDescent="0.2">
      <c r="U5479" s="4"/>
      <c r="V5479" s="4"/>
      <c r="W5479" s="4"/>
      <c r="X5479" s="4"/>
      <c r="AJ5479" s="4"/>
      <c r="AK5479" s="4"/>
      <c r="AL5479" s="4"/>
      <c r="AM5479" s="4"/>
    </row>
    <row r="5480" spans="21:39" x14ac:dyDescent="0.2">
      <c r="U5480" s="4"/>
      <c r="V5480" s="4"/>
      <c r="W5480" s="4"/>
      <c r="X5480" s="4"/>
      <c r="AJ5480" s="4"/>
      <c r="AK5480" s="4"/>
      <c r="AL5480" s="4"/>
      <c r="AM5480" s="4"/>
    </row>
    <row r="5481" spans="21:39" x14ac:dyDescent="0.2">
      <c r="U5481" s="4"/>
      <c r="V5481" s="4"/>
      <c r="W5481" s="4"/>
      <c r="X5481" s="4"/>
      <c r="AJ5481" s="4"/>
      <c r="AK5481" s="4"/>
      <c r="AL5481" s="4"/>
      <c r="AM5481" s="4"/>
    </row>
    <row r="5482" spans="21:39" x14ac:dyDescent="0.2">
      <c r="U5482" s="4"/>
      <c r="V5482" s="4"/>
      <c r="W5482" s="4"/>
      <c r="X5482" s="4"/>
      <c r="AJ5482" s="4"/>
      <c r="AK5482" s="4"/>
      <c r="AL5482" s="4"/>
      <c r="AM5482" s="4"/>
    </row>
    <row r="5483" spans="21:39" x14ac:dyDescent="0.2">
      <c r="U5483" s="4"/>
      <c r="V5483" s="4"/>
      <c r="W5483" s="4"/>
      <c r="X5483" s="4"/>
      <c r="AJ5483" s="4"/>
      <c r="AK5483" s="4"/>
      <c r="AL5483" s="4"/>
      <c r="AM5483" s="4"/>
    </row>
    <row r="5484" spans="21:39" x14ac:dyDescent="0.2">
      <c r="U5484" s="4"/>
      <c r="V5484" s="4"/>
      <c r="W5484" s="4"/>
      <c r="X5484" s="4"/>
      <c r="AJ5484" s="4"/>
      <c r="AK5484" s="4"/>
      <c r="AL5484" s="4"/>
      <c r="AM5484" s="4"/>
    </row>
    <row r="5485" spans="21:39" x14ac:dyDescent="0.2">
      <c r="U5485" s="4"/>
      <c r="V5485" s="4"/>
      <c r="W5485" s="4"/>
      <c r="X5485" s="4"/>
      <c r="AJ5485" s="4"/>
      <c r="AK5485" s="4"/>
      <c r="AL5485" s="4"/>
      <c r="AM5485" s="4"/>
    </row>
    <row r="5486" spans="21:39" x14ac:dyDescent="0.2">
      <c r="U5486" s="4"/>
      <c r="V5486" s="4"/>
      <c r="W5486" s="4"/>
      <c r="X5486" s="4"/>
      <c r="AJ5486" s="4"/>
      <c r="AK5486" s="4"/>
      <c r="AL5486" s="4"/>
      <c r="AM5486" s="4"/>
    </row>
    <row r="5487" spans="21:39" x14ac:dyDescent="0.2">
      <c r="U5487" s="4"/>
      <c r="V5487" s="4"/>
      <c r="W5487" s="4"/>
      <c r="X5487" s="4"/>
      <c r="AJ5487" s="4"/>
      <c r="AK5487" s="4"/>
      <c r="AL5487" s="4"/>
      <c r="AM5487" s="4"/>
    </row>
    <row r="5488" spans="21:39" x14ac:dyDescent="0.2">
      <c r="U5488" s="4"/>
      <c r="V5488" s="4"/>
      <c r="W5488" s="4"/>
      <c r="X5488" s="4"/>
      <c r="AJ5488" s="4"/>
      <c r="AK5488" s="4"/>
      <c r="AL5488" s="4"/>
      <c r="AM5488" s="4"/>
    </row>
    <row r="5489" spans="21:39" x14ac:dyDescent="0.2">
      <c r="U5489" s="4"/>
      <c r="V5489" s="4"/>
      <c r="W5489" s="4"/>
      <c r="X5489" s="4"/>
      <c r="AJ5489" s="4"/>
      <c r="AK5489" s="4"/>
      <c r="AL5489" s="4"/>
      <c r="AM5489" s="4"/>
    </row>
    <row r="5490" spans="21:39" x14ac:dyDescent="0.2">
      <c r="U5490" s="4"/>
      <c r="V5490" s="4"/>
      <c r="W5490" s="4"/>
      <c r="X5490" s="4"/>
      <c r="AJ5490" s="4"/>
      <c r="AK5490" s="4"/>
      <c r="AL5490" s="4"/>
      <c r="AM5490" s="4"/>
    </row>
    <row r="5491" spans="21:39" x14ac:dyDescent="0.2">
      <c r="U5491" s="4"/>
      <c r="V5491" s="4"/>
      <c r="W5491" s="4"/>
      <c r="X5491" s="4"/>
      <c r="AJ5491" s="4"/>
      <c r="AK5491" s="4"/>
      <c r="AL5491" s="4"/>
      <c r="AM5491" s="4"/>
    </row>
    <row r="5492" spans="21:39" x14ac:dyDescent="0.2">
      <c r="U5492" s="4"/>
      <c r="V5492" s="4"/>
      <c r="W5492" s="4"/>
      <c r="X5492" s="4"/>
      <c r="AJ5492" s="4"/>
      <c r="AK5492" s="4"/>
      <c r="AL5492" s="4"/>
      <c r="AM5492" s="4"/>
    </row>
    <row r="5493" spans="21:39" x14ac:dyDescent="0.2">
      <c r="U5493" s="4"/>
      <c r="V5493" s="4"/>
      <c r="W5493" s="4"/>
      <c r="X5493" s="4"/>
      <c r="AJ5493" s="4"/>
      <c r="AK5493" s="4"/>
      <c r="AL5493" s="4"/>
      <c r="AM5493" s="4"/>
    </row>
    <row r="5494" spans="21:39" x14ac:dyDescent="0.2">
      <c r="U5494" s="4"/>
      <c r="V5494" s="4"/>
      <c r="W5494" s="4"/>
      <c r="X5494" s="4"/>
      <c r="AJ5494" s="4"/>
      <c r="AK5494" s="4"/>
      <c r="AL5494" s="4"/>
      <c r="AM5494" s="4"/>
    </row>
    <row r="5495" spans="21:39" x14ac:dyDescent="0.2">
      <c r="U5495" s="4"/>
      <c r="V5495" s="4"/>
      <c r="W5495" s="4"/>
      <c r="X5495" s="4"/>
      <c r="AJ5495" s="4"/>
      <c r="AK5495" s="4"/>
      <c r="AL5495" s="4"/>
      <c r="AM5495" s="4"/>
    </row>
    <row r="5496" spans="21:39" x14ac:dyDescent="0.2">
      <c r="U5496" s="4"/>
      <c r="V5496" s="4"/>
      <c r="W5496" s="4"/>
      <c r="X5496" s="4"/>
      <c r="AJ5496" s="4"/>
      <c r="AK5496" s="4"/>
      <c r="AL5496" s="4"/>
      <c r="AM5496" s="4"/>
    </row>
    <row r="5497" spans="21:39" x14ac:dyDescent="0.2">
      <c r="U5497" s="4"/>
      <c r="V5497" s="4"/>
      <c r="W5497" s="4"/>
      <c r="X5497" s="4"/>
      <c r="AJ5497" s="4"/>
      <c r="AK5497" s="4"/>
      <c r="AL5497" s="4"/>
      <c r="AM5497" s="4"/>
    </row>
    <row r="5498" spans="21:39" x14ac:dyDescent="0.2">
      <c r="U5498" s="4"/>
      <c r="V5498" s="4"/>
      <c r="W5498" s="4"/>
      <c r="X5498" s="4"/>
      <c r="AJ5498" s="4"/>
      <c r="AK5498" s="4"/>
      <c r="AL5498" s="4"/>
      <c r="AM5498" s="4"/>
    </row>
    <row r="5499" spans="21:39" x14ac:dyDescent="0.2">
      <c r="U5499" s="4"/>
      <c r="V5499" s="4"/>
      <c r="W5499" s="4"/>
      <c r="X5499" s="4"/>
      <c r="AJ5499" s="4"/>
      <c r="AK5499" s="4"/>
      <c r="AL5499" s="4"/>
      <c r="AM5499" s="4"/>
    </row>
    <row r="5500" spans="21:39" x14ac:dyDescent="0.2">
      <c r="U5500" s="63"/>
      <c r="V5500" s="63"/>
      <c r="W5500" s="63"/>
      <c r="X5500" s="63"/>
      <c r="AJ5500" s="4"/>
      <c r="AK5500" s="63"/>
      <c r="AL5500" s="4"/>
      <c r="AM5500" s="4"/>
    </row>
    <row r="5501" spans="21:39" x14ac:dyDescent="0.2">
      <c r="U5501" s="63"/>
      <c r="V5501" s="63"/>
      <c r="W5501" s="63"/>
      <c r="X5501" s="63"/>
      <c r="AJ5501" s="4"/>
      <c r="AK5501" s="63"/>
      <c r="AL5501" s="4"/>
      <c r="AM5501" s="4"/>
    </row>
    <row r="5502" spans="21:39" x14ac:dyDescent="0.2">
      <c r="U5502" s="63"/>
      <c r="V5502" s="63"/>
      <c r="W5502" s="63"/>
      <c r="X5502" s="63"/>
      <c r="AJ5502" s="4"/>
      <c r="AK5502" s="63"/>
      <c r="AL5502" s="4"/>
      <c r="AM5502" s="4"/>
    </row>
    <row r="5503" spans="21:39" x14ac:dyDescent="0.2">
      <c r="U5503" s="4"/>
      <c r="V5503" s="4"/>
      <c r="W5503" s="4"/>
      <c r="X5503" s="4"/>
      <c r="AJ5503" s="4"/>
      <c r="AK5503" s="4"/>
      <c r="AL5503" s="4"/>
      <c r="AM5503" s="4"/>
    </row>
    <row r="5504" spans="21:39" x14ac:dyDescent="0.2">
      <c r="U5504" s="4"/>
      <c r="V5504" s="4"/>
      <c r="W5504" s="4"/>
      <c r="X5504" s="4"/>
      <c r="AJ5504" s="4"/>
      <c r="AK5504" s="4"/>
      <c r="AL5504" s="4"/>
      <c r="AM5504" s="4"/>
    </row>
    <row r="5505" spans="21:39" x14ac:dyDescent="0.2">
      <c r="U5505" s="4"/>
      <c r="V5505" s="4"/>
      <c r="W5505" s="4"/>
      <c r="X5505" s="4"/>
      <c r="AJ5505" s="4"/>
      <c r="AK5505" s="4"/>
      <c r="AL5505" s="4"/>
      <c r="AM5505" s="4"/>
    </row>
    <row r="5506" spans="21:39" x14ac:dyDescent="0.2">
      <c r="U5506" s="4"/>
      <c r="V5506" s="4"/>
      <c r="W5506" s="4"/>
      <c r="X5506" s="4"/>
      <c r="AJ5506" s="4"/>
      <c r="AK5506" s="4"/>
      <c r="AL5506" s="4"/>
      <c r="AM5506" s="4"/>
    </row>
    <row r="5507" spans="21:39" x14ac:dyDescent="0.2">
      <c r="U5507" s="4"/>
      <c r="V5507" s="4"/>
      <c r="W5507" s="4"/>
      <c r="X5507" s="4"/>
      <c r="AJ5507" s="4"/>
      <c r="AK5507" s="4"/>
      <c r="AL5507" s="4"/>
      <c r="AM5507" s="4"/>
    </row>
    <row r="5508" spans="21:39" x14ac:dyDescent="0.2">
      <c r="U5508" s="4"/>
      <c r="V5508" s="4"/>
      <c r="W5508" s="4"/>
      <c r="X5508" s="4"/>
      <c r="AJ5508" s="4"/>
      <c r="AK5508" s="4"/>
      <c r="AL5508" s="4"/>
      <c r="AM5508" s="4"/>
    </row>
    <row r="5509" spans="21:39" x14ac:dyDescent="0.2">
      <c r="U5509" s="4"/>
      <c r="V5509" s="4"/>
      <c r="W5509" s="4"/>
      <c r="X5509" s="4"/>
      <c r="AJ5509" s="4"/>
      <c r="AK5509" s="4"/>
      <c r="AL5509" s="4"/>
      <c r="AM5509" s="4"/>
    </row>
    <row r="5510" spans="21:39" x14ac:dyDescent="0.2">
      <c r="U5510" s="4"/>
      <c r="V5510" s="4"/>
      <c r="W5510" s="4"/>
      <c r="X5510" s="4"/>
      <c r="AJ5510" s="4"/>
      <c r="AK5510" s="4"/>
      <c r="AL5510" s="4"/>
      <c r="AM5510" s="4"/>
    </row>
    <row r="5511" spans="21:39" x14ac:dyDescent="0.2">
      <c r="U5511" s="4"/>
      <c r="V5511" s="4"/>
      <c r="W5511" s="4"/>
      <c r="X5511" s="4"/>
      <c r="AJ5511" s="4"/>
      <c r="AK5511" s="4"/>
      <c r="AL5511" s="4"/>
      <c r="AM5511" s="4"/>
    </row>
    <row r="5512" spans="21:39" x14ac:dyDescent="0.2">
      <c r="U5512" s="4"/>
      <c r="V5512" s="4"/>
      <c r="W5512" s="4"/>
      <c r="X5512" s="4"/>
      <c r="AJ5512" s="4"/>
      <c r="AK5512" s="4"/>
      <c r="AL5512" s="4"/>
      <c r="AM5512" s="4"/>
    </row>
    <row r="5513" spans="21:39" x14ac:dyDescent="0.2">
      <c r="U5513" s="4"/>
      <c r="V5513" s="4"/>
      <c r="W5513" s="4"/>
      <c r="X5513" s="4"/>
      <c r="AJ5513" s="4"/>
      <c r="AK5513" s="4"/>
      <c r="AL5513" s="4"/>
      <c r="AM5513" s="4"/>
    </row>
    <row r="5514" spans="21:39" x14ac:dyDescent="0.2">
      <c r="U5514" s="4"/>
      <c r="V5514" s="4"/>
      <c r="W5514" s="4"/>
      <c r="X5514" s="4"/>
      <c r="AJ5514" s="4"/>
      <c r="AK5514" s="4"/>
      <c r="AL5514" s="4"/>
      <c r="AM5514" s="4"/>
    </row>
    <row r="5515" spans="21:39" x14ac:dyDescent="0.2">
      <c r="U5515" s="4"/>
      <c r="V5515" s="4"/>
      <c r="W5515" s="4"/>
      <c r="X5515" s="4"/>
      <c r="AJ5515" s="4"/>
      <c r="AK5515" s="4"/>
      <c r="AL5515" s="4"/>
      <c r="AM5515" s="4"/>
    </row>
    <row r="5516" spans="21:39" x14ac:dyDescent="0.2">
      <c r="U5516" s="4"/>
      <c r="V5516" s="4"/>
      <c r="W5516" s="4"/>
      <c r="X5516" s="4"/>
      <c r="AJ5516" s="4"/>
      <c r="AK5516" s="4"/>
      <c r="AL5516" s="4"/>
      <c r="AM5516" s="4"/>
    </row>
    <row r="5517" spans="21:39" x14ac:dyDescent="0.2">
      <c r="U5517" s="4"/>
      <c r="V5517" s="4"/>
      <c r="W5517" s="4"/>
      <c r="X5517" s="4"/>
      <c r="AJ5517" s="4"/>
      <c r="AK5517" s="4"/>
      <c r="AL5517" s="4"/>
      <c r="AM5517" s="4"/>
    </row>
    <row r="5518" spans="21:39" x14ac:dyDescent="0.2">
      <c r="U5518" s="4"/>
      <c r="V5518" s="4"/>
      <c r="W5518" s="4"/>
      <c r="X5518" s="4"/>
      <c r="AJ5518" s="4"/>
      <c r="AK5518" s="4"/>
      <c r="AL5518" s="4"/>
      <c r="AM5518" s="4"/>
    </row>
    <row r="5519" spans="21:39" x14ac:dyDescent="0.2">
      <c r="U5519" s="4"/>
      <c r="V5519" s="4"/>
      <c r="W5519" s="4"/>
      <c r="X5519" s="4"/>
      <c r="AJ5519" s="4"/>
      <c r="AK5519" s="4"/>
      <c r="AL5519" s="4"/>
      <c r="AM5519" s="4"/>
    </row>
    <row r="5520" spans="21:39" x14ac:dyDescent="0.2">
      <c r="U5520" s="4"/>
      <c r="V5520" s="4"/>
      <c r="W5520" s="4"/>
      <c r="X5520" s="4"/>
      <c r="AJ5520" s="4"/>
      <c r="AK5520" s="4"/>
      <c r="AL5520" s="4"/>
      <c r="AM5520" s="4"/>
    </row>
    <row r="5521" spans="21:39" x14ac:dyDescent="0.2">
      <c r="U5521" s="4"/>
      <c r="V5521" s="4"/>
      <c r="W5521" s="4"/>
      <c r="X5521" s="4"/>
      <c r="AJ5521" s="4"/>
      <c r="AK5521" s="4"/>
      <c r="AL5521" s="4"/>
      <c r="AM5521" s="4"/>
    </row>
    <row r="5522" spans="21:39" x14ac:dyDescent="0.2">
      <c r="U5522" s="4"/>
      <c r="V5522" s="4"/>
      <c r="W5522" s="4"/>
      <c r="X5522" s="4"/>
      <c r="AJ5522" s="4"/>
      <c r="AK5522" s="4"/>
      <c r="AL5522" s="4"/>
      <c r="AM5522" s="4"/>
    </row>
    <row r="5523" spans="21:39" x14ac:dyDescent="0.2">
      <c r="U5523" s="4"/>
      <c r="V5523" s="4"/>
      <c r="W5523" s="4"/>
      <c r="X5523" s="4"/>
      <c r="AJ5523" s="4"/>
      <c r="AK5523" s="4"/>
      <c r="AL5523" s="4"/>
      <c r="AM5523" s="4"/>
    </row>
    <row r="5524" spans="21:39" x14ac:dyDescent="0.2">
      <c r="U5524" s="4"/>
      <c r="V5524" s="4"/>
      <c r="W5524" s="4"/>
      <c r="X5524" s="4"/>
      <c r="AJ5524" s="4"/>
      <c r="AK5524" s="4"/>
      <c r="AL5524" s="4"/>
      <c r="AM5524" s="4"/>
    </row>
    <row r="5525" spans="21:39" x14ac:dyDescent="0.2">
      <c r="U5525" s="4"/>
      <c r="V5525" s="4"/>
      <c r="W5525" s="4"/>
      <c r="X5525" s="4"/>
      <c r="AJ5525" s="4"/>
      <c r="AK5525" s="4"/>
      <c r="AL5525" s="4"/>
      <c r="AM5525" s="4"/>
    </row>
    <row r="5526" spans="21:39" x14ac:dyDescent="0.2">
      <c r="U5526" s="4"/>
      <c r="V5526" s="4"/>
      <c r="W5526" s="4"/>
      <c r="X5526" s="4"/>
      <c r="AJ5526" s="4"/>
      <c r="AK5526" s="4"/>
      <c r="AL5526" s="4"/>
      <c r="AM5526" s="4"/>
    </row>
    <row r="5527" spans="21:39" x14ac:dyDescent="0.2">
      <c r="U5527" s="4"/>
      <c r="V5527" s="4"/>
      <c r="W5527" s="4"/>
      <c r="X5527" s="4"/>
      <c r="AJ5527" s="4"/>
      <c r="AK5527" s="4"/>
      <c r="AL5527" s="4"/>
      <c r="AM5527" s="4"/>
    </row>
    <row r="5528" spans="21:39" x14ac:dyDescent="0.2">
      <c r="U5528" s="4"/>
      <c r="V5528" s="4"/>
      <c r="W5528" s="4"/>
      <c r="X5528" s="4"/>
      <c r="AJ5528" s="4"/>
      <c r="AK5528" s="4"/>
      <c r="AL5528" s="4"/>
      <c r="AM5528" s="4"/>
    </row>
    <row r="5529" spans="21:39" x14ac:dyDescent="0.2">
      <c r="U5529" s="4"/>
      <c r="V5529" s="4"/>
      <c r="W5529" s="4"/>
      <c r="X5529" s="4"/>
      <c r="AJ5529" s="4"/>
      <c r="AK5529" s="4"/>
      <c r="AL5529" s="4"/>
      <c r="AM5529" s="4"/>
    </row>
    <row r="5530" spans="21:39" x14ac:dyDescent="0.2">
      <c r="U5530" s="4"/>
      <c r="V5530" s="4"/>
      <c r="W5530" s="4"/>
      <c r="X5530" s="4"/>
      <c r="AJ5530" s="4"/>
      <c r="AK5530" s="4"/>
      <c r="AL5530" s="4"/>
      <c r="AM5530" s="4"/>
    </row>
    <row r="5531" spans="21:39" x14ac:dyDescent="0.2">
      <c r="U5531" s="4"/>
      <c r="V5531" s="4"/>
      <c r="W5531" s="4"/>
      <c r="X5531" s="4"/>
      <c r="AJ5531" s="4"/>
      <c r="AK5531" s="4"/>
      <c r="AL5531" s="4"/>
      <c r="AM5531" s="4"/>
    </row>
    <row r="5532" spans="21:39" x14ac:dyDescent="0.2">
      <c r="U5532" s="4"/>
      <c r="V5532" s="4"/>
      <c r="W5532" s="4"/>
      <c r="X5532" s="4"/>
      <c r="AJ5532" s="4"/>
      <c r="AK5532" s="4"/>
      <c r="AL5532" s="4"/>
      <c r="AM5532" s="4"/>
    </row>
    <row r="5533" spans="21:39" x14ac:dyDescent="0.2">
      <c r="U5533" s="4"/>
      <c r="V5533" s="4"/>
      <c r="W5533" s="4"/>
      <c r="X5533" s="4"/>
      <c r="AJ5533" s="4"/>
      <c r="AK5533" s="4"/>
      <c r="AL5533" s="4"/>
      <c r="AM5533" s="4"/>
    </row>
    <row r="5534" spans="21:39" x14ac:dyDescent="0.2">
      <c r="U5534" s="4"/>
      <c r="V5534" s="4"/>
      <c r="W5534" s="4"/>
      <c r="X5534" s="4"/>
      <c r="AJ5534" s="4"/>
      <c r="AK5534" s="4"/>
      <c r="AL5534" s="4"/>
      <c r="AM5534" s="4"/>
    </row>
    <row r="5535" spans="21:39" x14ac:dyDescent="0.2">
      <c r="U5535" s="4"/>
      <c r="V5535" s="4"/>
      <c r="W5535" s="4"/>
      <c r="X5535" s="4"/>
      <c r="AJ5535" s="4"/>
      <c r="AK5535" s="4"/>
      <c r="AL5535" s="4"/>
      <c r="AM5535" s="4"/>
    </row>
    <row r="5536" spans="21:39" x14ac:dyDescent="0.2">
      <c r="U5536" s="4"/>
      <c r="V5536" s="4"/>
      <c r="W5536" s="4"/>
      <c r="X5536" s="4"/>
      <c r="AJ5536" s="4"/>
      <c r="AK5536" s="4"/>
      <c r="AL5536" s="4"/>
      <c r="AM5536" s="4"/>
    </row>
    <row r="5537" spans="21:39" x14ac:dyDescent="0.2">
      <c r="U5537" s="4"/>
      <c r="V5537" s="4"/>
      <c r="W5537" s="4"/>
      <c r="X5537" s="4"/>
      <c r="AJ5537" s="4"/>
      <c r="AK5537" s="4"/>
      <c r="AL5537" s="4"/>
      <c r="AM5537" s="4"/>
    </row>
    <row r="5538" spans="21:39" x14ac:dyDescent="0.2">
      <c r="U5538" s="4"/>
      <c r="V5538" s="4"/>
      <c r="W5538" s="4"/>
      <c r="X5538" s="4"/>
      <c r="AJ5538" s="4"/>
      <c r="AK5538" s="4"/>
      <c r="AL5538" s="4"/>
      <c r="AM5538" s="4"/>
    </row>
    <row r="5539" spans="21:39" x14ac:dyDescent="0.2">
      <c r="U5539" s="4"/>
      <c r="V5539" s="4"/>
      <c r="W5539" s="4"/>
      <c r="X5539" s="4"/>
      <c r="AJ5539" s="4"/>
      <c r="AK5539" s="4"/>
      <c r="AL5539" s="4"/>
      <c r="AM5539" s="4"/>
    </row>
    <row r="5540" spans="21:39" x14ac:dyDescent="0.2">
      <c r="U5540" s="4"/>
      <c r="V5540" s="4"/>
      <c r="W5540" s="4"/>
      <c r="X5540" s="4"/>
      <c r="AJ5540" s="4"/>
      <c r="AK5540" s="4"/>
      <c r="AL5540" s="4"/>
      <c r="AM5540" s="4"/>
    </row>
    <row r="5541" spans="21:39" x14ac:dyDescent="0.2">
      <c r="U5541" s="4"/>
      <c r="V5541" s="4"/>
      <c r="W5541" s="4"/>
      <c r="X5541" s="4"/>
      <c r="AJ5541" s="4"/>
      <c r="AK5541" s="4"/>
      <c r="AL5541" s="4"/>
      <c r="AM5541" s="4"/>
    </row>
    <row r="5542" spans="21:39" x14ac:dyDescent="0.2">
      <c r="U5542" s="4"/>
      <c r="V5542" s="4"/>
      <c r="W5542" s="4"/>
      <c r="X5542" s="4"/>
      <c r="AJ5542" s="4"/>
      <c r="AK5542" s="4"/>
      <c r="AL5542" s="4"/>
      <c r="AM5542" s="4"/>
    </row>
    <row r="5543" spans="21:39" x14ac:dyDescent="0.2">
      <c r="U5543" s="4"/>
      <c r="V5543" s="4"/>
      <c r="W5543" s="4"/>
      <c r="X5543" s="4"/>
      <c r="AJ5543" s="4"/>
      <c r="AK5543" s="4"/>
      <c r="AL5543" s="4"/>
      <c r="AM5543" s="4"/>
    </row>
    <row r="5544" spans="21:39" x14ac:dyDescent="0.2">
      <c r="U5544" s="4"/>
      <c r="V5544" s="4"/>
      <c r="W5544" s="4"/>
      <c r="X5544" s="4"/>
      <c r="AJ5544" s="4"/>
      <c r="AK5544" s="4"/>
      <c r="AL5544" s="4"/>
      <c r="AM5544" s="4"/>
    </row>
    <row r="5545" spans="21:39" x14ac:dyDescent="0.2">
      <c r="U5545" s="4"/>
      <c r="V5545" s="4"/>
      <c r="W5545" s="4"/>
      <c r="X5545" s="4"/>
      <c r="AJ5545" s="4"/>
      <c r="AK5545" s="4"/>
      <c r="AL5545" s="4"/>
      <c r="AM5545" s="4"/>
    </row>
    <row r="5546" spans="21:39" x14ac:dyDescent="0.2">
      <c r="U5546" s="4"/>
      <c r="V5546" s="4"/>
      <c r="W5546" s="4"/>
      <c r="X5546" s="4"/>
      <c r="AJ5546" s="4"/>
      <c r="AK5546" s="4"/>
      <c r="AL5546" s="4"/>
      <c r="AM5546" s="4"/>
    </row>
    <row r="5547" spans="21:39" x14ac:dyDescent="0.2">
      <c r="U5547" s="4"/>
      <c r="V5547" s="4"/>
      <c r="W5547" s="4"/>
      <c r="X5547" s="4"/>
      <c r="AJ5547" s="4"/>
      <c r="AK5547" s="4"/>
      <c r="AL5547" s="4"/>
      <c r="AM5547" s="4"/>
    </row>
    <row r="5548" spans="21:39" x14ac:dyDescent="0.2">
      <c r="U5548" s="4"/>
      <c r="V5548" s="4"/>
      <c r="W5548" s="4"/>
      <c r="X5548" s="4"/>
      <c r="AJ5548" s="4"/>
      <c r="AK5548" s="4"/>
      <c r="AL5548" s="4"/>
      <c r="AM5548" s="4"/>
    </row>
    <row r="5549" spans="21:39" x14ac:dyDescent="0.2">
      <c r="U5549" s="4"/>
      <c r="V5549" s="4"/>
      <c r="W5549" s="4"/>
      <c r="X5549" s="4"/>
      <c r="AJ5549" s="4"/>
      <c r="AK5549" s="4"/>
      <c r="AL5549" s="4"/>
      <c r="AM5549" s="4"/>
    </row>
    <row r="5550" spans="21:39" x14ac:dyDescent="0.2">
      <c r="U5550" s="4"/>
      <c r="V5550" s="4"/>
      <c r="W5550" s="4"/>
      <c r="X5550" s="4"/>
      <c r="AJ5550" s="4"/>
      <c r="AK5550" s="4"/>
      <c r="AL5550" s="4"/>
      <c r="AM5550" s="4"/>
    </row>
    <row r="5551" spans="21:39" x14ac:dyDescent="0.2">
      <c r="U5551" s="4"/>
      <c r="V5551" s="4"/>
      <c r="W5551" s="4"/>
      <c r="X5551" s="4"/>
      <c r="AJ5551" s="4"/>
      <c r="AK5551" s="4"/>
      <c r="AL5551" s="4"/>
      <c r="AM5551" s="4"/>
    </row>
    <row r="5552" spans="21:39" x14ac:dyDescent="0.2">
      <c r="U5552" s="4"/>
      <c r="V5552" s="4"/>
      <c r="W5552" s="4"/>
      <c r="X5552" s="4"/>
      <c r="AJ5552" s="4"/>
      <c r="AK5552" s="4"/>
      <c r="AL5552" s="4"/>
      <c r="AM5552" s="4"/>
    </row>
    <row r="5553" spans="21:39" x14ac:dyDescent="0.2">
      <c r="U5553" s="4"/>
      <c r="V5553" s="4"/>
      <c r="W5553" s="4"/>
      <c r="X5553" s="4"/>
      <c r="AJ5553" s="4"/>
      <c r="AK5553" s="4"/>
      <c r="AL5553" s="4"/>
      <c r="AM5553" s="4"/>
    </row>
    <row r="5554" spans="21:39" x14ac:dyDescent="0.2">
      <c r="U5554" s="4"/>
      <c r="V5554" s="4"/>
      <c r="W5554" s="4"/>
      <c r="X5554" s="4"/>
      <c r="AJ5554" s="4"/>
      <c r="AK5554" s="4"/>
      <c r="AL5554" s="4"/>
      <c r="AM5554" s="4"/>
    </row>
    <row r="5555" spans="21:39" x14ac:dyDescent="0.2">
      <c r="U5555" s="4"/>
      <c r="V5555" s="4"/>
      <c r="W5555" s="4"/>
      <c r="X5555" s="4"/>
      <c r="AJ5555" s="4"/>
      <c r="AK5555" s="4"/>
      <c r="AL5555" s="4"/>
      <c r="AM5555" s="4"/>
    </row>
    <row r="5556" spans="21:39" x14ac:dyDescent="0.2">
      <c r="U5556" s="4"/>
      <c r="V5556" s="4"/>
      <c r="W5556" s="4"/>
      <c r="X5556" s="4"/>
      <c r="AJ5556" s="4"/>
      <c r="AK5556" s="4"/>
      <c r="AL5556" s="4"/>
      <c r="AM5556" s="4"/>
    </row>
    <row r="5557" spans="21:39" x14ac:dyDescent="0.2">
      <c r="U5557" s="4"/>
      <c r="V5557" s="4"/>
      <c r="W5557" s="4"/>
      <c r="X5557" s="4"/>
      <c r="AJ5557" s="4"/>
      <c r="AK5557" s="4"/>
      <c r="AL5557" s="4"/>
      <c r="AM5557" s="4"/>
    </row>
    <row r="5558" spans="21:39" x14ac:dyDescent="0.2">
      <c r="U5558" s="4"/>
      <c r="V5558" s="4"/>
      <c r="W5558" s="4"/>
      <c r="X5558" s="4"/>
      <c r="AJ5558" s="4"/>
      <c r="AK5558" s="4"/>
      <c r="AL5558" s="4"/>
      <c r="AM5558" s="4"/>
    </row>
    <row r="5559" spans="21:39" x14ac:dyDescent="0.2">
      <c r="U5559" s="4"/>
      <c r="V5559" s="4"/>
      <c r="W5559" s="4"/>
      <c r="X5559" s="4"/>
      <c r="AJ5559" s="4"/>
      <c r="AK5559" s="4"/>
      <c r="AL5559" s="4"/>
      <c r="AM5559" s="4"/>
    </row>
    <row r="5560" spans="21:39" x14ac:dyDescent="0.2">
      <c r="U5560" s="4"/>
      <c r="V5560" s="4"/>
      <c r="W5560" s="4"/>
      <c r="X5560" s="4"/>
      <c r="AJ5560" s="4"/>
      <c r="AK5560" s="4"/>
      <c r="AL5560" s="4"/>
      <c r="AM5560" s="4"/>
    </row>
    <row r="5561" spans="21:39" x14ac:dyDescent="0.2">
      <c r="U5561" s="4"/>
      <c r="V5561" s="4"/>
      <c r="W5561" s="4"/>
      <c r="X5561" s="4"/>
      <c r="AJ5561" s="4"/>
      <c r="AK5561" s="4"/>
      <c r="AL5561" s="4"/>
      <c r="AM5561" s="4"/>
    </row>
    <row r="5562" spans="21:39" x14ac:dyDescent="0.2">
      <c r="U5562" s="4"/>
      <c r="V5562" s="4"/>
      <c r="W5562" s="4"/>
      <c r="X5562" s="4"/>
      <c r="AJ5562" s="4"/>
      <c r="AK5562" s="4"/>
      <c r="AL5562" s="4"/>
      <c r="AM5562" s="4"/>
    </row>
    <row r="5563" spans="21:39" x14ac:dyDescent="0.2">
      <c r="U5563" s="4"/>
      <c r="V5563" s="4"/>
      <c r="W5563" s="4"/>
      <c r="X5563" s="4"/>
      <c r="AJ5563" s="4"/>
      <c r="AK5563" s="4"/>
      <c r="AL5563" s="4"/>
      <c r="AM5563" s="4"/>
    </row>
    <row r="5564" spans="21:39" x14ac:dyDescent="0.2">
      <c r="U5564" s="4"/>
      <c r="V5564" s="4"/>
      <c r="W5564" s="4"/>
      <c r="X5564" s="4"/>
      <c r="AJ5564" s="4"/>
      <c r="AK5564" s="4"/>
      <c r="AL5564" s="4"/>
      <c r="AM5564" s="4"/>
    </row>
    <row r="5565" spans="21:39" x14ac:dyDescent="0.2">
      <c r="U5565" s="4"/>
      <c r="V5565" s="4"/>
      <c r="W5565" s="4"/>
      <c r="X5565" s="4"/>
      <c r="AJ5565" s="4"/>
      <c r="AK5565" s="4"/>
      <c r="AL5565" s="4"/>
      <c r="AM5565" s="4"/>
    </row>
    <row r="5566" spans="21:39" x14ac:dyDescent="0.2">
      <c r="U5566" s="4"/>
      <c r="V5566" s="4"/>
      <c r="W5566" s="4"/>
      <c r="X5566" s="4"/>
      <c r="AJ5566" s="4"/>
      <c r="AK5566" s="4"/>
      <c r="AL5566" s="4"/>
      <c r="AM5566" s="4"/>
    </row>
    <row r="5567" spans="21:39" x14ac:dyDescent="0.2">
      <c r="U5567" s="4"/>
      <c r="V5567" s="4"/>
      <c r="W5567" s="4"/>
      <c r="X5567" s="4"/>
      <c r="AJ5567" s="4"/>
      <c r="AK5567" s="4"/>
      <c r="AL5567" s="4"/>
      <c r="AM5567" s="4"/>
    </row>
    <row r="5568" spans="21:39" x14ac:dyDescent="0.2">
      <c r="U5568" s="4"/>
      <c r="V5568" s="4"/>
      <c r="W5568" s="4"/>
      <c r="X5568" s="4"/>
      <c r="AJ5568" s="4"/>
      <c r="AK5568" s="4"/>
      <c r="AL5568" s="4"/>
      <c r="AM5568" s="4"/>
    </row>
    <row r="5569" spans="21:39" x14ac:dyDescent="0.2">
      <c r="U5569" s="4"/>
      <c r="V5569" s="4"/>
      <c r="W5569" s="4"/>
      <c r="X5569" s="4"/>
      <c r="AJ5569" s="4"/>
      <c r="AK5569" s="4"/>
      <c r="AL5569" s="4"/>
      <c r="AM5569" s="4"/>
    </row>
    <row r="5570" spans="21:39" x14ac:dyDescent="0.2">
      <c r="U5570" s="4"/>
      <c r="V5570" s="4"/>
      <c r="W5570" s="4"/>
      <c r="X5570" s="4"/>
      <c r="AJ5570" s="4"/>
      <c r="AK5570" s="4"/>
      <c r="AL5570" s="4"/>
      <c r="AM5570" s="4"/>
    </row>
    <row r="5571" spans="21:39" x14ac:dyDescent="0.2">
      <c r="U5571" s="4"/>
      <c r="V5571" s="4"/>
      <c r="W5571" s="4"/>
      <c r="X5571" s="4"/>
      <c r="AJ5571" s="4"/>
      <c r="AK5571" s="4"/>
      <c r="AL5571" s="4"/>
      <c r="AM5571" s="4"/>
    </row>
    <row r="5572" spans="21:39" x14ac:dyDescent="0.2">
      <c r="U5572" s="4"/>
      <c r="V5572" s="4"/>
      <c r="W5572" s="4"/>
      <c r="X5572" s="4"/>
      <c r="AJ5572" s="4"/>
      <c r="AK5572" s="4"/>
      <c r="AL5572" s="4"/>
      <c r="AM5572" s="4"/>
    </row>
    <row r="5573" spans="21:39" x14ac:dyDescent="0.2">
      <c r="U5573" s="4"/>
      <c r="V5573" s="4"/>
      <c r="W5573" s="4"/>
      <c r="X5573" s="4"/>
      <c r="AJ5573" s="4"/>
      <c r="AK5573" s="4"/>
      <c r="AL5573" s="4"/>
      <c r="AM5573" s="4"/>
    </row>
    <row r="5574" spans="21:39" x14ac:dyDescent="0.2">
      <c r="U5574" s="4"/>
      <c r="V5574" s="4"/>
      <c r="W5574" s="4"/>
      <c r="X5574" s="4"/>
      <c r="AJ5574" s="4"/>
      <c r="AK5574" s="4"/>
      <c r="AL5574" s="4"/>
      <c r="AM5574" s="4"/>
    </row>
    <row r="5575" spans="21:39" x14ac:dyDescent="0.2">
      <c r="U5575" s="4"/>
      <c r="V5575" s="4"/>
      <c r="W5575" s="4"/>
      <c r="X5575" s="4"/>
      <c r="AJ5575" s="4"/>
      <c r="AK5575" s="4"/>
      <c r="AL5575" s="4"/>
      <c r="AM5575" s="4"/>
    </row>
    <row r="5576" spans="21:39" x14ac:dyDescent="0.2">
      <c r="U5576" s="4"/>
      <c r="V5576" s="4"/>
      <c r="W5576" s="4"/>
      <c r="X5576" s="4"/>
      <c r="AJ5576" s="4"/>
      <c r="AK5576" s="4"/>
      <c r="AL5576" s="4"/>
      <c r="AM5576" s="4"/>
    </row>
    <row r="5577" spans="21:39" x14ac:dyDescent="0.2">
      <c r="U5577" s="4"/>
      <c r="V5577" s="4"/>
      <c r="W5577" s="4"/>
      <c r="X5577" s="4"/>
      <c r="AJ5577" s="4"/>
      <c r="AK5577" s="4"/>
      <c r="AL5577" s="4"/>
      <c r="AM5577" s="4"/>
    </row>
    <row r="5578" spans="21:39" x14ac:dyDescent="0.2">
      <c r="U5578" s="4"/>
      <c r="V5578" s="4"/>
      <c r="W5578" s="4"/>
      <c r="X5578" s="4"/>
      <c r="AJ5578" s="4"/>
      <c r="AK5578" s="4"/>
      <c r="AL5578" s="4"/>
      <c r="AM5578" s="4"/>
    </row>
    <row r="5579" spans="21:39" x14ac:dyDescent="0.2">
      <c r="U5579" s="4"/>
      <c r="V5579" s="4"/>
      <c r="W5579" s="4"/>
      <c r="X5579" s="4"/>
      <c r="AJ5579" s="4"/>
      <c r="AK5579" s="4"/>
      <c r="AL5579" s="4"/>
      <c r="AM5579" s="4"/>
    </row>
    <row r="5580" spans="21:39" x14ac:dyDescent="0.2">
      <c r="U5580" s="4"/>
      <c r="V5580" s="4"/>
      <c r="W5580" s="4"/>
      <c r="X5580" s="4"/>
      <c r="AJ5580" s="4"/>
      <c r="AK5580" s="4"/>
      <c r="AL5580" s="4"/>
      <c r="AM5580" s="4"/>
    </row>
    <row r="5581" spans="21:39" x14ac:dyDescent="0.2">
      <c r="U5581" s="4"/>
      <c r="V5581" s="4"/>
      <c r="W5581" s="4"/>
      <c r="X5581" s="4"/>
      <c r="AJ5581" s="4"/>
      <c r="AK5581" s="4"/>
      <c r="AL5581" s="4"/>
      <c r="AM5581" s="4"/>
    </row>
    <row r="5582" spans="21:39" x14ac:dyDescent="0.2">
      <c r="U5582" s="4"/>
      <c r="V5582" s="4"/>
      <c r="W5582" s="4"/>
      <c r="X5582" s="4"/>
      <c r="AJ5582" s="4"/>
      <c r="AK5582" s="4"/>
      <c r="AL5582" s="4"/>
      <c r="AM5582" s="4"/>
    </row>
    <row r="5583" spans="21:39" x14ac:dyDescent="0.2">
      <c r="U5583" s="4"/>
      <c r="V5583" s="4"/>
      <c r="W5583" s="4"/>
      <c r="X5583" s="4"/>
      <c r="AJ5583" s="4"/>
      <c r="AK5583" s="4"/>
      <c r="AL5583" s="4"/>
      <c r="AM5583" s="4"/>
    </row>
    <row r="5584" spans="21:39" x14ac:dyDescent="0.2">
      <c r="U5584" s="4"/>
      <c r="V5584" s="4"/>
      <c r="W5584" s="4"/>
      <c r="X5584" s="4"/>
      <c r="AJ5584" s="4"/>
      <c r="AK5584" s="4"/>
      <c r="AL5584" s="4"/>
      <c r="AM5584" s="4"/>
    </row>
    <row r="5585" spans="21:39" x14ac:dyDescent="0.2">
      <c r="U5585" s="4"/>
      <c r="V5585" s="4"/>
      <c r="W5585" s="4"/>
      <c r="X5585" s="4"/>
      <c r="AJ5585" s="4"/>
      <c r="AK5585" s="4"/>
      <c r="AL5585" s="4"/>
      <c r="AM5585" s="4"/>
    </row>
    <row r="5586" spans="21:39" x14ac:dyDescent="0.2">
      <c r="U5586" s="4"/>
      <c r="V5586" s="4"/>
      <c r="W5586" s="4"/>
      <c r="X5586" s="4"/>
      <c r="AJ5586" s="4"/>
      <c r="AK5586" s="4"/>
      <c r="AL5586" s="4"/>
      <c r="AM5586" s="4"/>
    </row>
    <row r="5587" spans="21:39" x14ac:dyDescent="0.2">
      <c r="U5587" s="4"/>
      <c r="V5587" s="4"/>
      <c r="W5587" s="4"/>
      <c r="X5587" s="4"/>
      <c r="AJ5587" s="4"/>
      <c r="AK5587" s="4"/>
      <c r="AL5587" s="4"/>
      <c r="AM5587" s="4"/>
    </row>
    <row r="5588" spans="21:39" x14ac:dyDescent="0.2">
      <c r="U5588" s="4"/>
      <c r="V5588" s="4"/>
      <c r="W5588" s="4"/>
      <c r="X5588" s="4"/>
      <c r="AJ5588" s="4"/>
      <c r="AK5588" s="4"/>
      <c r="AL5588" s="4"/>
      <c r="AM5588" s="4"/>
    </row>
    <row r="5589" spans="21:39" x14ac:dyDescent="0.2">
      <c r="U5589" s="4"/>
      <c r="V5589" s="4"/>
      <c r="W5589" s="4"/>
      <c r="X5589" s="4"/>
      <c r="AJ5589" s="4"/>
      <c r="AK5589" s="4"/>
      <c r="AL5589" s="4"/>
      <c r="AM5589" s="4"/>
    </row>
    <row r="5590" spans="21:39" x14ac:dyDescent="0.2">
      <c r="U5590" s="4"/>
      <c r="V5590" s="4"/>
      <c r="W5590" s="4"/>
      <c r="X5590" s="4"/>
      <c r="AJ5590" s="4"/>
      <c r="AK5590" s="4"/>
      <c r="AL5590" s="4"/>
      <c r="AM5590" s="4"/>
    </row>
    <row r="5591" spans="21:39" x14ac:dyDescent="0.2">
      <c r="U5591" s="4"/>
      <c r="V5591" s="4"/>
      <c r="W5591" s="4"/>
      <c r="X5591" s="4"/>
      <c r="AJ5591" s="4"/>
      <c r="AK5591" s="4"/>
      <c r="AL5591" s="4"/>
      <c r="AM5591" s="4"/>
    </row>
    <row r="5592" spans="21:39" x14ac:dyDescent="0.2">
      <c r="U5592" s="4"/>
      <c r="V5592" s="4"/>
      <c r="W5592" s="4"/>
      <c r="X5592" s="4"/>
      <c r="AJ5592" s="4"/>
      <c r="AK5592" s="4"/>
      <c r="AL5592" s="4"/>
      <c r="AM5592" s="4"/>
    </row>
    <row r="5593" spans="21:39" x14ac:dyDescent="0.2">
      <c r="U5593" s="4"/>
      <c r="V5593" s="4"/>
      <c r="W5593" s="4"/>
      <c r="X5593" s="4"/>
      <c r="AJ5593" s="4"/>
      <c r="AK5593" s="4"/>
      <c r="AL5593" s="4"/>
      <c r="AM5593" s="4"/>
    </row>
    <row r="5594" spans="21:39" x14ac:dyDescent="0.2">
      <c r="U5594" s="4"/>
      <c r="V5594" s="4"/>
      <c r="W5594" s="4"/>
      <c r="X5594" s="4"/>
      <c r="AJ5594" s="4"/>
      <c r="AK5594" s="4"/>
      <c r="AL5594" s="4"/>
      <c r="AM5594" s="4"/>
    </row>
    <row r="5595" spans="21:39" x14ac:dyDescent="0.2">
      <c r="U5595" s="4"/>
      <c r="V5595" s="4"/>
      <c r="W5595" s="4"/>
      <c r="X5595" s="4"/>
      <c r="AJ5595" s="4"/>
      <c r="AK5595" s="4"/>
      <c r="AL5595" s="4"/>
      <c r="AM5595" s="4"/>
    </row>
    <row r="5596" spans="21:39" x14ac:dyDescent="0.2">
      <c r="U5596" s="4"/>
      <c r="V5596" s="4"/>
      <c r="W5596" s="4"/>
      <c r="X5596" s="4"/>
      <c r="AJ5596" s="4"/>
      <c r="AK5596" s="4"/>
      <c r="AL5596" s="4"/>
      <c r="AM5596" s="4"/>
    </row>
    <row r="5597" spans="21:39" x14ac:dyDescent="0.2">
      <c r="U5597" s="4"/>
      <c r="V5597" s="4"/>
      <c r="W5597" s="4"/>
      <c r="X5597" s="4"/>
      <c r="AJ5597" s="4"/>
      <c r="AK5597" s="4"/>
      <c r="AL5597" s="4"/>
      <c r="AM5597" s="4"/>
    </row>
    <row r="5598" spans="21:39" x14ac:dyDescent="0.2">
      <c r="U5598" s="4"/>
      <c r="V5598" s="4"/>
      <c r="W5598" s="4"/>
      <c r="X5598" s="4"/>
      <c r="AJ5598" s="4"/>
      <c r="AK5598" s="4"/>
      <c r="AL5598" s="4"/>
      <c r="AM5598" s="4"/>
    </row>
    <row r="5599" spans="21:39" x14ac:dyDescent="0.2">
      <c r="U5599" s="4"/>
      <c r="V5599" s="4"/>
      <c r="W5599" s="4"/>
      <c r="X5599" s="4"/>
      <c r="AJ5599" s="4"/>
      <c r="AK5599" s="4"/>
      <c r="AL5599" s="4"/>
      <c r="AM5599" s="4"/>
    </row>
    <row r="5600" spans="21:39" x14ac:dyDescent="0.2">
      <c r="U5600" s="4"/>
      <c r="V5600" s="4"/>
      <c r="W5600" s="4"/>
      <c r="X5600" s="4"/>
      <c r="AJ5600" s="4"/>
      <c r="AK5600" s="4"/>
      <c r="AL5600" s="4"/>
      <c r="AM5600" s="4"/>
    </row>
    <row r="5601" spans="21:39" x14ac:dyDescent="0.2">
      <c r="U5601" s="4"/>
      <c r="V5601" s="4"/>
      <c r="W5601" s="4"/>
      <c r="X5601" s="4"/>
      <c r="AJ5601" s="4"/>
      <c r="AK5601" s="4"/>
      <c r="AL5601" s="4"/>
      <c r="AM5601" s="4"/>
    </row>
    <row r="5602" spans="21:39" x14ac:dyDescent="0.2">
      <c r="U5602" s="4"/>
      <c r="V5602" s="4"/>
      <c r="W5602" s="4"/>
      <c r="X5602" s="4"/>
      <c r="AJ5602" s="4"/>
      <c r="AK5602" s="4"/>
      <c r="AL5602" s="4"/>
      <c r="AM5602" s="4"/>
    </row>
    <row r="5603" spans="21:39" x14ac:dyDescent="0.2">
      <c r="U5603" s="4"/>
      <c r="V5603" s="4"/>
      <c r="W5603" s="4"/>
      <c r="X5603" s="4"/>
      <c r="AJ5603" s="4"/>
      <c r="AK5603" s="4"/>
      <c r="AL5603" s="4"/>
      <c r="AM5603" s="4"/>
    </row>
    <row r="5604" spans="21:39" x14ac:dyDescent="0.2">
      <c r="U5604" s="4"/>
      <c r="V5604" s="4"/>
      <c r="W5604" s="4"/>
      <c r="X5604" s="4"/>
      <c r="AJ5604" s="4"/>
      <c r="AK5604" s="4"/>
      <c r="AL5604" s="4"/>
      <c r="AM5604" s="4"/>
    </row>
    <row r="5605" spans="21:39" x14ac:dyDescent="0.2">
      <c r="U5605" s="4"/>
      <c r="V5605" s="4"/>
      <c r="W5605" s="4"/>
      <c r="X5605" s="4"/>
      <c r="AJ5605" s="4"/>
      <c r="AK5605" s="4"/>
      <c r="AL5605" s="4"/>
      <c r="AM5605" s="4"/>
    </row>
    <row r="5606" spans="21:39" x14ac:dyDescent="0.2">
      <c r="U5606" s="4"/>
      <c r="V5606" s="4"/>
      <c r="W5606" s="4"/>
      <c r="X5606" s="4"/>
      <c r="AJ5606" s="4"/>
      <c r="AK5606" s="4"/>
      <c r="AL5606" s="4"/>
      <c r="AM5606" s="4"/>
    </row>
    <row r="5607" spans="21:39" x14ac:dyDescent="0.2">
      <c r="U5607" s="4"/>
      <c r="V5607" s="4"/>
      <c r="W5607" s="4"/>
      <c r="X5607" s="4"/>
      <c r="AJ5607" s="4"/>
      <c r="AK5607" s="4"/>
      <c r="AL5607" s="4"/>
      <c r="AM5607" s="4"/>
    </row>
    <row r="5608" spans="21:39" x14ac:dyDescent="0.2">
      <c r="U5608" s="4"/>
      <c r="V5608" s="4"/>
      <c r="W5608" s="4"/>
      <c r="X5608" s="4"/>
      <c r="AJ5608" s="4"/>
      <c r="AK5608" s="4"/>
      <c r="AL5608" s="4"/>
      <c r="AM5608" s="4"/>
    </row>
    <row r="5609" spans="21:39" x14ac:dyDescent="0.2">
      <c r="U5609" s="4"/>
      <c r="V5609" s="4"/>
      <c r="W5609" s="4"/>
      <c r="X5609" s="4"/>
      <c r="AJ5609" s="4"/>
      <c r="AK5609" s="4"/>
      <c r="AL5609" s="4"/>
      <c r="AM5609" s="4"/>
    </row>
    <row r="5610" spans="21:39" x14ac:dyDescent="0.2">
      <c r="U5610" s="4"/>
      <c r="V5610" s="4"/>
      <c r="W5610" s="4"/>
      <c r="X5610" s="4"/>
      <c r="AJ5610" s="4"/>
      <c r="AK5610" s="4"/>
      <c r="AL5610" s="4"/>
      <c r="AM5610" s="4"/>
    </row>
    <row r="5611" spans="21:39" x14ac:dyDescent="0.2">
      <c r="U5611" s="4"/>
      <c r="V5611" s="4"/>
      <c r="W5611" s="4"/>
      <c r="X5611" s="4"/>
      <c r="AJ5611" s="4"/>
      <c r="AK5611" s="4"/>
      <c r="AL5611" s="4"/>
      <c r="AM5611" s="4"/>
    </row>
    <row r="5612" spans="21:39" x14ac:dyDescent="0.2">
      <c r="U5612" s="4"/>
      <c r="V5612" s="4"/>
      <c r="W5612" s="4"/>
      <c r="X5612" s="4"/>
      <c r="AJ5612" s="4"/>
      <c r="AK5612" s="4"/>
      <c r="AL5612" s="4"/>
      <c r="AM5612" s="4"/>
    </row>
    <row r="5613" spans="21:39" x14ac:dyDescent="0.2">
      <c r="U5613" s="4"/>
      <c r="V5613" s="4"/>
      <c r="W5613" s="4"/>
      <c r="X5613" s="4"/>
      <c r="AJ5613" s="4"/>
      <c r="AK5613" s="4"/>
      <c r="AL5613" s="4"/>
      <c r="AM5613" s="4"/>
    </row>
    <row r="5614" spans="21:39" x14ac:dyDescent="0.2">
      <c r="U5614" s="4"/>
      <c r="V5614" s="4"/>
      <c r="W5614" s="4"/>
      <c r="X5614" s="4"/>
      <c r="AJ5614" s="4"/>
      <c r="AK5614" s="4"/>
      <c r="AL5614" s="4"/>
      <c r="AM5614" s="4"/>
    </row>
    <row r="5615" spans="21:39" x14ac:dyDescent="0.2">
      <c r="U5615" s="4"/>
      <c r="V5615" s="4"/>
      <c r="W5615" s="4"/>
      <c r="X5615" s="4"/>
      <c r="AJ5615" s="4"/>
      <c r="AK5615" s="4"/>
      <c r="AL5615" s="4"/>
      <c r="AM5615" s="4"/>
    </row>
    <row r="5616" spans="21:39" x14ac:dyDescent="0.2">
      <c r="U5616" s="4"/>
      <c r="V5616" s="4"/>
      <c r="W5616" s="4"/>
      <c r="X5616" s="4"/>
      <c r="AJ5616" s="4"/>
      <c r="AK5616" s="4"/>
      <c r="AL5616" s="4"/>
      <c r="AM5616" s="4"/>
    </row>
    <row r="5617" spans="21:39" x14ac:dyDescent="0.2">
      <c r="U5617" s="4"/>
      <c r="V5617" s="4"/>
      <c r="W5617" s="4"/>
      <c r="X5617" s="4"/>
      <c r="AJ5617" s="4"/>
      <c r="AK5617" s="4"/>
      <c r="AL5617" s="4"/>
      <c r="AM5617" s="4"/>
    </row>
    <row r="5618" spans="21:39" x14ac:dyDescent="0.2">
      <c r="U5618" s="4"/>
      <c r="V5618" s="4"/>
      <c r="W5618" s="4"/>
      <c r="X5618" s="4"/>
      <c r="AJ5618" s="4"/>
      <c r="AK5618" s="4"/>
      <c r="AL5618" s="4"/>
      <c r="AM5618" s="4"/>
    </row>
    <row r="5619" spans="21:39" x14ac:dyDescent="0.2">
      <c r="U5619" s="4"/>
      <c r="V5619" s="4"/>
      <c r="W5619" s="4"/>
      <c r="X5619" s="4"/>
      <c r="AJ5619" s="4"/>
      <c r="AK5619" s="4"/>
      <c r="AL5619" s="4"/>
      <c r="AM5619" s="4"/>
    </row>
    <row r="5620" spans="21:39" x14ac:dyDescent="0.2">
      <c r="U5620" s="4"/>
      <c r="V5620" s="4"/>
      <c r="W5620" s="4"/>
      <c r="X5620" s="4"/>
      <c r="AJ5620" s="4"/>
      <c r="AK5620" s="4"/>
      <c r="AL5620" s="4"/>
      <c r="AM5620" s="4"/>
    </row>
    <row r="5621" spans="21:39" x14ac:dyDescent="0.2">
      <c r="U5621" s="4"/>
      <c r="V5621" s="4"/>
      <c r="W5621" s="4"/>
      <c r="X5621" s="4"/>
      <c r="AJ5621" s="4"/>
      <c r="AK5621" s="4"/>
      <c r="AL5621" s="4"/>
      <c r="AM5621" s="4"/>
    </row>
    <row r="5622" spans="21:39" x14ac:dyDescent="0.2">
      <c r="U5622" s="4"/>
      <c r="V5622" s="4"/>
      <c r="W5622" s="4"/>
      <c r="X5622" s="4"/>
      <c r="AJ5622" s="4"/>
      <c r="AK5622" s="4"/>
      <c r="AL5622" s="4"/>
      <c r="AM5622" s="4"/>
    </row>
    <row r="5623" spans="21:39" x14ac:dyDescent="0.2">
      <c r="U5623" s="4"/>
      <c r="V5623" s="4"/>
      <c r="W5623" s="4"/>
      <c r="X5623" s="4"/>
      <c r="AJ5623" s="4"/>
      <c r="AK5623" s="4"/>
      <c r="AL5623" s="4"/>
      <c r="AM5623" s="4"/>
    </row>
    <row r="5624" spans="21:39" x14ac:dyDescent="0.2">
      <c r="U5624" s="4"/>
      <c r="V5624" s="4"/>
      <c r="W5624" s="4"/>
      <c r="X5624" s="4"/>
      <c r="AJ5624" s="4"/>
      <c r="AK5624" s="4"/>
      <c r="AL5624" s="4"/>
      <c r="AM5624" s="4"/>
    </row>
    <row r="5625" spans="21:39" x14ac:dyDescent="0.2">
      <c r="U5625" s="4"/>
      <c r="V5625" s="4"/>
      <c r="W5625" s="4"/>
      <c r="X5625" s="4"/>
      <c r="AJ5625" s="4"/>
      <c r="AK5625" s="4"/>
      <c r="AL5625" s="4"/>
      <c r="AM5625" s="4"/>
    </row>
    <row r="5626" spans="21:39" x14ac:dyDescent="0.2">
      <c r="U5626" s="4"/>
      <c r="V5626" s="4"/>
      <c r="W5626" s="4"/>
      <c r="X5626" s="4"/>
      <c r="AJ5626" s="4"/>
      <c r="AK5626" s="4"/>
      <c r="AL5626" s="4"/>
      <c r="AM5626" s="4"/>
    </row>
    <row r="5627" spans="21:39" x14ac:dyDescent="0.2">
      <c r="U5627" s="4"/>
      <c r="V5627" s="4"/>
      <c r="W5627" s="4"/>
      <c r="X5627" s="4"/>
      <c r="AJ5627" s="4"/>
      <c r="AK5627" s="4"/>
      <c r="AL5627" s="4"/>
      <c r="AM5627" s="4"/>
    </row>
    <row r="5628" spans="21:39" x14ac:dyDescent="0.2">
      <c r="U5628" s="4"/>
      <c r="V5628" s="4"/>
      <c r="W5628" s="4"/>
      <c r="X5628" s="4"/>
      <c r="AJ5628" s="4"/>
      <c r="AK5628" s="4"/>
      <c r="AL5628" s="4"/>
      <c r="AM5628" s="4"/>
    </row>
    <row r="5629" spans="21:39" x14ac:dyDescent="0.2">
      <c r="U5629" s="4"/>
      <c r="V5629" s="4"/>
      <c r="W5629" s="4"/>
      <c r="X5629" s="4"/>
      <c r="AJ5629" s="4"/>
      <c r="AK5629" s="4"/>
      <c r="AL5629" s="4"/>
      <c r="AM5629" s="4"/>
    </row>
    <row r="5630" spans="21:39" x14ac:dyDescent="0.2">
      <c r="U5630" s="4"/>
      <c r="V5630" s="4"/>
      <c r="W5630" s="4"/>
      <c r="X5630" s="4"/>
      <c r="AJ5630" s="4"/>
      <c r="AK5630" s="4"/>
      <c r="AL5630" s="4"/>
      <c r="AM5630" s="4"/>
    </row>
    <row r="5631" spans="21:39" x14ac:dyDescent="0.2">
      <c r="U5631" s="4"/>
      <c r="V5631" s="4"/>
      <c r="W5631" s="4"/>
      <c r="X5631" s="4"/>
      <c r="AJ5631" s="4"/>
      <c r="AK5631" s="4"/>
      <c r="AL5631" s="4"/>
      <c r="AM5631" s="4"/>
    </row>
    <row r="5632" spans="21:39" x14ac:dyDescent="0.2">
      <c r="U5632" s="4"/>
      <c r="V5632" s="4"/>
      <c r="W5632" s="4"/>
      <c r="X5632" s="4"/>
      <c r="AJ5632" s="4"/>
      <c r="AK5632" s="4"/>
      <c r="AL5632" s="4"/>
      <c r="AM5632" s="4"/>
    </row>
    <row r="5633" spans="21:39" x14ac:dyDescent="0.2">
      <c r="U5633" s="4"/>
      <c r="V5633" s="4"/>
      <c r="W5633" s="4"/>
      <c r="X5633" s="4"/>
      <c r="AJ5633" s="4"/>
      <c r="AK5633" s="4"/>
      <c r="AL5633" s="4"/>
      <c r="AM5633" s="4"/>
    </row>
    <row r="5634" spans="21:39" x14ac:dyDescent="0.2">
      <c r="U5634" s="4"/>
      <c r="V5634" s="4"/>
      <c r="W5634" s="4"/>
      <c r="X5634" s="4"/>
      <c r="AJ5634" s="4"/>
      <c r="AK5634" s="4"/>
      <c r="AL5634" s="4"/>
      <c r="AM5634" s="4"/>
    </row>
    <row r="5635" spans="21:39" x14ac:dyDescent="0.2">
      <c r="U5635" s="4"/>
      <c r="V5635" s="4"/>
      <c r="W5635" s="4"/>
      <c r="X5635" s="4"/>
      <c r="AJ5635" s="4"/>
      <c r="AK5635" s="4"/>
      <c r="AL5635" s="4"/>
      <c r="AM5635" s="4"/>
    </row>
    <row r="5636" spans="21:39" x14ac:dyDescent="0.2">
      <c r="U5636" s="4"/>
      <c r="V5636" s="4"/>
      <c r="W5636" s="4"/>
      <c r="X5636" s="4"/>
      <c r="AJ5636" s="4"/>
      <c r="AK5636" s="4"/>
      <c r="AL5636" s="4"/>
      <c r="AM5636" s="4"/>
    </row>
    <row r="5637" spans="21:39" x14ac:dyDescent="0.2">
      <c r="U5637" s="4"/>
      <c r="V5637" s="4"/>
      <c r="W5637" s="4"/>
      <c r="X5637" s="4"/>
      <c r="AJ5637" s="4"/>
      <c r="AK5637" s="4"/>
      <c r="AL5637" s="4"/>
      <c r="AM5637" s="4"/>
    </row>
    <row r="5638" spans="21:39" x14ac:dyDescent="0.2">
      <c r="U5638" s="4"/>
      <c r="V5638" s="4"/>
      <c r="W5638" s="4"/>
      <c r="X5638" s="4"/>
      <c r="AJ5638" s="4"/>
      <c r="AK5638" s="4"/>
      <c r="AL5638" s="4"/>
      <c r="AM5638" s="4"/>
    </row>
    <row r="5639" spans="21:39" x14ac:dyDescent="0.2">
      <c r="U5639" s="4"/>
      <c r="V5639" s="4"/>
      <c r="W5639" s="4"/>
      <c r="X5639" s="4"/>
      <c r="AJ5639" s="4"/>
      <c r="AK5639" s="4"/>
      <c r="AL5639" s="4"/>
      <c r="AM5639" s="4"/>
    </row>
    <row r="5640" spans="21:39" x14ac:dyDescent="0.2">
      <c r="U5640" s="4"/>
      <c r="V5640" s="4"/>
      <c r="W5640" s="4"/>
      <c r="X5640" s="4"/>
      <c r="AJ5640" s="4"/>
      <c r="AK5640" s="4"/>
      <c r="AL5640" s="4"/>
      <c r="AM5640" s="4"/>
    </row>
    <row r="5641" spans="21:39" x14ac:dyDescent="0.2">
      <c r="U5641" s="4"/>
      <c r="V5641" s="4"/>
      <c r="W5641" s="4"/>
      <c r="X5641" s="4"/>
      <c r="AJ5641" s="4"/>
      <c r="AK5641" s="4"/>
      <c r="AL5641" s="4"/>
      <c r="AM5641" s="4"/>
    </row>
    <row r="5642" spans="21:39" x14ac:dyDescent="0.2">
      <c r="U5642" s="4"/>
      <c r="V5642" s="4"/>
      <c r="W5642" s="4"/>
      <c r="X5642" s="4"/>
      <c r="AJ5642" s="4"/>
      <c r="AK5642" s="4"/>
      <c r="AL5642" s="4"/>
      <c r="AM5642" s="4"/>
    </row>
    <row r="5643" spans="21:39" x14ac:dyDescent="0.2">
      <c r="U5643" s="4"/>
      <c r="V5643" s="4"/>
      <c r="W5643" s="4"/>
      <c r="X5643" s="4"/>
      <c r="AJ5643" s="4"/>
      <c r="AK5643" s="4"/>
      <c r="AL5643" s="4"/>
      <c r="AM5643" s="4"/>
    </row>
    <row r="5644" spans="21:39" x14ac:dyDescent="0.2">
      <c r="U5644" s="4"/>
      <c r="V5644" s="4"/>
      <c r="W5644" s="4"/>
      <c r="X5644" s="4"/>
      <c r="AJ5644" s="4"/>
      <c r="AK5644" s="4"/>
      <c r="AL5644" s="4"/>
      <c r="AM5644" s="4"/>
    </row>
    <row r="5645" spans="21:39" x14ac:dyDescent="0.2">
      <c r="U5645" s="4"/>
      <c r="V5645" s="4"/>
      <c r="W5645" s="4"/>
      <c r="X5645" s="4"/>
      <c r="AJ5645" s="4"/>
      <c r="AK5645" s="4"/>
      <c r="AL5645" s="4"/>
      <c r="AM5645" s="4"/>
    </row>
    <row r="5646" spans="21:39" x14ac:dyDescent="0.2">
      <c r="U5646" s="4"/>
      <c r="V5646" s="4"/>
      <c r="W5646" s="4"/>
      <c r="X5646" s="4"/>
      <c r="AJ5646" s="4"/>
      <c r="AK5646" s="4"/>
      <c r="AL5646" s="4"/>
      <c r="AM5646" s="4"/>
    </row>
    <row r="5647" spans="21:39" x14ac:dyDescent="0.2">
      <c r="U5647" s="4"/>
      <c r="V5647" s="4"/>
      <c r="W5647" s="4"/>
      <c r="X5647" s="4"/>
      <c r="AJ5647" s="4"/>
      <c r="AK5647" s="4"/>
      <c r="AL5647" s="4"/>
      <c r="AM5647" s="4"/>
    </row>
    <row r="5648" spans="21:39" x14ac:dyDescent="0.2">
      <c r="U5648" s="4"/>
      <c r="V5648" s="4"/>
      <c r="W5648" s="4"/>
      <c r="X5648" s="4"/>
      <c r="AJ5648" s="4"/>
      <c r="AK5648" s="4"/>
      <c r="AL5648" s="4"/>
      <c r="AM5648" s="4"/>
    </row>
    <row r="5649" spans="21:39" x14ac:dyDescent="0.2">
      <c r="U5649" s="4"/>
      <c r="V5649" s="4"/>
      <c r="W5649" s="4"/>
      <c r="X5649" s="4"/>
      <c r="AJ5649" s="4"/>
      <c r="AK5649" s="4"/>
      <c r="AL5649" s="4"/>
      <c r="AM5649" s="4"/>
    </row>
    <row r="5650" spans="21:39" x14ac:dyDescent="0.2">
      <c r="U5650" s="4"/>
      <c r="V5650" s="4"/>
      <c r="W5650" s="4"/>
      <c r="X5650" s="4"/>
      <c r="AJ5650" s="4"/>
      <c r="AK5650" s="4"/>
      <c r="AL5650" s="4"/>
      <c r="AM5650" s="4"/>
    </row>
    <row r="5651" spans="21:39" x14ac:dyDescent="0.2">
      <c r="U5651" s="4"/>
      <c r="V5651" s="4"/>
      <c r="W5651" s="4"/>
      <c r="X5651" s="4"/>
      <c r="AJ5651" s="4"/>
      <c r="AK5651" s="4"/>
      <c r="AL5651" s="4"/>
      <c r="AM5651" s="4"/>
    </row>
    <row r="5652" spans="21:39" x14ac:dyDescent="0.2">
      <c r="U5652" s="4"/>
      <c r="V5652" s="4"/>
      <c r="W5652" s="4"/>
      <c r="X5652" s="4"/>
      <c r="AJ5652" s="4"/>
      <c r="AK5652" s="4"/>
      <c r="AL5652" s="4"/>
      <c r="AM5652" s="4"/>
    </row>
    <row r="5653" spans="21:39" x14ac:dyDescent="0.2">
      <c r="U5653" s="4"/>
      <c r="V5653" s="4"/>
      <c r="W5653" s="4"/>
      <c r="X5653" s="4"/>
      <c r="AJ5653" s="4"/>
      <c r="AK5653" s="4"/>
      <c r="AL5653" s="4"/>
      <c r="AM5653" s="4"/>
    </row>
    <row r="5654" spans="21:39" x14ac:dyDescent="0.2">
      <c r="U5654" s="4"/>
      <c r="V5654" s="4"/>
      <c r="W5654" s="4"/>
      <c r="X5654" s="4"/>
      <c r="AJ5654" s="4"/>
      <c r="AK5654" s="4"/>
      <c r="AL5654" s="4"/>
      <c r="AM5654" s="4"/>
    </row>
    <row r="5655" spans="21:39" x14ac:dyDescent="0.2">
      <c r="U5655" s="4"/>
      <c r="V5655" s="4"/>
      <c r="W5655" s="4"/>
      <c r="X5655" s="4"/>
      <c r="AJ5655" s="4"/>
      <c r="AK5655" s="4"/>
      <c r="AL5655" s="4"/>
      <c r="AM5655" s="4"/>
    </row>
    <row r="5656" spans="21:39" x14ac:dyDescent="0.2">
      <c r="U5656" s="4"/>
      <c r="V5656" s="4"/>
      <c r="W5656" s="4"/>
      <c r="X5656" s="4"/>
      <c r="AJ5656" s="4"/>
      <c r="AK5656" s="4"/>
      <c r="AL5656" s="4"/>
      <c r="AM5656" s="4"/>
    </row>
    <row r="5657" spans="21:39" x14ac:dyDescent="0.2">
      <c r="U5657" s="4"/>
      <c r="V5657" s="4"/>
      <c r="W5657" s="4"/>
      <c r="X5657" s="4"/>
      <c r="AJ5657" s="4"/>
      <c r="AK5657" s="4"/>
      <c r="AL5657" s="4"/>
      <c r="AM5657" s="4"/>
    </row>
    <row r="5658" spans="21:39" x14ac:dyDescent="0.2">
      <c r="U5658" s="4"/>
      <c r="V5658" s="4"/>
      <c r="W5658" s="4"/>
      <c r="X5658" s="4"/>
      <c r="AJ5658" s="4"/>
      <c r="AK5658" s="4"/>
      <c r="AL5658" s="4"/>
      <c r="AM5658" s="4"/>
    </row>
    <row r="5659" spans="21:39" x14ac:dyDescent="0.2">
      <c r="U5659" s="4"/>
      <c r="V5659" s="4"/>
      <c r="W5659" s="4"/>
      <c r="X5659" s="4"/>
      <c r="AJ5659" s="4"/>
      <c r="AK5659" s="4"/>
      <c r="AL5659" s="4"/>
      <c r="AM5659" s="4"/>
    </row>
    <row r="5660" spans="21:39" x14ac:dyDescent="0.2">
      <c r="U5660" s="4"/>
      <c r="V5660" s="4"/>
      <c r="W5660" s="4"/>
      <c r="X5660" s="4"/>
      <c r="AJ5660" s="4"/>
      <c r="AK5660" s="4"/>
      <c r="AL5660" s="4"/>
      <c r="AM5660" s="4"/>
    </row>
    <row r="5661" spans="21:39" x14ac:dyDescent="0.2">
      <c r="U5661" s="4"/>
      <c r="V5661" s="4"/>
      <c r="W5661" s="4"/>
      <c r="X5661" s="4"/>
      <c r="AJ5661" s="4"/>
      <c r="AK5661" s="4"/>
      <c r="AL5661" s="4"/>
      <c r="AM5661" s="4"/>
    </row>
    <row r="5662" spans="21:39" x14ac:dyDescent="0.2">
      <c r="U5662" s="4"/>
      <c r="V5662" s="4"/>
      <c r="W5662" s="4"/>
      <c r="X5662" s="4"/>
      <c r="AJ5662" s="4"/>
      <c r="AK5662" s="4"/>
      <c r="AL5662" s="4"/>
      <c r="AM5662" s="4"/>
    </row>
    <row r="5663" spans="21:39" x14ac:dyDescent="0.2">
      <c r="U5663" s="4"/>
      <c r="V5663" s="4"/>
      <c r="W5663" s="4"/>
      <c r="X5663" s="4"/>
      <c r="AJ5663" s="4"/>
      <c r="AK5663" s="4"/>
      <c r="AL5663" s="4"/>
      <c r="AM5663" s="4"/>
    </row>
    <row r="5664" spans="21:39" x14ac:dyDescent="0.2">
      <c r="U5664" s="4"/>
      <c r="V5664" s="4"/>
      <c r="W5664" s="4"/>
      <c r="X5664" s="4"/>
      <c r="AJ5664" s="4"/>
      <c r="AK5664" s="4"/>
      <c r="AL5664" s="4"/>
      <c r="AM5664" s="4"/>
    </row>
    <row r="5665" spans="21:39" x14ac:dyDescent="0.2">
      <c r="U5665" s="4"/>
      <c r="V5665" s="4"/>
      <c r="W5665" s="4"/>
      <c r="X5665" s="4"/>
      <c r="AJ5665" s="4"/>
      <c r="AK5665" s="4"/>
      <c r="AL5665" s="4"/>
      <c r="AM5665" s="4"/>
    </row>
    <row r="5666" spans="21:39" x14ac:dyDescent="0.2">
      <c r="U5666" s="4"/>
      <c r="V5666" s="4"/>
      <c r="W5666" s="4"/>
      <c r="X5666" s="4"/>
      <c r="AJ5666" s="4"/>
      <c r="AK5666" s="4"/>
      <c r="AL5666" s="4"/>
      <c r="AM5666" s="4"/>
    </row>
    <row r="5667" spans="21:39" x14ac:dyDescent="0.2">
      <c r="U5667" s="4"/>
      <c r="V5667" s="4"/>
      <c r="W5667" s="4"/>
      <c r="X5667" s="4"/>
      <c r="AJ5667" s="4"/>
      <c r="AK5667" s="4"/>
      <c r="AL5667" s="4"/>
      <c r="AM5667" s="4"/>
    </row>
    <row r="5668" spans="21:39" x14ac:dyDescent="0.2">
      <c r="U5668" s="4"/>
      <c r="V5668" s="4"/>
      <c r="W5668" s="4"/>
      <c r="X5668" s="4"/>
      <c r="AJ5668" s="4"/>
      <c r="AK5668" s="4"/>
      <c r="AL5668" s="4"/>
      <c r="AM5668" s="4"/>
    </row>
    <row r="5669" spans="21:39" x14ac:dyDescent="0.2">
      <c r="U5669" s="4"/>
      <c r="V5669" s="4"/>
      <c r="W5669" s="4"/>
      <c r="X5669" s="4"/>
      <c r="AJ5669" s="4"/>
      <c r="AK5669" s="4"/>
      <c r="AL5669" s="4"/>
      <c r="AM5669" s="4"/>
    </row>
    <row r="5670" spans="21:39" x14ac:dyDescent="0.2">
      <c r="U5670" s="4"/>
      <c r="V5670" s="4"/>
      <c r="W5670" s="4"/>
      <c r="X5670" s="4"/>
      <c r="AJ5670" s="4"/>
      <c r="AK5670" s="4"/>
      <c r="AL5670" s="4"/>
      <c r="AM5670" s="4"/>
    </row>
    <row r="5671" spans="21:39" x14ac:dyDescent="0.2">
      <c r="U5671" s="4"/>
      <c r="V5671" s="4"/>
      <c r="W5671" s="4"/>
      <c r="X5671" s="4"/>
      <c r="AJ5671" s="4"/>
      <c r="AK5671" s="4"/>
      <c r="AL5671" s="4"/>
      <c r="AM5671" s="4"/>
    </row>
    <row r="5672" spans="21:39" x14ac:dyDescent="0.2">
      <c r="U5672" s="4"/>
      <c r="V5672" s="4"/>
      <c r="W5672" s="4"/>
      <c r="X5672" s="4"/>
      <c r="AJ5672" s="4"/>
      <c r="AK5672" s="4"/>
      <c r="AL5672" s="4"/>
      <c r="AM5672" s="4"/>
    </row>
    <row r="5673" spans="21:39" x14ac:dyDescent="0.2">
      <c r="U5673" s="4"/>
      <c r="V5673" s="4"/>
      <c r="W5673" s="4"/>
      <c r="X5673" s="4"/>
      <c r="AJ5673" s="4"/>
      <c r="AK5673" s="4"/>
      <c r="AL5673" s="4"/>
      <c r="AM5673" s="4"/>
    </row>
    <row r="5674" spans="21:39" x14ac:dyDescent="0.2">
      <c r="U5674" s="4"/>
      <c r="V5674" s="4"/>
      <c r="W5674" s="4"/>
      <c r="X5674" s="4"/>
      <c r="AJ5674" s="4"/>
      <c r="AK5674" s="4"/>
      <c r="AL5674" s="4"/>
      <c r="AM5674" s="4"/>
    </row>
    <row r="5675" spans="21:39" x14ac:dyDescent="0.2">
      <c r="U5675" s="4"/>
      <c r="V5675" s="4"/>
      <c r="W5675" s="4"/>
      <c r="X5675" s="4"/>
      <c r="AJ5675" s="4"/>
      <c r="AK5675" s="4"/>
      <c r="AL5675" s="4"/>
      <c r="AM5675" s="4"/>
    </row>
    <row r="5676" spans="21:39" x14ac:dyDescent="0.2">
      <c r="U5676" s="4"/>
      <c r="V5676" s="4"/>
      <c r="W5676" s="4"/>
      <c r="X5676" s="4"/>
      <c r="AJ5676" s="4"/>
      <c r="AK5676" s="4"/>
      <c r="AL5676" s="4"/>
      <c r="AM5676" s="4"/>
    </row>
    <row r="5677" spans="21:39" x14ac:dyDescent="0.2">
      <c r="U5677" s="4"/>
      <c r="V5677" s="4"/>
      <c r="W5677" s="4"/>
      <c r="X5677" s="4"/>
      <c r="AJ5677" s="4"/>
      <c r="AK5677" s="4"/>
      <c r="AL5677" s="4"/>
      <c r="AM5677" s="4"/>
    </row>
    <row r="5678" spans="21:39" x14ac:dyDescent="0.2">
      <c r="U5678" s="4"/>
      <c r="V5678" s="4"/>
      <c r="W5678" s="4"/>
      <c r="X5678" s="4"/>
      <c r="AJ5678" s="4"/>
      <c r="AK5678" s="4"/>
      <c r="AL5678" s="4"/>
      <c r="AM5678" s="4"/>
    </row>
    <row r="5679" spans="21:39" x14ac:dyDescent="0.2">
      <c r="U5679" s="4"/>
      <c r="V5679" s="4"/>
      <c r="W5679" s="4"/>
      <c r="X5679" s="4"/>
      <c r="AJ5679" s="4"/>
      <c r="AK5679" s="4"/>
      <c r="AL5679" s="4"/>
      <c r="AM5679" s="4"/>
    </row>
    <row r="5680" spans="21:39" x14ac:dyDescent="0.2">
      <c r="U5680" s="4"/>
      <c r="V5680" s="4"/>
      <c r="W5680" s="4"/>
      <c r="X5680" s="4"/>
      <c r="AJ5680" s="4"/>
      <c r="AK5680" s="4"/>
      <c r="AL5680" s="4"/>
      <c r="AM5680" s="4"/>
    </row>
    <row r="5681" spans="21:39" x14ac:dyDescent="0.2">
      <c r="U5681" s="4"/>
      <c r="V5681" s="4"/>
      <c r="W5681" s="4"/>
      <c r="X5681" s="4"/>
      <c r="AJ5681" s="4"/>
      <c r="AK5681" s="4"/>
      <c r="AL5681" s="4"/>
      <c r="AM5681" s="4"/>
    </row>
    <row r="5682" spans="21:39" x14ac:dyDescent="0.2">
      <c r="U5682" s="4"/>
      <c r="V5682" s="4"/>
      <c r="W5682" s="4"/>
      <c r="X5682" s="4"/>
      <c r="AJ5682" s="4"/>
      <c r="AK5682" s="4"/>
      <c r="AL5682" s="4"/>
      <c r="AM5682" s="4"/>
    </row>
    <row r="5683" spans="21:39" x14ac:dyDescent="0.2">
      <c r="U5683" s="4"/>
      <c r="V5683" s="4"/>
      <c r="W5683" s="4"/>
      <c r="X5683" s="4"/>
      <c r="AJ5683" s="4"/>
      <c r="AK5683" s="4"/>
      <c r="AL5683" s="4"/>
      <c r="AM5683" s="4"/>
    </row>
    <row r="5684" spans="21:39" x14ac:dyDescent="0.2">
      <c r="U5684" s="4"/>
      <c r="V5684" s="4"/>
      <c r="W5684" s="4"/>
      <c r="X5684" s="4"/>
      <c r="AJ5684" s="4"/>
      <c r="AK5684" s="4"/>
      <c r="AL5684" s="4"/>
      <c r="AM5684" s="4"/>
    </row>
    <row r="5685" spans="21:39" x14ac:dyDescent="0.2">
      <c r="U5685" s="4"/>
      <c r="V5685" s="4"/>
      <c r="W5685" s="4"/>
      <c r="X5685" s="4"/>
      <c r="AJ5685" s="4"/>
      <c r="AK5685" s="4"/>
      <c r="AL5685" s="4"/>
      <c r="AM5685" s="4"/>
    </row>
    <row r="5686" spans="21:39" x14ac:dyDescent="0.2">
      <c r="U5686" s="4"/>
      <c r="V5686" s="4"/>
      <c r="W5686" s="4"/>
      <c r="X5686" s="4"/>
      <c r="AJ5686" s="4"/>
      <c r="AK5686" s="4"/>
      <c r="AL5686" s="4"/>
      <c r="AM5686" s="4"/>
    </row>
    <row r="5687" spans="21:39" x14ac:dyDescent="0.2">
      <c r="U5687" s="4"/>
      <c r="V5687" s="4"/>
      <c r="W5687" s="4"/>
      <c r="X5687" s="4"/>
      <c r="AJ5687" s="4"/>
      <c r="AK5687" s="4"/>
      <c r="AL5687" s="4"/>
      <c r="AM5687" s="4"/>
    </row>
    <row r="5688" spans="21:39" x14ac:dyDescent="0.2">
      <c r="U5688" s="4"/>
      <c r="V5688" s="4"/>
      <c r="W5688" s="4"/>
      <c r="X5688" s="4"/>
      <c r="AJ5688" s="4"/>
      <c r="AK5688" s="4"/>
      <c r="AL5688" s="4"/>
      <c r="AM5688" s="4"/>
    </row>
    <row r="5689" spans="21:39" x14ac:dyDescent="0.2">
      <c r="U5689" s="4"/>
      <c r="V5689" s="4"/>
      <c r="W5689" s="4"/>
      <c r="X5689" s="4"/>
      <c r="AJ5689" s="4"/>
      <c r="AK5689" s="4"/>
      <c r="AL5689" s="4"/>
      <c r="AM5689" s="4"/>
    </row>
    <row r="5690" spans="21:39" x14ac:dyDescent="0.2">
      <c r="U5690" s="4"/>
      <c r="V5690" s="4"/>
      <c r="W5690" s="4"/>
      <c r="X5690" s="4"/>
      <c r="AJ5690" s="4"/>
      <c r="AK5690" s="4"/>
      <c r="AL5690" s="4"/>
      <c r="AM5690" s="4"/>
    </row>
    <row r="5691" spans="21:39" x14ac:dyDescent="0.2">
      <c r="U5691" s="4"/>
      <c r="V5691" s="4"/>
      <c r="W5691" s="4"/>
      <c r="X5691" s="4"/>
      <c r="AJ5691" s="4"/>
      <c r="AK5691" s="4"/>
      <c r="AL5691" s="4"/>
      <c r="AM5691" s="4"/>
    </row>
    <row r="5692" spans="21:39" x14ac:dyDescent="0.2">
      <c r="U5692" s="4"/>
      <c r="V5692" s="4"/>
      <c r="W5692" s="4"/>
      <c r="X5692" s="4"/>
      <c r="AJ5692" s="4"/>
      <c r="AK5692" s="4"/>
      <c r="AL5692" s="4"/>
      <c r="AM5692" s="4"/>
    </row>
    <row r="5693" spans="21:39" x14ac:dyDescent="0.2">
      <c r="U5693" s="4"/>
      <c r="V5693" s="4"/>
      <c r="W5693" s="4"/>
      <c r="X5693" s="4"/>
      <c r="AJ5693" s="4"/>
      <c r="AK5693" s="4"/>
      <c r="AL5693" s="4"/>
      <c r="AM5693" s="4"/>
    </row>
    <row r="5694" spans="21:39" x14ac:dyDescent="0.2">
      <c r="U5694" s="4"/>
      <c r="V5694" s="4"/>
      <c r="W5694" s="4"/>
      <c r="X5694" s="4"/>
      <c r="AJ5694" s="4"/>
      <c r="AK5694" s="4"/>
      <c r="AL5694" s="4"/>
      <c r="AM5694" s="4"/>
    </row>
    <row r="5695" spans="21:39" x14ac:dyDescent="0.2">
      <c r="U5695" s="4"/>
      <c r="V5695" s="4"/>
      <c r="W5695" s="4"/>
      <c r="X5695" s="4"/>
      <c r="AJ5695" s="4"/>
      <c r="AK5695" s="4"/>
      <c r="AL5695" s="4"/>
      <c r="AM5695" s="4"/>
    </row>
    <row r="5696" spans="21:39" x14ac:dyDescent="0.2">
      <c r="U5696" s="4"/>
      <c r="V5696" s="4"/>
      <c r="W5696" s="4"/>
      <c r="X5696" s="4"/>
      <c r="AJ5696" s="4"/>
      <c r="AK5696" s="4"/>
      <c r="AL5696" s="4"/>
      <c r="AM5696" s="4"/>
    </row>
    <row r="5697" spans="21:39" x14ac:dyDescent="0.2">
      <c r="U5697" s="4"/>
      <c r="V5697" s="4"/>
      <c r="W5697" s="4"/>
      <c r="X5697" s="4"/>
      <c r="AJ5697" s="4"/>
      <c r="AK5697" s="4"/>
      <c r="AL5697" s="4"/>
      <c r="AM5697" s="4"/>
    </row>
    <row r="5698" spans="21:39" x14ac:dyDescent="0.2">
      <c r="U5698" s="4"/>
      <c r="V5698" s="4"/>
      <c r="W5698" s="4"/>
      <c r="X5698" s="4"/>
      <c r="AJ5698" s="4"/>
      <c r="AK5698" s="4"/>
      <c r="AL5698" s="4"/>
      <c r="AM5698" s="4"/>
    </row>
    <row r="5699" spans="21:39" x14ac:dyDescent="0.2">
      <c r="U5699" s="4"/>
      <c r="V5699" s="4"/>
      <c r="W5699" s="4"/>
      <c r="X5699" s="4"/>
      <c r="AJ5699" s="4"/>
      <c r="AK5699" s="4"/>
      <c r="AL5699" s="4"/>
      <c r="AM5699" s="4"/>
    </row>
    <row r="5700" spans="21:39" x14ac:dyDescent="0.2">
      <c r="U5700" s="4"/>
      <c r="V5700" s="4"/>
      <c r="W5700" s="4"/>
      <c r="X5700" s="4"/>
      <c r="AJ5700" s="4"/>
      <c r="AK5700" s="4"/>
      <c r="AL5700" s="4"/>
      <c r="AM5700" s="4"/>
    </row>
    <row r="5701" spans="21:39" x14ac:dyDescent="0.2">
      <c r="U5701" s="4"/>
      <c r="V5701" s="4"/>
      <c r="W5701" s="4"/>
      <c r="X5701" s="4"/>
      <c r="AJ5701" s="4"/>
      <c r="AK5701" s="4"/>
      <c r="AL5701" s="4"/>
      <c r="AM5701" s="4"/>
    </row>
    <row r="5702" spans="21:39" x14ac:dyDescent="0.2">
      <c r="U5702" s="4"/>
      <c r="V5702" s="4"/>
      <c r="W5702" s="4"/>
      <c r="X5702" s="4"/>
      <c r="AJ5702" s="4"/>
      <c r="AK5702" s="4"/>
      <c r="AL5702" s="4"/>
      <c r="AM5702" s="4"/>
    </row>
    <row r="5703" spans="21:39" x14ac:dyDescent="0.2">
      <c r="U5703" s="4"/>
      <c r="V5703" s="4"/>
      <c r="W5703" s="4"/>
      <c r="X5703" s="4"/>
      <c r="AJ5703" s="4"/>
      <c r="AK5703" s="4"/>
      <c r="AL5703" s="4"/>
      <c r="AM5703" s="4"/>
    </row>
    <row r="5704" spans="21:39" x14ac:dyDescent="0.2">
      <c r="U5704" s="4"/>
      <c r="V5704" s="4"/>
      <c r="W5704" s="4"/>
      <c r="X5704" s="4"/>
      <c r="AJ5704" s="4"/>
      <c r="AK5704" s="4"/>
      <c r="AL5704" s="4"/>
      <c r="AM5704" s="4"/>
    </row>
    <row r="5705" spans="21:39" x14ac:dyDescent="0.2">
      <c r="U5705" s="4"/>
      <c r="V5705" s="4"/>
      <c r="W5705" s="4"/>
      <c r="X5705" s="4"/>
      <c r="AJ5705" s="4"/>
      <c r="AK5705" s="4"/>
      <c r="AL5705" s="4"/>
      <c r="AM5705" s="4"/>
    </row>
    <row r="5706" spans="21:39" x14ac:dyDescent="0.2">
      <c r="U5706" s="4"/>
      <c r="V5706" s="4"/>
      <c r="W5706" s="4"/>
      <c r="X5706" s="4"/>
      <c r="AJ5706" s="4"/>
      <c r="AK5706" s="4"/>
      <c r="AL5706" s="4"/>
      <c r="AM5706" s="4"/>
    </row>
    <row r="5707" spans="21:39" x14ac:dyDescent="0.2">
      <c r="U5707" s="4"/>
      <c r="V5707" s="4"/>
      <c r="W5707" s="4"/>
      <c r="X5707" s="4"/>
      <c r="AJ5707" s="4"/>
      <c r="AK5707" s="4"/>
      <c r="AL5707" s="4"/>
      <c r="AM5707" s="4"/>
    </row>
    <row r="5708" spans="21:39" x14ac:dyDescent="0.2">
      <c r="U5708" s="4"/>
      <c r="V5708" s="4"/>
      <c r="W5708" s="4"/>
      <c r="X5708" s="4"/>
      <c r="AJ5708" s="4"/>
      <c r="AK5708" s="4"/>
      <c r="AL5708" s="4"/>
      <c r="AM5708" s="4"/>
    </row>
    <row r="5709" spans="21:39" x14ac:dyDescent="0.2">
      <c r="U5709" s="4"/>
      <c r="V5709" s="4"/>
      <c r="W5709" s="4"/>
      <c r="X5709" s="4"/>
      <c r="AJ5709" s="4"/>
      <c r="AK5709" s="4"/>
      <c r="AL5709" s="4"/>
      <c r="AM5709" s="4"/>
    </row>
    <row r="5710" spans="21:39" x14ac:dyDescent="0.2">
      <c r="U5710" s="4"/>
      <c r="V5710" s="4"/>
      <c r="W5710" s="4"/>
      <c r="X5710" s="4"/>
      <c r="AJ5710" s="4"/>
      <c r="AK5710" s="4"/>
      <c r="AL5710" s="4"/>
      <c r="AM5710" s="4"/>
    </row>
    <row r="5711" spans="21:39" x14ac:dyDescent="0.2">
      <c r="U5711" s="4"/>
      <c r="V5711" s="4"/>
      <c r="W5711" s="4"/>
      <c r="X5711" s="4"/>
      <c r="AJ5711" s="4"/>
      <c r="AK5711" s="4"/>
      <c r="AL5711" s="4"/>
      <c r="AM5711" s="4"/>
    </row>
    <row r="5712" spans="21:39" x14ac:dyDescent="0.2">
      <c r="U5712" s="4"/>
      <c r="V5712" s="4"/>
      <c r="W5712" s="4"/>
      <c r="X5712" s="4"/>
      <c r="AJ5712" s="4"/>
      <c r="AK5712" s="4"/>
      <c r="AL5712" s="4"/>
      <c r="AM5712" s="4"/>
    </row>
    <row r="5713" spans="21:39" x14ac:dyDescent="0.2">
      <c r="U5713" s="4"/>
      <c r="V5713" s="4"/>
      <c r="W5713" s="4"/>
      <c r="X5713" s="4"/>
      <c r="AJ5713" s="4"/>
      <c r="AK5713" s="4"/>
      <c r="AL5713" s="4"/>
      <c r="AM5713" s="4"/>
    </row>
    <row r="5714" spans="21:39" x14ac:dyDescent="0.2">
      <c r="U5714" s="4"/>
      <c r="V5714" s="4"/>
      <c r="W5714" s="4"/>
      <c r="X5714" s="4"/>
      <c r="AJ5714" s="4"/>
      <c r="AK5714" s="4"/>
      <c r="AL5714" s="4"/>
      <c r="AM5714" s="4"/>
    </row>
    <row r="5715" spans="21:39" x14ac:dyDescent="0.2">
      <c r="U5715" s="4"/>
      <c r="V5715" s="4"/>
      <c r="W5715" s="4"/>
      <c r="X5715" s="4"/>
      <c r="AJ5715" s="4"/>
      <c r="AK5715" s="4"/>
      <c r="AL5715" s="4"/>
      <c r="AM5715" s="4"/>
    </row>
    <row r="5716" spans="21:39" x14ac:dyDescent="0.2">
      <c r="U5716" s="4"/>
      <c r="V5716" s="4"/>
      <c r="W5716" s="4"/>
      <c r="X5716" s="4"/>
      <c r="AJ5716" s="4"/>
      <c r="AK5716" s="4"/>
      <c r="AL5716" s="4"/>
      <c r="AM5716" s="4"/>
    </row>
    <row r="5717" spans="21:39" x14ac:dyDescent="0.2">
      <c r="U5717" s="4"/>
      <c r="V5717" s="4"/>
      <c r="W5717" s="4"/>
      <c r="X5717" s="4"/>
      <c r="AJ5717" s="4"/>
      <c r="AK5717" s="4"/>
      <c r="AL5717" s="4"/>
      <c r="AM5717" s="4"/>
    </row>
    <row r="5718" spans="21:39" x14ac:dyDescent="0.2">
      <c r="U5718" s="4"/>
      <c r="V5718" s="4"/>
      <c r="W5718" s="4"/>
      <c r="X5718" s="4"/>
      <c r="AJ5718" s="4"/>
      <c r="AK5718" s="4"/>
      <c r="AL5718" s="4"/>
      <c r="AM5718" s="4"/>
    </row>
    <row r="5719" spans="21:39" x14ac:dyDescent="0.2">
      <c r="U5719" s="4"/>
      <c r="V5719" s="4"/>
      <c r="W5719" s="4"/>
      <c r="X5719" s="4"/>
      <c r="AJ5719" s="4"/>
      <c r="AK5719" s="4"/>
      <c r="AL5719" s="4"/>
      <c r="AM5719" s="4"/>
    </row>
    <row r="5720" spans="21:39" x14ac:dyDescent="0.2">
      <c r="U5720" s="4"/>
      <c r="V5720" s="4"/>
      <c r="W5720" s="4"/>
      <c r="X5720" s="4"/>
      <c r="AJ5720" s="4"/>
      <c r="AK5720" s="4"/>
      <c r="AL5720" s="4"/>
      <c r="AM5720" s="4"/>
    </row>
    <row r="5721" spans="21:39" x14ac:dyDescent="0.2">
      <c r="U5721" s="4"/>
      <c r="V5721" s="4"/>
      <c r="W5721" s="4"/>
      <c r="X5721" s="4"/>
      <c r="AJ5721" s="4"/>
      <c r="AK5721" s="4"/>
      <c r="AL5721" s="4"/>
      <c r="AM5721" s="4"/>
    </row>
    <row r="5722" spans="21:39" x14ac:dyDescent="0.2">
      <c r="U5722" s="4"/>
      <c r="V5722" s="4"/>
      <c r="W5722" s="4"/>
      <c r="X5722" s="4"/>
      <c r="AJ5722" s="4"/>
      <c r="AK5722" s="4"/>
      <c r="AL5722" s="4"/>
      <c r="AM5722" s="4"/>
    </row>
    <row r="5723" spans="21:39" x14ac:dyDescent="0.2">
      <c r="U5723" s="4"/>
      <c r="V5723" s="4"/>
      <c r="W5723" s="4"/>
      <c r="X5723" s="4"/>
      <c r="AJ5723" s="4"/>
      <c r="AK5723" s="4"/>
      <c r="AL5723" s="4"/>
      <c r="AM5723" s="4"/>
    </row>
    <row r="5724" spans="21:39" x14ac:dyDescent="0.2">
      <c r="U5724" s="4"/>
      <c r="V5724" s="4"/>
      <c r="W5724" s="4"/>
      <c r="X5724" s="4"/>
      <c r="AJ5724" s="4"/>
      <c r="AK5724" s="4"/>
      <c r="AL5724" s="4"/>
      <c r="AM5724" s="4"/>
    </row>
    <row r="5725" spans="21:39" x14ac:dyDescent="0.2">
      <c r="U5725" s="4"/>
      <c r="V5725" s="4"/>
      <c r="W5725" s="4"/>
      <c r="X5725" s="4"/>
      <c r="AJ5725" s="4"/>
      <c r="AK5725" s="4"/>
      <c r="AL5725" s="4"/>
      <c r="AM5725" s="4"/>
    </row>
    <row r="5726" spans="21:39" x14ac:dyDescent="0.2">
      <c r="U5726" s="4"/>
      <c r="V5726" s="4"/>
      <c r="W5726" s="4"/>
      <c r="X5726" s="4"/>
      <c r="AJ5726" s="4"/>
      <c r="AK5726" s="4"/>
      <c r="AL5726" s="4"/>
      <c r="AM5726" s="4"/>
    </row>
    <row r="5727" spans="21:39" x14ac:dyDescent="0.2">
      <c r="U5727" s="4"/>
      <c r="V5727" s="4"/>
      <c r="W5727" s="4"/>
      <c r="X5727" s="4"/>
      <c r="AJ5727" s="4"/>
      <c r="AK5727" s="4"/>
      <c r="AL5727" s="4"/>
      <c r="AM5727" s="4"/>
    </row>
    <row r="5728" spans="21:39" x14ac:dyDescent="0.2">
      <c r="U5728" s="4"/>
      <c r="V5728" s="4"/>
      <c r="W5728" s="4"/>
      <c r="X5728" s="4"/>
      <c r="AJ5728" s="4"/>
      <c r="AK5728" s="4"/>
      <c r="AL5728" s="4"/>
      <c r="AM5728" s="4"/>
    </row>
    <row r="5729" spans="21:39" x14ac:dyDescent="0.2">
      <c r="U5729" s="4"/>
      <c r="V5729" s="4"/>
      <c r="W5729" s="4"/>
      <c r="X5729" s="4"/>
      <c r="AJ5729" s="4"/>
      <c r="AK5729" s="4"/>
      <c r="AL5729" s="4"/>
      <c r="AM5729" s="4"/>
    </row>
    <row r="5730" spans="21:39" x14ac:dyDescent="0.2">
      <c r="U5730" s="4"/>
      <c r="V5730" s="4"/>
      <c r="W5730" s="4"/>
      <c r="X5730" s="4"/>
      <c r="AJ5730" s="4"/>
      <c r="AK5730" s="4"/>
      <c r="AL5730" s="4"/>
      <c r="AM5730" s="4"/>
    </row>
    <row r="5731" spans="21:39" x14ac:dyDescent="0.2">
      <c r="U5731" s="4"/>
      <c r="V5731" s="4"/>
      <c r="W5731" s="4"/>
      <c r="X5731" s="4"/>
      <c r="AJ5731" s="4"/>
      <c r="AK5731" s="4"/>
      <c r="AL5731" s="4"/>
      <c r="AM5731" s="4"/>
    </row>
    <row r="5732" spans="21:39" x14ac:dyDescent="0.2">
      <c r="U5732" s="4"/>
      <c r="V5732" s="4"/>
      <c r="W5732" s="4"/>
      <c r="X5732" s="4"/>
      <c r="AJ5732" s="4"/>
      <c r="AK5732" s="4"/>
      <c r="AL5732" s="4"/>
      <c r="AM5732" s="4"/>
    </row>
    <row r="5733" spans="21:39" x14ac:dyDescent="0.2">
      <c r="U5733" s="4"/>
      <c r="V5733" s="4"/>
      <c r="W5733" s="4"/>
      <c r="X5733" s="4"/>
      <c r="AJ5733" s="4"/>
      <c r="AK5733" s="4"/>
      <c r="AL5733" s="4"/>
      <c r="AM5733" s="4"/>
    </row>
    <row r="5734" spans="21:39" x14ac:dyDescent="0.2">
      <c r="U5734" s="4"/>
      <c r="V5734" s="4"/>
      <c r="W5734" s="4"/>
      <c r="X5734" s="4"/>
      <c r="AJ5734" s="4"/>
      <c r="AK5734" s="4"/>
      <c r="AL5734" s="4"/>
      <c r="AM5734" s="4"/>
    </row>
    <row r="5735" spans="21:39" x14ac:dyDescent="0.2">
      <c r="U5735" s="4"/>
      <c r="V5735" s="4"/>
      <c r="W5735" s="4"/>
      <c r="X5735" s="4"/>
      <c r="AJ5735" s="4"/>
      <c r="AK5735" s="4"/>
      <c r="AL5735" s="4"/>
      <c r="AM5735" s="4"/>
    </row>
    <row r="5736" spans="21:39" x14ac:dyDescent="0.2">
      <c r="U5736" s="4"/>
      <c r="V5736" s="4"/>
      <c r="W5736" s="4"/>
      <c r="X5736" s="4"/>
      <c r="AJ5736" s="4"/>
      <c r="AK5736" s="4"/>
      <c r="AL5736" s="4"/>
      <c r="AM5736" s="4"/>
    </row>
    <row r="5737" spans="21:39" x14ac:dyDescent="0.2">
      <c r="U5737" s="4"/>
      <c r="V5737" s="4"/>
      <c r="W5737" s="4"/>
      <c r="X5737" s="4"/>
      <c r="AJ5737" s="4"/>
      <c r="AK5737" s="4"/>
      <c r="AL5737" s="4"/>
      <c r="AM5737" s="4"/>
    </row>
    <row r="5738" spans="21:39" x14ac:dyDescent="0.2">
      <c r="U5738" s="4"/>
      <c r="V5738" s="4"/>
      <c r="W5738" s="4"/>
      <c r="X5738" s="4"/>
      <c r="AJ5738" s="4"/>
      <c r="AK5738" s="4"/>
      <c r="AL5738" s="4"/>
      <c r="AM5738" s="4"/>
    </row>
    <row r="5739" spans="21:39" x14ac:dyDescent="0.2">
      <c r="U5739" s="4"/>
      <c r="V5739" s="4"/>
      <c r="W5739" s="4"/>
      <c r="X5739" s="4"/>
      <c r="AJ5739" s="4"/>
      <c r="AK5739" s="4"/>
      <c r="AL5739" s="4"/>
      <c r="AM5739" s="4"/>
    </row>
    <row r="5740" spans="21:39" x14ac:dyDescent="0.2">
      <c r="U5740" s="4"/>
      <c r="V5740" s="4"/>
      <c r="W5740" s="4"/>
      <c r="X5740" s="4"/>
      <c r="AJ5740" s="4"/>
      <c r="AK5740" s="4"/>
      <c r="AL5740" s="4"/>
      <c r="AM5740" s="4"/>
    </row>
    <row r="5741" spans="21:39" x14ac:dyDescent="0.2">
      <c r="U5741" s="4"/>
      <c r="V5741" s="4"/>
      <c r="W5741" s="4"/>
      <c r="X5741" s="4"/>
      <c r="AJ5741" s="4"/>
      <c r="AK5741" s="4"/>
      <c r="AL5741" s="4"/>
      <c r="AM5741" s="4"/>
    </row>
    <row r="5742" spans="21:39" x14ac:dyDescent="0.2">
      <c r="U5742" s="4"/>
      <c r="V5742" s="4"/>
      <c r="W5742" s="4"/>
      <c r="X5742" s="4"/>
      <c r="AJ5742" s="4"/>
      <c r="AK5742" s="4"/>
      <c r="AL5742" s="4"/>
      <c r="AM5742" s="4"/>
    </row>
    <row r="5743" spans="21:39" x14ac:dyDescent="0.2">
      <c r="U5743" s="4"/>
      <c r="V5743" s="4"/>
      <c r="W5743" s="4"/>
      <c r="X5743" s="4"/>
      <c r="AJ5743" s="4"/>
      <c r="AK5743" s="4"/>
      <c r="AL5743" s="4"/>
      <c r="AM5743" s="4"/>
    </row>
    <row r="5744" spans="21:39" x14ac:dyDescent="0.2">
      <c r="U5744" s="4"/>
      <c r="V5744" s="4"/>
      <c r="W5744" s="4"/>
      <c r="X5744" s="4"/>
      <c r="AJ5744" s="4"/>
      <c r="AK5744" s="4"/>
      <c r="AL5744" s="4"/>
      <c r="AM5744" s="4"/>
    </row>
    <row r="5745" spans="21:39" x14ac:dyDescent="0.2">
      <c r="U5745" s="4"/>
      <c r="V5745" s="4"/>
      <c r="W5745" s="4"/>
      <c r="X5745" s="4"/>
      <c r="AJ5745" s="4"/>
      <c r="AK5745" s="4"/>
      <c r="AL5745" s="4"/>
      <c r="AM5745" s="4"/>
    </row>
    <row r="5746" spans="21:39" x14ac:dyDescent="0.2">
      <c r="U5746" s="4"/>
      <c r="V5746" s="4"/>
      <c r="W5746" s="4"/>
      <c r="X5746" s="4"/>
      <c r="AJ5746" s="4"/>
      <c r="AK5746" s="4"/>
      <c r="AL5746" s="4"/>
      <c r="AM5746" s="4"/>
    </row>
    <row r="5747" spans="21:39" x14ac:dyDescent="0.2">
      <c r="U5747" s="4"/>
      <c r="V5747" s="4"/>
      <c r="W5747" s="4"/>
      <c r="X5747" s="4"/>
      <c r="AJ5747" s="4"/>
      <c r="AK5747" s="4"/>
      <c r="AL5747" s="4"/>
      <c r="AM5747" s="4"/>
    </row>
    <row r="5748" spans="21:39" x14ac:dyDescent="0.2">
      <c r="U5748" s="4"/>
      <c r="V5748" s="4"/>
      <c r="W5748" s="4"/>
      <c r="X5748" s="4"/>
      <c r="AJ5748" s="4"/>
      <c r="AK5748" s="4"/>
      <c r="AL5748" s="4"/>
      <c r="AM5748" s="4"/>
    </row>
    <row r="5749" spans="21:39" x14ac:dyDescent="0.2">
      <c r="U5749" s="4"/>
      <c r="V5749" s="4"/>
      <c r="W5749" s="4"/>
      <c r="X5749" s="4"/>
      <c r="AJ5749" s="4"/>
      <c r="AK5749" s="4"/>
      <c r="AL5749" s="4"/>
      <c r="AM5749" s="4"/>
    </row>
    <row r="5750" spans="21:39" x14ac:dyDescent="0.2">
      <c r="U5750" s="4"/>
      <c r="V5750" s="4"/>
      <c r="W5750" s="4"/>
      <c r="X5750" s="4"/>
      <c r="AJ5750" s="4"/>
      <c r="AK5750" s="4"/>
      <c r="AL5750" s="4"/>
      <c r="AM5750" s="4"/>
    </row>
    <row r="5751" spans="21:39" x14ac:dyDescent="0.2">
      <c r="U5751" s="4"/>
      <c r="V5751" s="4"/>
      <c r="W5751" s="4"/>
      <c r="X5751" s="4"/>
      <c r="AJ5751" s="4"/>
      <c r="AK5751" s="4"/>
      <c r="AL5751" s="4"/>
      <c r="AM5751" s="4"/>
    </row>
    <row r="5752" spans="21:39" x14ac:dyDescent="0.2">
      <c r="U5752" s="4"/>
      <c r="V5752" s="4"/>
      <c r="W5752" s="4"/>
      <c r="X5752" s="4"/>
      <c r="AJ5752" s="4"/>
      <c r="AK5752" s="4"/>
      <c r="AL5752" s="4"/>
      <c r="AM5752" s="4"/>
    </row>
    <row r="5753" spans="21:39" x14ac:dyDescent="0.2">
      <c r="U5753" s="4"/>
      <c r="V5753" s="4"/>
      <c r="W5753" s="4"/>
      <c r="X5753" s="4"/>
      <c r="AJ5753" s="4"/>
      <c r="AK5753" s="4"/>
      <c r="AL5753" s="4"/>
      <c r="AM5753" s="4"/>
    </row>
    <row r="5754" spans="21:39" x14ac:dyDescent="0.2">
      <c r="U5754" s="4"/>
      <c r="V5754" s="4"/>
      <c r="W5754" s="4"/>
      <c r="X5754" s="4"/>
      <c r="AJ5754" s="4"/>
      <c r="AK5754" s="4"/>
      <c r="AL5754" s="4"/>
      <c r="AM5754" s="4"/>
    </row>
    <row r="5755" spans="21:39" x14ac:dyDescent="0.2">
      <c r="U5755" s="4"/>
      <c r="V5755" s="4"/>
      <c r="W5755" s="4"/>
      <c r="X5755" s="4"/>
      <c r="AJ5755" s="4"/>
      <c r="AK5755" s="4"/>
      <c r="AL5755" s="4"/>
      <c r="AM5755" s="4"/>
    </row>
    <row r="5756" spans="21:39" x14ac:dyDescent="0.2">
      <c r="U5756" s="4"/>
      <c r="V5756" s="4"/>
      <c r="W5756" s="4"/>
      <c r="X5756" s="4"/>
      <c r="AJ5756" s="4"/>
      <c r="AK5756" s="4"/>
      <c r="AL5756" s="4"/>
      <c r="AM5756" s="4"/>
    </row>
    <row r="5757" spans="21:39" x14ac:dyDescent="0.2">
      <c r="U5757" s="4"/>
      <c r="V5757" s="4"/>
      <c r="W5757" s="4"/>
      <c r="X5757" s="4"/>
      <c r="AJ5757" s="4"/>
      <c r="AK5757" s="4"/>
      <c r="AL5757" s="4"/>
      <c r="AM5757" s="4"/>
    </row>
    <row r="5758" spans="21:39" x14ac:dyDescent="0.2">
      <c r="U5758" s="4"/>
      <c r="V5758" s="4"/>
      <c r="W5758" s="4"/>
      <c r="X5758" s="4"/>
      <c r="AJ5758" s="4"/>
      <c r="AK5758" s="4"/>
      <c r="AL5758" s="4"/>
      <c r="AM5758" s="4"/>
    </row>
    <row r="5759" spans="21:39" x14ac:dyDescent="0.2">
      <c r="U5759" s="4"/>
      <c r="V5759" s="4"/>
      <c r="W5759" s="4"/>
      <c r="X5759" s="4"/>
      <c r="AJ5759" s="4"/>
      <c r="AK5759" s="4"/>
      <c r="AL5759" s="4"/>
      <c r="AM5759" s="4"/>
    </row>
    <row r="5760" spans="21:39" x14ac:dyDescent="0.2">
      <c r="U5760" s="4"/>
      <c r="V5760" s="4"/>
      <c r="W5760" s="4"/>
      <c r="X5760" s="4"/>
      <c r="AJ5760" s="4"/>
      <c r="AK5760" s="4"/>
      <c r="AL5760" s="4"/>
      <c r="AM5760" s="4"/>
    </row>
    <row r="5761" spans="21:39" x14ac:dyDescent="0.2">
      <c r="U5761" s="4"/>
      <c r="V5761" s="4"/>
      <c r="W5761" s="4"/>
      <c r="X5761" s="4"/>
      <c r="AJ5761" s="4"/>
      <c r="AK5761" s="4"/>
      <c r="AL5761" s="4"/>
      <c r="AM5761" s="4"/>
    </row>
    <row r="5762" spans="21:39" x14ac:dyDescent="0.2">
      <c r="U5762" s="4"/>
      <c r="V5762" s="4"/>
      <c r="W5762" s="4"/>
      <c r="X5762" s="4"/>
      <c r="AJ5762" s="4"/>
      <c r="AK5762" s="4"/>
      <c r="AL5762" s="4"/>
      <c r="AM5762" s="4"/>
    </row>
    <row r="5763" spans="21:39" x14ac:dyDescent="0.2">
      <c r="U5763" s="4"/>
      <c r="V5763" s="4"/>
      <c r="W5763" s="4"/>
      <c r="X5763" s="4"/>
      <c r="AJ5763" s="4"/>
      <c r="AK5763" s="4"/>
      <c r="AL5763" s="4"/>
      <c r="AM5763" s="4"/>
    </row>
    <row r="5764" spans="21:39" x14ac:dyDescent="0.2">
      <c r="U5764" s="4"/>
      <c r="V5764" s="4"/>
      <c r="W5764" s="4"/>
      <c r="X5764" s="4"/>
      <c r="AJ5764" s="4"/>
      <c r="AK5764" s="4"/>
      <c r="AL5764" s="4"/>
      <c r="AM5764" s="4"/>
    </row>
    <row r="5765" spans="21:39" x14ac:dyDescent="0.2">
      <c r="U5765" s="4"/>
      <c r="V5765" s="4"/>
      <c r="W5765" s="4"/>
      <c r="X5765" s="4"/>
      <c r="AJ5765" s="4"/>
      <c r="AK5765" s="4"/>
      <c r="AL5765" s="4"/>
      <c r="AM5765" s="4"/>
    </row>
    <row r="5766" spans="21:39" x14ac:dyDescent="0.2">
      <c r="U5766" s="4"/>
      <c r="V5766" s="4"/>
      <c r="W5766" s="4"/>
      <c r="X5766" s="4"/>
      <c r="AJ5766" s="4"/>
      <c r="AK5766" s="4"/>
      <c r="AL5766" s="4"/>
      <c r="AM5766" s="4"/>
    </row>
    <row r="5767" spans="21:39" x14ac:dyDescent="0.2">
      <c r="U5767" s="4"/>
      <c r="V5767" s="4"/>
      <c r="W5767" s="4"/>
      <c r="X5767" s="4"/>
      <c r="AJ5767" s="4"/>
      <c r="AK5767" s="4"/>
      <c r="AL5767" s="4"/>
      <c r="AM5767" s="4"/>
    </row>
    <row r="5768" spans="21:39" x14ac:dyDescent="0.2">
      <c r="U5768" s="4"/>
      <c r="V5768" s="4"/>
      <c r="W5768" s="4"/>
      <c r="X5768" s="4"/>
      <c r="AJ5768" s="4"/>
      <c r="AK5768" s="4"/>
      <c r="AL5768" s="4"/>
      <c r="AM5768" s="4"/>
    </row>
    <row r="5769" spans="21:39" x14ac:dyDescent="0.2">
      <c r="U5769" s="4"/>
      <c r="V5769" s="4"/>
      <c r="W5769" s="4"/>
      <c r="X5769" s="4"/>
      <c r="AJ5769" s="4"/>
      <c r="AK5769" s="4"/>
      <c r="AL5769" s="4"/>
      <c r="AM5769" s="4"/>
    </row>
    <row r="5770" spans="21:39" x14ac:dyDescent="0.2">
      <c r="U5770" s="4"/>
      <c r="V5770" s="4"/>
      <c r="W5770" s="4"/>
      <c r="X5770" s="4"/>
      <c r="AJ5770" s="4"/>
      <c r="AK5770" s="4"/>
      <c r="AL5770" s="4"/>
      <c r="AM5770" s="4"/>
    </row>
    <row r="5771" spans="21:39" x14ac:dyDescent="0.2">
      <c r="U5771" s="4"/>
      <c r="V5771" s="4"/>
      <c r="W5771" s="4"/>
      <c r="X5771" s="4"/>
      <c r="AJ5771" s="4"/>
      <c r="AK5771" s="4"/>
      <c r="AL5771" s="4"/>
      <c r="AM5771" s="4"/>
    </row>
    <row r="5772" spans="21:39" x14ac:dyDescent="0.2">
      <c r="U5772" s="4"/>
      <c r="V5772" s="4"/>
      <c r="W5772" s="4"/>
      <c r="X5772" s="4"/>
      <c r="AJ5772" s="4"/>
      <c r="AK5772" s="4"/>
      <c r="AL5772" s="4"/>
      <c r="AM5772" s="4"/>
    </row>
    <row r="5773" spans="21:39" x14ac:dyDescent="0.2">
      <c r="U5773" s="4"/>
      <c r="V5773" s="4"/>
      <c r="W5773" s="4"/>
      <c r="X5773" s="4"/>
      <c r="AJ5773" s="4"/>
      <c r="AK5773" s="4"/>
      <c r="AL5773" s="4"/>
      <c r="AM5773" s="4"/>
    </row>
    <row r="5774" spans="21:39" x14ac:dyDescent="0.2">
      <c r="U5774" s="4"/>
      <c r="V5774" s="4"/>
      <c r="W5774" s="4"/>
      <c r="X5774" s="4"/>
      <c r="AJ5774" s="4"/>
      <c r="AK5774" s="4"/>
      <c r="AL5774" s="4"/>
      <c r="AM5774" s="4"/>
    </row>
    <row r="5775" spans="21:39" x14ac:dyDescent="0.2">
      <c r="U5775" s="4"/>
      <c r="V5775" s="4"/>
      <c r="W5775" s="4"/>
      <c r="X5775" s="4"/>
      <c r="AJ5775" s="4"/>
      <c r="AK5775" s="4"/>
      <c r="AL5775" s="4"/>
      <c r="AM5775" s="4"/>
    </row>
    <row r="5776" spans="21:39" x14ac:dyDescent="0.2">
      <c r="U5776" s="4"/>
      <c r="V5776" s="4"/>
      <c r="W5776" s="4"/>
      <c r="X5776" s="4"/>
      <c r="AJ5776" s="4"/>
      <c r="AK5776" s="4"/>
      <c r="AL5776" s="4"/>
      <c r="AM5776" s="4"/>
    </row>
    <row r="5777" spans="21:39" x14ac:dyDescent="0.2">
      <c r="U5777" s="4"/>
      <c r="V5777" s="4"/>
      <c r="W5777" s="4"/>
      <c r="X5777" s="4"/>
      <c r="AJ5777" s="4"/>
      <c r="AK5777" s="4"/>
      <c r="AL5777" s="4"/>
      <c r="AM5777" s="4"/>
    </row>
    <row r="5778" spans="21:39" x14ac:dyDescent="0.2">
      <c r="U5778" s="4"/>
      <c r="V5778" s="4"/>
      <c r="W5778" s="4"/>
      <c r="X5778" s="4"/>
      <c r="AJ5778" s="4"/>
      <c r="AK5778" s="4"/>
      <c r="AL5778" s="4"/>
      <c r="AM5778" s="4"/>
    </row>
    <row r="5779" spans="21:39" x14ac:dyDescent="0.2">
      <c r="U5779" s="4"/>
      <c r="V5779" s="4"/>
      <c r="W5779" s="4"/>
      <c r="X5779" s="4"/>
      <c r="AJ5779" s="4"/>
      <c r="AK5779" s="4"/>
      <c r="AL5779" s="4"/>
      <c r="AM5779" s="4"/>
    </row>
    <row r="5780" spans="21:39" x14ac:dyDescent="0.2">
      <c r="U5780" s="4"/>
      <c r="V5780" s="4"/>
      <c r="W5780" s="4"/>
      <c r="X5780" s="4"/>
      <c r="AJ5780" s="4"/>
      <c r="AK5780" s="4"/>
      <c r="AL5780" s="4"/>
      <c r="AM5780" s="4"/>
    </row>
    <row r="5781" spans="21:39" x14ac:dyDescent="0.2">
      <c r="U5781" s="4"/>
      <c r="V5781" s="4"/>
      <c r="W5781" s="4"/>
      <c r="X5781" s="4"/>
      <c r="AJ5781" s="4"/>
      <c r="AK5781" s="4"/>
      <c r="AL5781" s="4"/>
      <c r="AM5781" s="4"/>
    </row>
    <row r="5782" spans="21:39" x14ac:dyDescent="0.2">
      <c r="U5782" s="4"/>
      <c r="V5782" s="4"/>
      <c r="W5782" s="4"/>
      <c r="X5782" s="4"/>
      <c r="AJ5782" s="4"/>
      <c r="AK5782" s="4"/>
      <c r="AL5782" s="4"/>
      <c r="AM5782" s="4"/>
    </row>
    <row r="5783" spans="21:39" x14ac:dyDescent="0.2">
      <c r="U5783" s="4"/>
      <c r="V5783" s="4"/>
      <c r="W5783" s="4"/>
      <c r="X5783" s="4"/>
      <c r="AJ5783" s="4"/>
      <c r="AK5783" s="4"/>
      <c r="AL5783" s="4"/>
      <c r="AM5783" s="4"/>
    </row>
    <row r="5784" spans="21:39" x14ac:dyDescent="0.2">
      <c r="U5784" s="4"/>
      <c r="V5784" s="4"/>
      <c r="W5784" s="4"/>
      <c r="X5784" s="4"/>
      <c r="AJ5784" s="4"/>
      <c r="AK5784" s="4"/>
      <c r="AL5784" s="4"/>
      <c r="AM5784" s="4"/>
    </row>
    <row r="5785" spans="21:39" x14ac:dyDescent="0.2">
      <c r="U5785" s="4"/>
      <c r="V5785" s="4"/>
      <c r="W5785" s="4"/>
      <c r="X5785" s="4"/>
      <c r="AJ5785" s="4"/>
      <c r="AK5785" s="4"/>
      <c r="AL5785" s="4"/>
      <c r="AM5785" s="4"/>
    </row>
    <row r="5786" spans="21:39" x14ac:dyDescent="0.2">
      <c r="U5786" s="4"/>
      <c r="V5786" s="4"/>
      <c r="W5786" s="4"/>
      <c r="X5786" s="4"/>
      <c r="AJ5786" s="4"/>
      <c r="AK5786" s="4"/>
      <c r="AL5786" s="4"/>
      <c r="AM5786" s="4"/>
    </row>
    <row r="5787" spans="21:39" x14ac:dyDescent="0.2">
      <c r="U5787" s="4"/>
      <c r="V5787" s="4"/>
      <c r="W5787" s="4"/>
      <c r="X5787" s="4"/>
      <c r="AJ5787" s="4"/>
      <c r="AK5787" s="4"/>
      <c r="AL5787" s="4"/>
      <c r="AM5787" s="4"/>
    </row>
    <row r="5788" spans="21:39" x14ac:dyDescent="0.2">
      <c r="U5788" s="4"/>
      <c r="V5788" s="4"/>
      <c r="W5788" s="4"/>
      <c r="X5788" s="4"/>
      <c r="AJ5788" s="4"/>
      <c r="AK5788" s="4"/>
      <c r="AL5788" s="4"/>
      <c r="AM5788" s="4"/>
    </row>
    <row r="5789" spans="21:39" x14ac:dyDescent="0.2">
      <c r="U5789" s="4"/>
      <c r="V5789" s="4"/>
      <c r="W5789" s="4"/>
      <c r="X5789" s="4"/>
      <c r="AJ5789" s="4"/>
      <c r="AK5789" s="4"/>
      <c r="AL5789" s="4"/>
      <c r="AM5789" s="4"/>
    </row>
    <row r="5790" spans="21:39" x14ac:dyDescent="0.2">
      <c r="U5790" s="4"/>
      <c r="V5790" s="4"/>
      <c r="W5790" s="4"/>
      <c r="X5790" s="4"/>
      <c r="AJ5790" s="4"/>
      <c r="AK5790" s="4"/>
      <c r="AL5790" s="4"/>
      <c r="AM5790" s="4"/>
    </row>
    <row r="5791" spans="21:39" x14ac:dyDescent="0.2">
      <c r="U5791" s="4"/>
      <c r="V5791" s="4"/>
      <c r="W5791" s="4"/>
      <c r="X5791" s="4"/>
      <c r="AJ5791" s="4"/>
      <c r="AK5791" s="4"/>
      <c r="AL5791" s="4"/>
      <c r="AM5791" s="4"/>
    </row>
    <row r="5792" spans="21:39" x14ac:dyDescent="0.2">
      <c r="U5792" s="4"/>
      <c r="V5792" s="4"/>
      <c r="W5792" s="4"/>
      <c r="X5792" s="4"/>
      <c r="AJ5792" s="4"/>
      <c r="AK5792" s="4"/>
      <c r="AL5792" s="4"/>
      <c r="AM5792" s="4"/>
    </row>
    <row r="5793" spans="21:39" x14ac:dyDescent="0.2">
      <c r="U5793" s="4"/>
      <c r="V5793" s="4"/>
      <c r="W5793" s="4"/>
      <c r="X5793" s="4"/>
      <c r="AJ5793" s="4"/>
      <c r="AK5793" s="4"/>
      <c r="AL5793" s="4"/>
      <c r="AM5793" s="4"/>
    </row>
    <row r="5794" spans="21:39" x14ac:dyDescent="0.2">
      <c r="U5794" s="4"/>
      <c r="V5794" s="4"/>
      <c r="W5794" s="4"/>
      <c r="X5794" s="4"/>
      <c r="AJ5794" s="4"/>
      <c r="AK5794" s="4"/>
      <c r="AL5794" s="4"/>
      <c r="AM5794" s="4"/>
    </row>
    <row r="5795" spans="21:39" x14ac:dyDescent="0.2">
      <c r="U5795" s="4"/>
      <c r="V5795" s="4"/>
      <c r="W5795" s="4"/>
      <c r="X5795" s="4"/>
      <c r="AJ5795" s="4"/>
      <c r="AK5795" s="4"/>
      <c r="AL5795" s="4"/>
      <c r="AM5795" s="4"/>
    </row>
    <row r="5796" spans="21:39" x14ac:dyDescent="0.2">
      <c r="U5796" s="4"/>
      <c r="V5796" s="4"/>
      <c r="W5796" s="4"/>
      <c r="X5796" s="4"/>
      <c r="AJ5796" s="4"/>
      <c r="AK5796" s="4"/>
      <c r="AL5796" s="4"/>
      <c r="AM5796" s="4"/>
    </row>
    <row r="5797" spans="21:39" x14ac:dyDescent="0.2">
      <c r="U5797" s="4"/>
      <c r="V5797" s="4"/>
      <c r="W5797" s="4"/>
      <c r="X5797" s="4"/>
      <c r="AJ5797" s="4"/>
      <c r="AK5797" s="4"/>
      <c r="AL5797" s="4"/>
      <c r="AM5797" s="4"/>
    </row>
    <row r="5798" spans="21:39" x14ac:dyDescent="0.2">
      <c r="U5798" s="4"/>
      <c r="V5798" s="4"/>
      <c r="W5798" s="4"/>
      <c r="X5798" s="4"/>
      <c r="AJ5798" s="4"/>
      <c r="AK5798" s="4"/>
      <c r="AL5798" s="4"/>
      <c r="AM5798" s="4"/>
    </row>
    <row r="5799" spans="21:39" x14ac:dyDescent="0.2">
      <c r="U5799" s="4"/>
      <c r="V5799" s="4"/>
      <c r="W5799" s="4"/>
      <c r="X5799" s="4"/>
      <c r="AJ5799" s="4"/>
      <c r="AK5799" s="4"/>
      <c r="AL5799" s="4"/>
      <c r="AM5799" s="4"/>
    </row>
    <row r="5800" spans="21:39" x14ac:dyDescent="0.2">
      <c r="U5800" s="4"/>
      <c r="V5800" s="4"/>
      <c r="W5800" s="4"/>
      <c r="X5800" s="4"/>
      <c r="AJ5800" s="4"/>
      <c r="AK5800" s="4"/>
      <c r="AL5800" s="4"/>
      <c r="AM5800" s="4"/>
    </row>
    <row r="5801" spans="21:39" x14ac:dyDescent="0.2">
      <c r="U5801" s="4"/>
      <c r="V5801" s="4"/>
      <c r="W5801" s="4"/>
      <c r="X5801" s="4"/>
      <c r="AJ5801" s="4"/>
      <c r="AK5801" s="4"/>
      <c r="AL5801" s="4"/>
      <c r="AM5801" s="4"/>
    </row>
    <row r="5802" spans="21:39" x14ac:dyDescent="0.2">
      <c r="U5802" s="4"/>
      <c r="V5802" s="4"/>
      <c r="W5802" s="4"/>
      <c r="X5802" s="4"/>
      <c r="AJ5802" s="4"/>
      <c r="AK5802" s="4"/>
      <c r="AL5802" s="4"/>
      <c r="AM5802" s="4"/>
    </row>
    <row r="5803" spans="21:39" x14ac:dyDescent="0.2">
      <c r="U5803" s="4"/>
      <c r="V5803" s="4"/>
      <c r="W5803" s="4"/>
      <c r="X5803" s="4"/>
      <c r="AJ5803" s="4"/>
      <c r="AK5803" s="4"/>
      <c r="AL5803" s="4"/>
      <c r="AM5803" s="4"/>
    </row>
    <row r="5804" spans="21:39" x14ac:dyDescent="0.2">
      <c r="U5804" s="4"/>
      <c r="V5804" s="4"/>
      <c r="W5804" s="4"/>
      <c r="X5804" s="4"/>
      <c r="AJ5804" s="4"/>
      <c r="AK5804" s="4"/>
      <c r="AL5804" s="4"/>
      <c r="AM5804" s="4"/>
    </row>
    <row r="5805" spans="21:39" x14ac:dyDescent="0.2">
      <c r="U5805" s="4"/>
      <c r="V5805" s="4"/>
      <c r="W5805" s="4"/>
      <c r="X5805" s="4"/>
      <c r="AJ5805" s="4"/>
      <c r="AK5805" s="4"/>
      <c r="AL5805" s="4"/>
      <c r="AM5805" s="4"/>
    </row>
    <row r="5806" spans="21:39" x14ac:dyDescent="0.2">
      <c r="U5806" s="4"/>
      <c r="V5806" s="4"/>
      <c r="W5806" s="4"/>
      <c r="X5806" s="4"/>
      <c r="AJ5806" s="4"/>
      <c r="AK5806" s="4"/>
      <c r="AL5806" s="4"/>
      <c r="AM5806" s="4"/>
    </row>
    <row r="5807" spans="21:39" x14ac:dyDescent="0.2">
      <c r="U5807" s="4"/>
      <c r="V5807" s="4"/>
      <c r="W5807" s="4"/>
      <c r="X5807" s="4"/>
      <c r="AJ5807" s="4"/>
      <c r="AK5807" s="4"/>
      <c r="AL5807" s="4"/>
      <c r="AM5807" s="4"/>
    </row>
    <row r="5808" spans="21:39" x14ac:dyDescent="0.2">
      <c r="U5808" s="4"/>
      <c r="V5808" s="4"/>
      <c r="W5808" s="4"/>
      <c r="X5808" s="4"/>
      <c r="AJ5808" s="4"/>
      <c r="AK5808" s="4"/>
      <c r="AL5808" s="4"/>
      <c r="AM5808" s="4"/>
    </row>
    <row r="5809" spans="21:39" x14ac:dyDescent="0.2">
      <c r="U5809" s="4"/>
      <c r="V5809" s="4"/>
      <c r="W5809" s="4"/>
      <c r="X5809" s="4"/>
      <c r="AJ5809" s="4"/>
      <c r="AK5809" s="4"/>
      <c r="AL5809" s="4"/>
      <c r="AM5809" s="4"/>
    </row>
    <row r="5810" spans="21:39" x14ac:dyDescent="0.2">
      <c r="U5810" s="4"/>
      <c r="V5810" s="4"/>
      <c r="W5810" s="4"/>
      <c r="X5810" s="4"/>
      <c r="AJ5810" s="4"/>
      <c r="AK5810" s="4"/>
      <c r="AL5810" s="4"/>
      <c r="AM5810" s="4"/>
    </row>
    <row r="5811" spans="21:39" x14ac:dyDescent="0.2">
      <c r="U5811" s="4"/>
      <c r="V5811" s="4"/>
      <c r="W5811" s="4"/>
      <c r="X5811" s="4"/>
      <c r="AJ5811" s="4"/>
      <c r="AK5811" s="4"/>
      <c r="AL5811" s="4"/>
      <c r="AM5811" s="4"/>
    </row>
    <row r="5812" spans="21:39" x14ac:dyDescent="0.2">
      <c r="U5812" s="4"/>
      <c r="V5812" s="4"/>
      <c r="W5812" s="4"/>
      <c r="X5812" s="4"/>
      <c r="AJ5812" s="4"/>
      <c r="AK5812" s="4"/>
      <c r="AL5812" s="4"/>
      <c r="AM5812" s="4"/>
    </row>
    <row r="5813" spans="21:39" x14ac:dyDescent="0.2">
      <c r="U5813" s="4"/>
      <c r="V5813" s="4"/>
      <c r="W5813" s="4"/>
      <c r="X5813" s="4"/>
      <c r="AJ5813" s="4"/>
      <c r="AK5813" s="4"/>
      <c r="AL5813" s="4"/>
      <c r="AM5813" s="4"/>
    </row>
    <row r="5814" spans="21:39" x14ac:dyDescent="0.2">
      <c r="U5814" s="4"/>
      <c r="V5814" s="4"/>
      <c r="W5814" s="4"/>
      <c r="X5814" s="4"/>
      <c r="AJ5814" s="4"/>
      <c r="AK5814" s="4"/>
      <c r="AL5814" s="4"/>
      <c r="AM5814" s="4"/>
    </row>
    <row r="5815" spans="21:39" x14ac:dyDescent="0.2">
      <c r="U5815" s="4"/>
      <c r="V5815" s="4"/>
      <c r="W5815" s="4"/>
      <c r="X5815" s="4"/>
      <c r="AJ5815" s="4"/>
      <c r="AK5815" s="4"/>
      <c r="AL5815" s="4"/>
      <c r="AM5815" s="4"/>
    </row>
    <row r="5816" spans="21:39" x14ac:dyDescent="0.2">
      <c r="U5816" s="4"/>
      <c r="V5816" s="4"/>
      <c r="W5816" s="4"/>
      <c r="X5816" s="4"/>
      <c r="AJ5816" s="4"/>
      <c r="AK5816" s="4"/>
      <c r="AL5816" s="4"/>
      <c r="AM5816" s="4"/>
    </row>
    <row r="5817" spans="21:39" x14ac:dyDescent="0.2">
      <c r="U5817" s="4"/>
      <c r="V5817" s="4"/>
      <c r="W5817" s="4"/>
      <c r="X5817" s="4"/>
      <c r="AJ5817" s="4"/>
      <c r="AK5817" s="4"/>
      <c r="AL5817" s="4"/>
      <c r="AM5817" s="4"/>
    </row>
    <row r="5818" spans="21:39" x14ac:dyDescent="0.2">
      <c r="U5818" s="4"/>
      <c r="V5818" s="4"/>
      <c r="W5818" s="4"/>
      <c r="X5818" s="4"/>
      <c r="AJ5818" s="4"/>
      <c r="AK5818" s="4"/>
      <c r="AL5818" s="4"/>
      <c r="AM5818" s="4"/>
    </row>
    <row r="5819" spans="21:39" x14ac:dyDescent="0.2">
      <c r="U5819" s="4"/>
      <c r="V5819" s="4"/>
      <c r="W5819" s="4"/>
      <c r="X5819" s="4"/>
      <c r="AJ5819" s="4"/>
      <c r="AK5819" s="4"/>
      <c r="AL5819" s="4"/>
      <c r="AM5819" s="4"/>
    </row>
    <row r="5820" spans="21:39" x14ac:dyDescent="0.2">
      <c r="U5820" s="4"/>
      <c r="V5820" s="4"/>
      <c r="W5820" s="4"/>
      <c r="X5820" s="4"/>
      <c r="AJ5820" s="4"/>
      <c r="AK5820" s="4"/>
      <c r="AL5820" s="4"/>
      <c r="AM5820" s="4"/>
    </row>
    <row r="5821" spans="21:39" x14ac:dyDescent="0.2">
      <c r="U5821" s="4"/>
      <c r="V5821" s="4"/>
      <c r="W5821" s="4"/>
      <c r="X5821" s="4"/>
      <c r="AJ5821" s="4"/>
      <c r="AK5821" s="4"/>
      <c r="AL5821" s="4"/>
      <c r="AM5821" s="4"/>
    </row>
    <row r="5822" spans="21:39" x14ac:dyDescent="0.2">
      <c r="U5822" s="4"/>
      <c r="V5822" s="4"/>
      <c r="W5822" s="4"/>
      <c r="X5822" s="4"/>
      <c r="AJ5822" s="4"/>
      <c r="AK5822" s="4"/>
      <c r="AL5822" s="4"/>
      <c r="AM5822" s="4"/>
    </row>
    <row r="5823" spans="21:39" x14ac:dyDescent="0.2">
      <c r="U5823" s="4"/>
      <c r="V5823" s="4"/>
      <c r="W5823" s="4"/>
      <c r="X5823" s="4"/>
      <c r="AJ5823" s="4"/>
      <c r="AK5823" s="4"/>
      <c r="AL5823" s="4"/>
      <c r="AM5823" s="4"/>
    </row>
    <row r="5824" spans="21:39" x14ac:dyDescent="0.2">
      <c r="U5824" s="4"/>
      <c r="V5824" s="4"/>
      <c r="W5824" s="4"/>
      <c r="X5824" s="4"/>
      <c r="AJ5824" s="4"/>
      <c r="AK5824" s="4"/>
      <c r="AL5824" s="4"/>
      <c r="AM5824" s="4"/>
    </row>
    <row r="5825" spans="21:39" x14ac:dyDescent="0.2">
      <c r="U5825" s="4"/>
      <c r="V5825" s="4"/>
      <c r="W5825" s="4"/>
      <c r="X5825" s="4"/>
      <c r="AJ5825" s="4"/>
      <c r="AK5825" s="4"/>
      <c r="AL5825" s="4"/>
      <c r="AM5825" s="4"/>
    </row>
    <row r="5826" spans="21:39" x14ac:dyDescent="0.2">
      <c r="U5826" s="4"/>
      <c r="V5826" s="4"/>
      <c r="W5826" s="4"/>
      <c r="X5826" s="4"/>
      <c r="AJ5826" s="4"/>
      <c r="AK5826" s="4"/>
      <c r="AL5826" s="4"/>
      <c r="AM5826" s="4"/>
    </row>
    <row r="5827" spans="21:39" x14ac:dyDescent="0.2">
      <c r="U5827" s="4"/>
      <c r="V5827" s="4"/>
      <c r="W5827" s="4"/>
      <c r="X5827" s="4"/>
      <c r="AJ5827" s="4"/>
      <c r="AK5827" s="4"/>
      <c r="AL5827" s="4"/>
      <c r="AM5827" s="4"/>
    </row>
    <row r="5828" spans="21:39" x14ac:dyDescent="0.2">
      <c r="U5828" s="4"/>
      <c r="V5828" s="4"/>
      <c r="W5828" s="4"/>
      <c r="X5828" s="4"/>
      <c r="AJ5828" s="4"/>
      <c r="AK5828" s="4"/>
      <c r="AL5828" s="4"/>
      <c r="AM5828" s="4"/>
    </row>
    <row r="5829" spans="21:39" x14ac:dyDescent="0.2">
      <c r="U5829" s="4"/>
      <c r="V5829" s="4"/>
      <c r="W5829" s="4"/>
      <c r="X5829" s="4"/>
      <c r="AJ5829" s="4"/>
      <c r="AK5829" s="4"/>
      <c r="AL5829" s="4"/>
      <c r="AM5829" s="4"/>
    </row>
    <row r="5830" spans="21:39" x14ac:dyDescent="0.2">
      <c r="U5830" s="4"/>
      <c r="V5830" s="4"/>
      <c r="W5830" s="4"/>
      <c r="X5830" s="4"/>
      <c r="AJ5830" s="4"/>
      <c r="AK5830" s="4"/>
      <c r="AL5830" s="4"/>
      <c r="AM5830" s="4"/>
    </row>
    <row r="5831" spans="21:39" x14ac:dyDescent="0.2">
      <c r="U5831" s="4"/>
      <c r="V5831" s="4"/>
      <c r="W5831" s="4"/>
      <c r="X5831" s="4"/>
      <c r="AJ5831" s="4"/>
      <c r="AK5831" s="4"/>
      <c r="AL5831" s="4"/>
      <c r="AM5831" s="4"/>
    </row>
    <row r="5832" spans="21:39" x14ac:dyDescent="0.2">
      <c r="U5832" s="4"/>
      <c r="V5832" s="4"/>
      <c r="W5832" s="4"/>
      <c r="X5832" s="4"/>
      <c r="AJ5832" s="4"/>
      <c r="AK5832" s="4"/>
      <c r="AL5832" s="4"/>
      <c r="AM5832" s="4"/>
    </row>
    <row r="5833" spans="21:39" x14ac:dyDescent="0.2">
      <c r="U5833" s="4"/>
      <c r="V5833" s="4"/>
      <c r="W5833" s="4"/>
      <c r="X5833" s="4"/>
      <c r="AJ5833" s="4"/>
      <c r="AK5833" s="4"/>
      <c r="AL5833" s="4"/>
      <c r="AM5833" s="4"/>
    </row>
    <row r="5834" spans="21:39" x14ac:dyDescent="0.2">
      <c r="U5834" s="4"/>
      <c r="V5834" s="4"/>
      <c r="W5834" s="4"/>
      <c r="X5834" s="4"/>
      <c r="AJ5834" s="4"/>
      <c r="AK5834" s="4"/>
      <c r="AL5834" s="4"/>
      <c r="AM5834" s="4"/>
    </row>
    <row r="5835" spans="21:39" x14ac:dyDescent="0.2">
      <c r="U5835" s="4"/>
      <c r="V5835" s="4"/>
      <c r="W5835" s="4"/>
      <c r="X5835" s="4"/>
      <c r="AJ5835" s="4"/>
      <c r="AK5835" s="4"/>
      <c r="AL5835" s="4"/>
      <c r="AM5835" s="4"/>
    </row>
    <row r="5836" spans="21:39" x14ac:dyDescent="0.2">
      <c r="U5836" s="4"/>
      <c r="V5836" s="4"/>
      <c r="W5836" s="4"/>
      <c r="X5836" s="4"/>
      <c r="AJ5836" s="4"/>
      <c r="AK5836" s="4"/>
      <c r="AL5836" s="4"/>
      <c r="AM5836" s="4"/>
    </row>
    <row r="5837" spans="21:39" x14ac:dyDescent="0.2">
      <c r="U5837" s="4"/>
      <c r="V5837" s="4"/>
      <c r="W5837" s="4"/>
      <c r="X5837" s="4"/>
      <c r="AJ5837" s="4"/>
      <c r="AK5837" s="4"/>
      <c r="AL5837" s="4"/>
      <c r="AM5837" s="4"/>
    </row>
    <row r="5838" spans="21:39" x14ac:dyDescent="0.2">
      <c r="U5838" s="4"/>
      <c r="V5838" s="4"/>
      <c r="W5838" s="4"/>
      <c r="X5838" s="4"/>
      <c r="AJ5838" s="4"/>
      <c r="AK5838" s="4"/>
      <c r="AL5838" s="4"/>
      <c r="AM5838" s="4"/>
    </row>
    <row r="5839" spans="21:39" x14ac:dyDescent="0.2">
      <c r="U5839" s="4"/>
      <c r="V5839" s="4"/>
      <c r="W5839" s="4"/>
      <c r="X5839" s="4"/>
      <c r="AJ5839" s="4"/>
      <c r="AK5839" s="4"/>
      <c r="AL5839" s="4"/>
      <c r="AM5839" s="4"/>
    </row>
    <row r="5840" spans="21:39" x14ac:dyDescent="0.2">
      <c r="U5840" s="4"/>
      <c r="V5840" s="4"/>
      <c r="W5840" s="4"/>
      <c r="X5840" s="4"/>
      <c r="AJ5840" s="4"/>
      <c r="AK5840" s="4"/>
      <c r="AL5840" s="4"/>
      <c r="AM5840" s="4"/>
    </row>
    <row r="5841" spans="21:39" x14ac:dyDescent="0.2">
      <c r="U5841" s="4"/>
      <c r="V5841" s="4"/>
      <c r="W5841" s="4"/>
      <c r="X5841" s="4"/>
      <c r="AJ5841" s="4"/>
      <c r="AK5841" s="4"/>
      <c r="AL5841" s="4"/>
      <c r="AM5841" s="4"/>
    </row>
    <row r="5842" spans="21:39" x14ac:dyDescent="0.2">
      <c r="U5842" s="4"/>
      <c r="V5842" s="4"/>
      <c r="W5842" s="4"/>
      <c r="X5842" s="4"/>
      <c r="AJ5842" s="4"/>
      <c r="AK5842" s="4"/>
      <c r="AL5842" s="4"/>
      <c r="AM5842" s="4"/>
    </row>
    <row r="5843" spans="21:39" x14ac:dyDescent="0.2">
      <c r="U5843" s="4"/>
      <c r="V5843" s="4"/>
      <c r="W5843" s="4"/>
      <c r="X5843" s="4"/>
      <c r="AJ5843" s="4"/>
      <c r="AK5843" s="4"/>
      <c r="AL5843" s="4"/>
      <c r="AM5843" s="4"/>
    </row>
    <row r="5844" spans="21:39" x14ac:dyDescent="0.2">
      <c r="U5844" s="4"/>
      <c r="V5844" s="4"/>
      <c r="W5844" s="4"/>
      <c r="X5844" s="4"/>
      <c r="AJ5844" s="4"/>
      <c r="AK5844" s="4"/>
      <c r="AL5844" s="4"/>
      <c r="AM5844" s="4"/>
    </row>
    <row r="5845" spans="21:39" x14ac:dyDescent="0.2">
      <c r="U5845" s="4"/>
      <c r="V5845" s="4"/>
      <c r="W5845" s="4"/>
      <c r="X5845" s="4"/>
      <c r="AJ5845" s="4"/>
      <c r="AK5845" s="4"/>
      <c r="AL5845" s="4"/>
      <c r="AM5845" s="4"/>
    </row>
    <row r="5846" spans="21:39" x14ac:dyDescent="0.2">
      <c r="U5846" s="4"/>
      <c r="V5846" s="4"/>
      <c r="W5846" s="4"/>
      <c r="X5846" s="4"/>
      <c r="AJ5846" s="4"/>
      <c r="AK5846" s="4"/>
      <c r="AL5846" s="4"/>
      <c r="AM5846" s="4"/>
    </row>
    <row r="5847" spans="21:39" x14ac:dyDescent="0.2">
      <c r="U5847" s="4"/>
      <c r="V5847" s="4"/>
      <c r="W5847" s="4"/>
      <c r="X5847" s="4"/>
      <c r="AJ5847" s="4"/>
      <c r="AK5847" s="4"/>
      <c r="AL5847" s="4"/>
      <c r="AM5847" s="4"/>
    </row>
    <row r="5848" spans="21:39" x14ac:dyDescent="0.2">
      <c r="U5848" s="4"/>
      <c r="V5848" s="4"/>
      <c r="W5848" s="4"/>
      <c r="X5848" s="4"/>
      <c r="AJ5848" s="4"/>
      <c r="AK5848" s="4"/>
      <c r="AL5848" s="4"/>
      <c r="AM5848" s="4"/>
    </row>
    <row r="5849" spans="21:39" x14ac:dyDescent="0.2">
      <c r="U5849" s="4"/>
      <c r="V5849" s="4"/>
      <c r="W5849" s="4"/>
      <c r="X5849" s="4"/>
      <c r="AJ5849" s="4"/>
      <c r="AK5849" s="4"/>
      <c r="AL5849" s="4"/>
      <c r="AM5849" s="4"/>
    </row>
    <row r="5850" spans="21:39" x14ac:dyDescent="0.2">
      <c r="U5850" s="4"/>
      <c r="V5850" s="4"/>
      <c r="W5850" s="4"/>
      <c r="X5850" s="4"/>
      <c r="AJ5850" s="4"/>
      <c r="AK5850" s="4"/>
      <c r="AL5850" s="4"/>
      <c r="AM5850" s="4"/>
    </row>
    <row r="5851" spans="21:39" x14ac:dyDescent="0.2">
      <c r="U5851" s="4"/>
      <c r="V5851" s="4"/>
      <c r="W5851" s="4"/>
      <c r="X5851" s="4"/>
      <c r="AJ5851" s="4"/>
      <c r="AK5851" s="4"/>
      <c r="AL5851" s="4"/>
      <c r="AM5851" s="4"/>
    </row>
    <row r="5852" spans="21:39" x14ac:dyDescent="0.2">
      <c r="U5852" s="4"/>
      <c r="V5852" s="4"/>
      <c r="W5852" s="4"/>
      <c r="X5852" s="4"/>
      <c r="AJ5852" s="4"/>
      <c r="AK5852" s="4"/>
      <c r="AL5852" s="4"/>
      <c r="AM5852" s="4"/>
    </row>
    <row r="5853" spans="21:39" x14ac:dyDescent="0.2">
      <c r="U5853" s="4"/>
      <c r="V5853" s="4"/>
      <c r="W5853" s="4"/>
      <c r="X5853" s="4"/>
      <c r="AJ5853" s="4"/>
      <c r="AK5853" s="4"/>
      <c r="AL5853" s="4"/>
      <c r="AM5853" s="4"/>
    </row>
    <row r="5854" spans="21:39" x14ac:dyDescent="0.2">
      <c r="U5854" s="4"/>
      <c r="V5854" s="4"/>
      <c r="W5854" s="4"/>
      <c r="X5854" s="4"/>
      <c r="AJ5854" s="4"/>
      <c r="AK5854" s="4"/>
      <c r="AL5854" s="4"/>
      <c r="AM5854" s="4"/>
    </row>
    <row r="5855" spans="21:39" x14ac:dyDescent="0.2">
      <c r="U5855" s="4"/>
      <c r="V5855" s="4"/>
      <c r="W5855" s="4"/>
      <c r="X5855" s="4"/>
      <c r="AJ5855" s="4"/>
      <c r="AK5855" s="4"/>
      <c r="AL5855" s="4"/>
      <c r="AM5855" s="4"/>
    </row>
    <row r="5856" spans="21:39" x14ac:dyDescent="0.2">
      <c r="U5856" s="4"/>
      <c r="V5856" s="4"/>
      <c r="W5856" s="4"/>
      <c r="X5856" s="4"/>
      <c r="AJ5856" s="4"/>
      <c r="AK5856" s="4"/>
      <c r="AL5856" s="4"/>
      <c r="AM5856" s="4"/>
    </row>
    <row r="5857" spans="21:39" x14ac:dyDescent="0.2">
      <c r="U5857" s="4"/>
      <c r="V5857" s="4"/>
      <c r="W5857" s="4"/>
      <c r="X5857" s="4"/>
      <c r="AJ5857" s="4"/>
      <c r="AK5857" s="4"/>
      <c r="AL5857" s="4"/>
      <c r="AM5857" s="4"/>
    </row>
    <row r="5858" spans="21:39" x14ac:dyDescent="0.2">
      <c r="U5858" s="4"/>
      <c r="V5858" s="4"/>
      <c r="W5858" s="4"/>
      <c r="X5858" s="4"/>
      <c r="AJ5858" s="4"/>
      <c r="AK5858" s="4"/>
      <c r="AL5858" s="4"/>
      <c r="AM5858" s="4"/>
    </row>
    <row r="5859" spans="21:39" x14ac:dyDescent="0.2">
      <c r="U5859" s="4"/>
      <c r="V5859" s="4"/>
      <c r="W5859" s="4"/>
      <c r="X5859" s="4"/>
      <c r="AJ5859" s="4"/>
      <c r="AK5859" s="4"/>
      <c r="AL5859" s="4"/>
      <c r="AM5859" s="4"/>
    </row>
    <row r="5860" spans="21:39" x14ac:dyDescent="0.2">
      <c r="U5860" s="4"/>
      <c r="V5860" s="4"/>
      <c r="W5860" s="4"/>
      <c r="X5860" s="4"/>
      <c r="AJ5860" s="4"/>
      <c r="AK5860" s="4"/>
      <c r="AL5860" s="4"/>
      <c r="AM5860" s="4"/>
    </row>
    <row r="5861" spans="21:39" x14ac:dyDescent="0.2">
      <c r="U5861" s="4"/>
      <c r="V5861" s="4"/>
      <c r="W5861" s="4"/>
      <c r="X5861" s="4"/>
      <c r="AJ5861" s="4"/>
      <c r="AK5861" s="4"/>
      <c r="AL5861" s="4"/>
      <c r="AM5861" s="4"/>
    </row>
    <row r="5862" spans="21:39" x14ac:dyDescent="0.2">
      <c r="U5862" s="4"/>
      <c r="V5862" s="4"/>
      <c r="W5862" s="4"/>
      <c r="X5862" s="4"/>
      <c r="AJ5862" s="4"/>
      <c r="AK5862" s="4"/>
      <c r="AL5862" s="4"/>
      <c r="AM5862" s="4"/>
    </row>
    <row r="5863" spans="21:39" x14ac:dyDescent="0.2">
      <c r="U5863" s="4"/>
      <c r="V5863" s="4"/>
      <c r="W5863" s="4"/>
      <c r="X5863" s="4"/>
      <c r="AJ5863" s="4"/>
      <c r="AK5863" s="4"/>
      <c r="AL5863" s="4"/>
      <c r="AM5863" s="4"/>
    </row>
    <row r="5864" spans="21:39" x14ac:dyDescent="0.2">
      <c r="U5864" s="4"/>
      <c r="V5864" s="4"/>
      <c r="W5864" s="4"/>
      <c r="X5864" s="4"/>
      <c r="AJ5864" s="4"/>
      <c r="AK5864" s="4"/>
      <c r="AL5864" s="4"/>
      <c r="AM5864" s="4"/>
    </row>
    <row r="5865" spans="21:39" x14ac:dyDescent="0.2">
      <c r="U5865" s="4"/>
      <c r="V5865" s="4"/>
      <c r="W5865" s="4"/>
      <c r="X5865" s="4"/>
      <c r="AJ5865" s="4"/>
      <c r="AK5865" s="4"/>
      <c r="AL5865" s="4"/>
      <c r="AM5865" s="4"/>
    </row>
    <row r="5866" spans="21:39" x14ac:dyDescent="0.2">
      <c r="U5866" s="4"/>
      <c r="V5866" s="4"/>
      <c r="W5866" s="4"/>
      <c r="X5866" s="4"/>
      <c r="AJ5866" s="4"/>
      <c r="AK5866" s="4"/>
      <c r="AL5866" s="4"/>
      <c r="AM5866" s="4"/>
    </row>
    <row r="5867" spans="21:39" x14ac:dyDescent="0.2">
      <c r="U5867" s="4"/>
      <c r="V5867" s="4"/>
      <c r="W5867" s="4"/>
      <c r="X5867" s="4"/>
      <c r="AJ5867" s="4"/>
      <c r="AK5867" s="4"/>
      <c r="AL5867" s="4"/>
      <c r="AM5867" s="4"/>
    </row>
    <row r="5868" spans="21:39" x14ac:dyDescent="0.2">
      <c r="U5868" s="4"/>
      <c r="V5868" s="4"/>
      <c r="W5868" s="4"/>
      <c r="X5868" s="4"/>
      <c r="AJ5868" s="4"/>
      <c r="AK5868" s="4"/>
      <c r="AL5868" s="4"/>
      <c r="AM5868" s="4"/>
    </row>
    <row r="5869" spans="21:39" x14ac:dyDescent="0.2">
      <c r="U5869" s="4"/>
      <c r="V5869" s="4"/>
      <c r="W5869" s="4"/>
      <c r="X5869" s="4"/>
      <c r="AJ5869" s="4"/>
      <c r="AK5869" s="4"/>
      <c r="AL5869" s="4"/>
      <c r="AM5869" s="4"/>
    </row>
    <row r="5870" spans="21:39" x14ac:dyDescent="0.2">
      <c r="U5870" s="4"/>
      <c r="V5870" s="4"/>
      <c r="W5870" s="4"/>
      <c r="X5870" s="4"/>
      <c r="AJ5870" s="4"/>
      <c r="AK5870" s="4"/>
      <c r="AL5870" s="4"/>
      <c r="AM5870" s="4"/>
    </row>
    <row r="5871" spans="21:39" x14ac:dyDescent="0.2">
      <c r="U5871" s="4"/>
      <c r="V5871" s="4"/>
      <c r="W5871" s="4"/>
      <c r="X5871" s="4"/>
      <c r="AJ5871" s="4"/>
      <c r="AK5871" s="4"/>
      <c r="AL5871" s="4"/>
      <c r="AM5871" s="4"/>
    </row>
    <row r="5872" spans="21:39" x14ac:dyDescent="0.2">
      <c r="U5872" s="4"/>
      <c r="V5872" s="4"/>
      <c r="W5872" s="4"/>
      <c r="X5872" s="4"/>
      <c r="AJ5872" s="4"/>
      <c r="AK5872" s="4"/>
      <c r="AL5872" s="4"/>
      <c r="AM5872" s="4"/>
    </row>
    <row r="5873" spans="21:39" x14ac:dyDescent="0.2">
      <c r="U5873" s="4"/>
      <c r="V5873" s="4"/>
      <c r="W5873" s="4"/>
      <c r="X5873" s="4"/>
      <c r="AJ5873" s="4"/>
      <c r="AK5873" s="4"/>
      <c r="AL5873" s="4"/>
      <c r="AM5873" s="4"/>
    </row>
    <row r="5874" spans="21:39" x14ac:dyDescent="0.2">
      <c r="U5874" s="4"/>
      <c r="V5874" s="4"/>
      <c r="W5874" s="4"/>
      <c r="X5874" s="4"/>
      <c r="AJ5874" s="4"/>
      <c r="AK5874" s="4"/>
      <c r="AL5874" s="4"/>
      <c r="AM5874" s="4"/>
    </row>
    <row r="5875" spans="21:39" x14ac:dyDescent="0.2">
      <c r="U5875" s="4"/>
      <c r="V5875" s="4"/>
      <c r="W5875" s="4"/>
      <c r="X5875" s="4"/>
      <c r="AJ5875" s="4"/>
      <c r="AK5875" s="4"/>
      <c r="AL5875" s="4"/>
      <c r="AM5875" s="4"/>
    </row>
    <row r="5876" spans="21:39" x14ac:dyDescent="0.2">
      <c r="U5876" s="4"/>
      <c r="V5876" s="4"/>
      <c r="W5876" s="4"/>
      <c r="X5876" s="4"/>
      <c r="AJ5876" s="4"/>
      <c r="AK5876" s="4"/>
      <c r="AL5876" s="4"/>
      <c r="AM5876" s="4"/>
    </row>
    <row r="5877" spans="21:39" x14ac:dyDescent="0.2">
      <c r="U5877" s="4"/>
      <c r="V5877" s="4"/>
      <c r="W5877" s="4"/>
      <c r="X5877" s="4"/>
      <c r="AJ5877" s="4"/>
      <c r="AK5877" s="4"/>
      <c r="AL5877" s="4"/>
      <c r="AM5877" s="4"/>
    </row>
    <row r="5878" spans="21:39" x14ac:dyDescent="0.2">
      <c r="U5878" s="4"/>
      <c r="V5878" s="4"/>
      <c r="W5878" s="4"/>
      <c r="X5878" s="4"/>
      <c r="AJ5878" s="4"/>
      <c r="AK5878" s="4"/>
      <c r="AL5878" s="4"/>
      <c r="AM5878" s="4"/>
    </row>
    <row r="5879" spans="21:39" x14ac:dyDescent="0.2">
      <c r="U5879" s="4"/>
      <c r="V5879" s="4"/>
      <c r="W5879" s="4"/>
      <c r="X5879" s="4"/>
      <c r="AJ5879" s="4"/>
      <c r="AK5879" s="4"/>
      <c r="AL5879" s="4"/>
      <c r="AM5879" s="4"/>
    </row>
    <row r="5880" spans="21:39" x14ac:dyDescent="0.2">
      <c r="U5880" s="4"/>
      <c r="V5880" s="4"/>
      <c r="W5880" s="4"/>
      <c r="X5880" s="4"/>
      <c r="AJ5880" s="4"/>
      <c r="AK5880" s="4"/>
      <c r="AL5880" s="4"/>
      <c r="AM5880" s="4"/>
    </row>
    <row r="5881" spans="21:39" x14ac:dyDescent="0.2">
      <c r="U5881" s="4"/>
      <c r="V5881" s="4"/>
      <c r="W5881" s="4"/>
      <c r="X5881" s="4"/>
      <c r="AJ5881" s="4"/>
      <c r="AK5881" s="4"/>
      <c r="AL5881" s="4"/>
      <c r="AM5881" s="4"/>
    </row>
    <row r="5882" spans="21:39" x14ac:dyDescent="0.2">
      <c r="U5882" s="4"/>
      <c r="V5882" s="4"/>
      <c r="W5882" s="4"/>
      <c r="X5882" s="4"/>
      <c r="AJ5882" s="4"/>
      <c r="AK5882" s="4"/>
      <c r="AL5882" s="4"/>
      <c r="AM5882" s="4"/>
    </row>
    <row r="5883" spans="21:39" x14ac:dyDescent="0.2">
      <c r="U5883" s="4"/>
      <c r="V5883" s="4"/>
      <c r="W5883" s="4"/>
      <c r="X5883" s="4"/>
      <c r="AJ5883" s="4"/>
      <c r="AK5883" s="4"/>
      <c r="AL5883" s="4"/>
      <c r="AM5883" s="4"/>
    </row>
    <row r="5884" spans="21:39" x14ac:dyDescent="0.2">
      <c r="U5884" s="4"/>
      <c r="V5884" s="4"/>
      <c r="W5884" s="4"/>
      <c r="X5884" s="4"/>
      <c r="AJ5884" s="4"/>
      <c r="AK5884" s="4"/>
      <c r="AL5884" s="4"/>
      <c r="AM5884" s="4"/>
    </row>
    <row r="5885" spans="21:39" x14ac:dyDescent="0.2">
      <c r="U5885" s="4"/>
      <c r="V5885" s="4"/>
      <c r="W5885" s="4"/>
      <c r="X5885" s="4"/>
      <c r="AJ5885" s="4"/>
      <c r="AK5885" s="4"/>
      <c r="AL5885" s="4"/>
      <c r="AM5885" s="4"/>
    </row>
    <row r="5886" spans="21:39" x14ac:dyDescent="0.2">
      <c r="U5886" s="4"/>
      <c r="V5886" s="4"/>
      <c r="W5886" s="4"/>
      <c r="X5886" s="4"/>
      <c r="AJ5886" s="4"/>
      <c r="AK5886" s="4"/>
      <c r="AL5886" s="4"/>
      <c r="AM5886" s="4"/>
    </row>
    <row r="5887" spans="21:39" x14ac:dyDescent="0.2">
      <c r="U5887" s="4"/>
      <c r="V5887" s="4"/>
      <c r="W5887" s="4"/>
      <c r="X5887" s="4"/>
      <c r="AJ5887" s="4"/>
      <c r="AK5887" s="4"/>
      <c r="AL5887" s="4"/>
      <c r="AM5887" s="4"/>
    </row>
    <row r="5888" spans="21:39" x14ac:dyDescent="0.2">
      <c r="U5888" s="4"/>
      <c r="V5888" s="4"/>
      <c r="W5888" s="4"/>
      <c r="X5888" s="4"/>
      <c r="AJ5888" s="4"/>
      <c r="AK5888" s="4"/>
      <c r="AL5888" s="4"/>
      <c r="AM5888" s="4"/>
    </row>
    <row r="5889" spans="21:39" x14ac:dyDescent="0.2">
      <c r="U5889" s="4"/>
      <c r="V5889" s="4"/>
      <c r="W5889" s="4"/>
      <c r="X5889" s="4"/>
      <c r="AJ5889" s="4"/>
      <c r="AK5889" s="4"/>
      <c r="AL5889" s="4"/>
      <c r="AM5889" s="4"/>
    </row>
    <row r="5890" spans="21:39" x14ac:dyDescent="0.2">
      <c r="U5890" s="4"/>
      <c r="V5890" s="4"/>
      <c r="W5890" s="4"/>
      <c r="X5890" s="4"/>
      <c r="AJ5890" s="4"/>
      <c r="AK5890" s="4"/>
      <c r="AL5890" s="4"/>
      <c r="AM5890" s="4"/>
    </row>
    <row r="5891" spans="21:39" x14ac:dyDescent="0.2">
      <c r="U5891" s="4"/>
      <c r="V5891" s="4"/>
      <c r="W5891" s="4"/>
      <c r="X5891" s="4"/>
      <c r="AJ5891" s="4"/>
      <c r="AK5891" s="4"/>
      <c r="AL5891" s="4"/>
      <c r="AM5891" s="4"/>
    </row>
    <row r="5892" spans="21:39" x14ac:dyDescent="0.2">
      <c r="U5892" s="4"/>
      <c r="V5892" s="4"/>
      <c r="W5892" s="4"/>
      <c r="X5892" s="4"/>
      <c r="AJ5892" s="4"/>
      <c r="AK5892" s="4"/>
      <c r="AL5892" s="4"/>
      <c r="AM5892" s="4"/>
    </row>
    <row r="5893" spans="21:39" x14ac:dyDescent="0.2">
      <c r="U5893" s="4"/>
      <c r="V5893" s="4"/>
      <c r="W5893" s="4"/>
      <c r="X5893" s="4"/>
      <c r="AJ5893" s="4"/>
      <c r="AK5893" s="4"/>
      <c r="AL5893" s="4"/>
      <c r="AM5893" s="4"/>
    </row>
    <row r="5894" spans="21:39" x14ac:dyDescent="0.2">
      <c r="U5894" s="4"/>
      <c r="V5894" s="4"/>
      <c r="W5894" s="4"/>
      <c r="X5894" s="4"/>
      <c r="AJ5894" s="4"/>
      <c r="AK5894" s="4"/>
      <c r="AL5894" s="4"/>
      <c r="AM5894" s="4"/>
    </row>
    <row r="5895" spans="21:39" x14ac:dyDescent="0.2">
      <c r="U5895" s="4"/>
      <c r="V5895" s="4"/>
      <c r="W5895" s="4"/>
      <c r="X5895" s="4"/>
      <c r="AJ5895" s="4"/>
      <c r="AK5895" s="4"/>
      <c r="AL5895" s="4"/>
      <c r="AM5895" s="4"/>
    </row>
    <row r="5896" spans="21:39" x14ac:dyDescent="0.2">
      <c r="U5896" s="4"/>
      <c r="V5896" s="4"/>
      <c r="W5896" s="4"/>
      <c r="X5896" s="4"/>
      <c r="AJ5896" s="4"/>
      <c r="AK5896" s="4"/>
      <c r="AL5896" s="4"/>
      <c r="AM5896" s="4"/>
    </row>
    <row r="5897" spans="21:39" x14ac:dyDescent="0.2">
      <c r="U5897" s="4"/>
      <c r="V5897" s="4"/>
      <c r="W5897" s="4"/>
      <c r="X5897" s="4"/>
      <c r="AJ5897" s="4"/>
      <c r="AK5897" s="4"/>
      <c r="AL5897" s="4"/>
      <c r="AM5897" s="4"/>
    </row>
    <row r="5898" spans="21:39" x14ac:dyDescent="0.2">
      <c r="U5898" s="4"/>
      <c r="V5898" s="4"/>
      <c r="W5898" s="4"/>
      <c r="X5898" s="4"/>
      <c r="AJ5898" s="4"/>
      <c r="AK5898" s="4"/>
      <c r="AL5898" s="4"/>
      <c r="AM5898" s="4"/>
    </row>
    <row r="5899" spans="21:39" x14ac:dyDescent="0.2">
      <c r="U5899" s="4"/>
      <c r="V5899" s="4"/>
      <c r="W5899" s="4"/>
      <c r="X5899" s="4"/>
      <c r="AJ5899" s="4"/>
      <c r="AK5899" s="4"/>
      <c r="AL5899" s="4"/>
      <c r="AM5899" s="4"/>
    </row>
    <row r="5900" spans="21:39" x14ac:dyDescent="0.2">
      <c r="U5900" s="4"/>
      <c r="V5900" s="4"/>
      <c r="W5900" s="4"/>
      <c r="X5900" s="4"/>
      <c r="AJ5900" s="4"/>
      <c r="AK5900" s="4"/>
      <c r="AL5900" s="4"/>
      <c r="AM5900" s="4"/>
    </row>
    <row r="5901" spans="21:39" x14ac:dyDescent="0.2">
      <c r="U5901" s="4"/>
      <c r="V5901" s="4"/>
      <c r="W5901" s="4"/>
      <c r="X5901" s="4"/>
      <c r="AJ5901" s="4"/>
      <c r="AK5901" s="4"/>
      <c r="AL5901" s="4"/>
      <c r="AM5901" s="4"/>
    </row>
    <row r="5902" spans="21:39" x14ac:dyDescent="0.2">
      <c r="U5902" s="4"/>
      <c r="V5902" s="4"/>
      <c r="W5902" s="4"/>
      <c r="X5902" s="4"/>
      <c r="AJ5902" s="4"/>
      <c r="AK5902" s="4"/>
      <c r="AL5902" s="4"/>
      <c r="AM5902" s="4"/>
    </row>
    <row r="5903" spans="21:39" x14ac:dyDescent="0.2">
      <c r="U5903" s="4"/>
      <c r="V5903" s="4"/>
      <c r="W5903" s="4"/>
      <c r="X5903" s="4"/>
      <c r="AJ5903" s="4"/>
      <c r="AK5903" s="4"/>
      <c r="AL5903" s="4"/>
      <c r="AM5903" s="4"/>
    </row>
    <row r="5904" spans="21:39" x14ac:dyDescent="0.2">
      <c r="U5904" s="4"/>
      <c r="V5904" s="4"/>
      <c r="W5904" s="4"/>
      <c r="X5904" s="4"/>
      <c r="AJ5904" s="4"/>
      <c r="AK5904" s="4"/>
      <c r="AL5904" s="4"/>
      <c r="AM5904" s="4"/>
    </row>
    <row r="5905" spans="21:39" x14ac:dyDescent="0.2">
      <c r="U5905" s="4"/>
      <c r="V5905" s="4"/>
      <c r="W5905" s="4"/>
      <c r="X5905" s="4"/>
      <c r="AJ5905" s="4"/>
      <c r="AK5905" s="4"/>
      <c r="AL5905" s="4"/>
      <c r="AM5905" s="4"/>
    </row>
    <row r="5906" spans="21:39" x14ac:dyDescent="0.2">
      <c r="U5906" s="4"/>
      <c r="V5906" s="4"/>
      <c r="W5906" s="4"/>
      <c r="X5906" s="4"/>
      <c r="AJ5906" s="4"/>
      <c r="AK5906" s="4"/>
      <c r="AL5906" s="4"/>
      <c r="AM5906" s="4"/>
    </row>
    <row r="5907" spans="21:39" x14ac:dyDescent="0.2">
      <c r="U5907" s="4"/>
      <c r="V5907" s="4"/>
      <c r="W5907" s="4"/>
      <c r="X5907" s="4"/>
      <c r="AJ5907" s="4"/>
      <c r="AK5907" s="4"/>
      <c r="AL5907" s="4"/>
      <c r="AM5907" s="4"/>
    </row>
    <row r="5908" spans="21:39" x14ac:dyDescent="0.2">
      <c r="U5908" s="4"/>
      <c r="V5908" s="4"/>
      <c r="W5908" s="4"/>
      <c r="X5908" s="4"/>
      <c r="AJ5908" s="4"/>
      <c r="AK5908" s="4"/>
      <c r="AL5908" s="4"/>
      <c r="AM5908" s="4"/>
    </row>
    <row r="5909" spans="21:39" x14ac:dyDescent="0.2">
      <c r="U5909" s="4"/>
      <c r="V5909" s="4"/>
      <c r="W5909" s="4"/>
      <c r="X5909" s="4"/>
      <c r="AJ5909" s="4"/>
      <c r="AK5909" s="4"/>
      <c r="AL5909" s="4"/>
      <c r="AM5909" s="4"/>
    </row>
    <row r="5910" spans="21:39" x14ac:dyDescent="0.2">
      <c r="U5910" s="4"/>
      <c r="V5910" s="4"/>
      <c r="W5910" s="4"/>
      <c r="X5910" s="4"/>
      <c r="AJ5910" s="4"/>
      <c r="AK5910" s="4"/>
      <c r="AL5910" s="4"/>
      <c r="AM5910" s="4"/>
    </row>
    <row r="5911" spans="21:39" x14ac:dyDescent="0.2">
      <c r="U5911" s="4"/>
      <c r="V5911" s="4"/>
      <c r="W5911" s="4"/>
      <c r="X5911" s="4"/>
      <c r="AJ5911" s="4"/>
      <c r="AK5911" s="4"/>
      <c r="AL5911" s="4"/>
      <c r="AM5911" s="4"/>
    </row>
    <row r="5912" spans="21:39" x14ac:dyDescent="0.2">
      <c r="U5912" s="4"/>
      <c r="V5912" s="4"/>
      <c r="W5912" s="4"/>
      <c r="X5912" s="4"/>
      <c r="AJ5912" s="4"/>
      <c r="AK5912" s="4"/>
      <c r="AL5912" s="4"/>
      <c r="AM5912" s="4"/>
    </row>
    <row r="5913" spans="21:39" x14ac:dyDescent="0.2">
      <c r="U5913" s="4"/>
      <c r="V5913" s="4"/>
      <c r="W5913" s="4"/>
      <c r="X5913" s="4"/>
      <c r="AJ5913" s="4"/>
      <c r="AK5913" s="4"/>
      <c r="AL5913" s="4"/>
      <c r="AM5913" s="4"/>
    </row>
    <row r="5914" spans="21:39" x14ac:dyDescent="0.2">
      <c r="U5914" s="4"/>
      <c r="V5914" s="4"/>
      <c r="W5914" s="4"/>
      <c r="X5914" s="4"/>
      <c r="AJ5914" s="4"/>
      <c r="AK5914" s="4"/>
      <c r="AL5914" s="4"/>
      <c r="AM5914" s="4"/>
    </row>
    <row r="5915" spans="21:39" x14ac:dyDescent="0.2">
      <c r="U5915" s="4"/>
      <c r="V5915" s="4"/>
      <c r="W5915" s="4"/>
      <c r="X5915" s="4"/>
      <c r="AJ5915" s="4"/>
      <c r="AK5915" s="4"/>
      <c r="AL5915" s="4"/>
      <c r="AM5915" s="4"/>
    </row>
    <row r="5916" spans="21:39" x14ac:dyDescent="0.2">
      <c r="U5916" s="4"/>
      <c r="V5916" s="4"/>
      <c r="W5916" s="4"/>
      <c r="X5916" s="4"/>
      <c r="AJ5916" s="4"/>
      <c r="AK5916" s="4"/>
      <c r="AL5916" s="4"/>
      <c r="AM5916" s="4"/>
    </row>
    <row r="5917" spans="21:39" x14ac:dyDescent="0.2">
      <c r="U5917" s="4"/>
      <c r="V5917" s="4"/>
      <c r="W5917" s="4"/>
      <c r="X5917" s="4"/>
      <c r="AJ5917" s="4"/>
      <c r="AK5917" s="4"/>
      <c r="AL5917" s="4"/>
      <c r="AM5917" s="4"/>
    </row>
    <row r="5918" spans="21:39" x14ac:dyDescent="0.2">
      <c r="U5918" s="4"/>
      <c r="V5918" s="4"/>
      <c r="W5918" s="4"/>
      <c r="X5918" s="4"/>
      <c r="AJ5918" s="4"/>
      <c r="AK5918" s="4"/>
      <c r="AL5918" s="4"/>
      <c r="AM5918" s="4"/>
    </row>
    <row r="5919" spans="21:39" x14ac:dyDescent="0.2">
      <c r="U5919" s="4"/>
      <c r="V5919" s="4"/>
      <c r="W5919" s="4"/>
      <c r="X5919" s="4"/>
      <c r="AJ5919" s="4"/>
      <c r="AK5919" s="4"/>
      <c r="AL5919" s="4"/>
      <c r="AM5919" s="4"/>
    </row>
    <row r="5920" spans="21:39" x14ac:dyDescent="0.2">
      <c r="U5920" s="4"/>
      <c r="V5920" s="4"/>
      <c r="W5920" s="4"/>
      <c r="X5920" s="4"/>
      <c r="AJ5920" s="4"/>
      <c r="AK5920" s="4"/>
      <c r="AL5920" s="4"/>
      <c r="AM5920" s="4"/>
    </row>
    <row r="5921" spans="21:39" x14ac:dyDescent="0.2">
      <c r="U5921" s="4"/>
      <c r="V5921" s="4"/>
      <c r="W5921" s="4"/>
      <c r="X5921" s="4"/>
      <c r="AJ5921" s="4"/>
      <c r="AK5921" s="4"/>
      <c r="AL5921" s="4"/>
      <c r="AM5921" s="4"/>
    </row>
    <row r="5922" spans="21:39" x14ac:dyDescent="0.2">
      <c r="U5922" s="4"/>
      <c r="V5922" s="4"/>
      <c r="W5922" s="4"/>
      <c r="X5922" s="4"/>
      <c r="AJ5922" s="4"/>
      <c r="AK5922" s="4"/>
      <c r="AL5922" s="4"/>
      <c r="AM5922" s="4"/>
    </row>
    <row r="5923" spans="21:39" x14ac:dyDescent="0.2">
      <c r="U5923" s="4"/>
      <c r="V5923" s="4"/>
      <c r="W5923" s="4"/>
      <c r="X5923" s="4"/>
      <c r="AJ5923" s="4"/>
      <c r="AK5923" s="4"/>
      <c r="AL5923" s="4"/>
      <c r="AM5923" s="4"/>
    </row>
    <row r="5924" spans="21:39" x14ac:dyDescent="0.2">
      <c r="U5924" s="4"/>
      <c r="V5924" s="4"/>
      <c r="W5924" s="4"/>
      <c r="X5924" s="4"/>
      <c r="AJ5924" s="4"/>
      <c r="AK5924" s="4"/>
      <c r="AL5924" s="4"/>
      <c r="AM5924" s="4"/>
    </row>
    <row r="5925" spans="21:39" x14ac:dyDescent="0.2">
      <c r="U5925" s="4"/>
      <c r="V5925" s="4"/>
      <c r="W5925" s="4"/>
      <c r="X5925" s="4"/>
      <c r="AJ5925" s="4"/>
      <c r="AK5925" s="4"/>
      <c r="AL5925" s="4"/>
      <c r="AM5925" s="4"/>
    </row>
    <row r="5926" spans="21:39" x14ac:dyDescent="0.2">
      <c r="U5926" s="4"/>
      <c r="V5926" s="4"/>
      <c r="W5926" s="4"/>
      <c r="X5926" s="4"/>
      <c r="AJ5926" s="4"/>
      <c r="AK5926" s="4"/>
      <c r="AL5926" s="4"/>
      <c r="AM5926" s="4"/>
    </row>
    <row r="5927" spans="21:39" x14ac:dyDescent="0.2">
      <c r="U5927" s="4"/>
      <c r="V5927" s="4"/>
      <c r="W5927" s="4"/>
      <c r="X5927" s="4"/>
      <c r="AJ5927" s="4"/>
      <c r="AK5927" s="4"/>
      <c r="AL5927" s="4"/>
      <c r="AM5927" s="4"/>
    </row>
    <row r="5928" spans="21:39" x14ac:dyDescent="0.2">
      <c r="U5928" s="4"/>
      <c r="V5928" s="4"/>
      <c r="W5928" s="4"/>
      <c r="X5928" s="4"/>
      <c r="AJ5928" s="4"/>
      <c r="AK5928" s="4"/>
      <c r="AL5928" s="4"/>
      <c r="AM5928" s="4"/>
    </row>
    <row r="5929" spans="21:39" x14ac:dyDescent="0.2">
      <c r="U5929" s="4"/>
      <c r="V5929" s="4"/>
      <c r="W5929" s="4"/>
      <c r="X5929" s="4"/>
      <c r="AJ5929" s="4"/>
      <c r="AK5929" s="4"/>
      <c r="AL5929" s="4"/>
      <c r="AM5929" s="4"/>
    </row>
    <row r="5930" spans="21:39" x14ac:dyDescent="0.2">
      <c r="U5930" s="4"/>
      <c r="V5930" s="4"/>
      <c r="W5930" s="4"/>
      <c r="X5930" s="4"/>
      <c r="AJ5930" s="4"/>
      <c r="AK5930" s="4"/>
      <c r="AL5930" s="4"/>
      <c r="AM5930" s="4"/>
    </row>
    <row r="5931" spans="21:39" x14ac:dyDescent="0.2">
      <c r="U5931" s="4"/>
      <c r="V5931" s="4"/>
      <c r="W5931" s="4"/>
      <c r="X5931" s="4"/>
      <c r="AJ5931" s="4"/>
      <c r="AK5931" s="4"/>
      <c r="AL5931" s="4"/>
      <c r="AM5931" s="4"/>
    </row>
    <row r="5932" spans="21:39" x14ac:dyDescent="0.2">
      <c r="U5932" s="4"/>
      <c r="V5932" s="4"/>
      <c r="W5932" s="4"/>
      <c r="X5932" s="4"/>
      <c r="AJ5932" s="4"/>
      <c r="AK5932" s="4"/>
      <c r="AL5932" s="4"/>
      <c r="AM5932" s="4"/>
    </row>
    <row r="5933" spans="21:39" x14ac:dyDescent="0.2">
      <c r="U5933" s="4"/>
      <c r="V5933" s="4"/>
      <c r="W5933" s="4"/>
      <c r="X5933" s="4"/>
      <c r="AJ5933" s="4"/>
      <c r="AK5933" s="4"/>
      <c r="AL5933" s="4"/>
      <c r="AM5933" s="4"/>
    </row>
    <row r="5934" spans="21:39" x14ac:dyDescent="0.2">
      <c r="U5934" s="4"/>
      <c r="V5934" s="4"/>
      <c r="W5934" s="4"/>
      <c r="X5934" s="4"/>
      <c r="AJ5934" s="4"/>
      <c r="AK5934" s="4"/>
      <c r="AL5934" s="4"/>
      <c r="AM5934" s="4"/>
    </row>
    <row r="5935" spans="21:39" x14ac:dyDescent="0.2">
      <c r="U5935" s="4"/>
      <c r="V5935" s="4"/>
      <c r="W5935" s="4"/>
      <c r="X5935" s="4"/>
      <c r="AJ5935" s="4"/>
      <c r="AK5935" s="4"/>
      <c r="AL5935" s="4"/>
      <c r="AM5935" s="4"/>
    </row>
    <row r="5936" spans="21:39" x14ac:dyDescent="0.2">
      <c r="U5936" s="4"/>
      <c r="V5936" s="4"/>
      <c r="W5936" s="4"/>
      <c r="X5936" s="4"/>
      <c r="AJ5936" s="4"/>
      <c r="AK5936" s="4"/>
      <c r="AL5936" s="4"/>
      <c r="AM5936" s="4"/>
    </row>
    <row r="5937" spans="21:39" x14ac:dyDescent="0.2">
      <c r="U5937" s="4"/>
      <c r="V5937" s="4"/>
      <c r="W5937" s="4"/>
      <c r="X5937" s="4"/>
      <c r="AJ5937" s="4"/>
      <c r="AK5937" s="4"/>
      <c r="AL5937" s="4"/>
      <c r="AM5937" s="4"/>
    </row>
    <row r="5938" spans="21:39" x14ac:dyDescent="0.2">
      <c r="U5938" s="4"/>
      <c r="V5938" s="4"/>
      <c r="W5938" s="4"/>
      <c r="X5938" s="4"/>
      <c r="AJ5938" s="4"/>
      <c r="AK5938" s="4"/>
      <c r="AL5938" s="4"/>
      <c r="AM5938" s="4"/>
    </row>
    <row r="5939" spans="21:39" x14ac:dyDescent="0.2">
      <c r="U5939" s="4"/>
      <c r="V5939" s="4"/>
      <c r="W5939" s="4"/>
      <c r="X5939" s="4"/>
      <c r="AJ5939" s="4"/>
      <c r="AK5939" s="4"/>
      <c r="AL5939" s="4"/>
      <c r="AM5939" s="4"/>
    </row>
    <row r="5940" spans="21:39" x14ac:dyDescent="0.2">
      <c r="U5940" s="4"/>
      <c r="V5940" s="4"/>
      <c r="W5940" s="4"/>
      <c r="X5940" s="4"/>
      <c r="AJ5940" s="4"/>
      <c r="AK5940" s="4"/>
      <c r="AL5940" s="4"/>
      <c r="AM5940" s="4"/>
    </row>
    <row r="5941" spans="21:39" x14ac:dyDescent="0.2">
      <c r="U5941" s="4"/>
      <c r="V5941" s="4"/>
      <c r="W5941" s="4"/>
      <c r="X5941" s="4"/>
      <c r="AJ5941" s="4"/>
      <c r="AK5941" s="4"/>
      <c r="AL5941" s="4"/>
      <c r="AM5941" s="4"/>
    </row>
    <row r="5942" spans="21:39" x14ac:dyDescent="0.2">
      <c r="U5942" s="4"/>
      <c r="V5942" s="4"/>
      <c r="W5942" s="4"/>
      <c r="X5942" s="4"/>
      <c r="AJ5942" s="4"/>
      <c r="AK5942" s="4"/>
      <c r="AL5942" s="4"/>
      <c r="AM5942" s="4"/>
    </row>
    <row r="5943" spans="21:39" x14ac:dyDescent="0.2">
      <c r="U5943" s="4"/>
      <c r="V5943" s="4"/>
      <c r="W5943" s="4"/>
      <c r="X5943" s="4"/>
      <c r="AJ5943" s="4"/>
      <c r="AK5943" s="4"/>
      <c r="AL5943" s="4"/>
      <c r="AM5943" s="4"/>
    </row>
    <row r="5944" spans="21:39" x14ac:dyDescent="0.2">
      <c r="U5944" s="4"/>
      <c r="V5944" s="4"/>
      <c r="W5944" s="4"/>
      <c r="X5944" s="4"/>
      <c r="AJ5944" s="4"/>
      <c r="AK5944" s="4"/>
      <c r="AL5944" s="4"/>
      <c r="AM5944" s="4"/>
    </row>
    <row r="5945" spans="21:39" x14ac:dyDescent="0.2">
      <c r="U5945" s="4"/>
      <c r="V5945" s="4"/>
      <c r="W5945" s="4"/>
      <c r="X5945" s="4"/>
      <c r="AJ5945" s="4"/>
      <c r="AK5945" s="4"/>
      <c r="AL5945" s="4"/>
      <c r="AM5945" s="4"/>
    </row>
    <row r="5946" spans="21:39" x14ac:dyDescent="0.2">
      <c r="U5946" s="4"/>
      <c r="V5946" s="4"/>
      <c r="W5946" s="4"/>
      <c r="X5946" s="4"/>
      <c r="AJ5946" s="4"/>
      <c r="AK5946" s="4"/>
      <c r="AL5946" s="4"/>
      <c r="AM5946" s="4"/>
    </row>
    <row r="5947" spans="21:39" x14ac:dyDescent="0.2">
      <c r="U5947" s="4"/>
      <c r="V5947" s="4"/>
      <c r="W5947" s="4"/>
      <c r="X5947" s="4"/>
      <c r="AJ5947" s="4"/>
      <c r="AK5947" s="4"/>
      <c r="AL5947" s="4"/>
      <c r="AM5947" s="4"/>
    </row>
    <row r="5948" spans="21:39" x14ac:dyDescent="0.2">
      <c r="U5948" s="4"/>
      <c r="V5948" s="4"/>
      <c r="W5948" s="4"/>
      <c r="X5948" s="4"/>
      <c r="AJ5948" s="4"/>
      <c r="AK5948" s="4"/>
      <c r="AL5948" s="4"/>
      <c r="AM5948" s="4"/>
    </row>
    <row r="5949" spans="21:39" x14ac:dyDescent="0.2">
      <c r="U5949" s="4"/>
      <c r="V5949" s="4"/>
      <c r="W5949" s="4"/>
      <c r="X5949" s="4"/>
      <c r="AJ5949" s="4"/>
      <c r="AK5949" s="4"/>
      <c r="AL5949" s="4"/>
      <c r="AM5949" s="4"/>
    </row>
    <row r="5950" spans="21:39" x14ac:dyDescent="0.2">
      <c r="U5950" s="4"/>
      <c r="V5950" s="4"/>
      <c r="W5950" s="4"/>
      <c r="X5950" s="4"/>
      <c r="AJ5950" s="4"/>
      <c r="AK5950" s="4"/>
      <c r="AL5950" s="4"/>
      <c r="AM5950" s="4"/>
    </row>
    <row r="5951" spans="21:39" x14ac:dyDescent="0.2">
      <c r="U5951" s="4"/>
      <c r="V5951" s="4"/>
      <c r="W5951" s="4"/>
      <c r="X5951" s="4"/>
      <c r="AJ5951" s="4"/>
      <c r="AK5951" s="4"/>
      <c r="AL5951" s="4"/>
      <c r="AM5951" s="4"/>
    </row>
    <row r="5952" spans="21:39" x14ac:dyDescent="0.2">
      <c r="U5952" s="4"/>
      <c r="V5952" s="4"/>
      <c r="W5952" s="4"/>
      <c r="X5952" s="4"/>
      <c r="AJ5952" s="4"/>
      <c r="AK5952" s="4"/>
      <c r="AL5952" s="4"/>
      <c r="AM5952" s="4"/>
    </row>
    <row r="5953" spans="21:39" x14ac:dyDescent="0.2">
      <c r="U5953" s="4"/>
      <c r="V5953" s="4"/>
      <c r="W5953" s="4"/>
      <c r="X5953" s="4"/>
      <c r="AJ5953" s="4"/>
      <c r="AK5953" s="4"/>
      <c r="AL5953" s="4"/>
      <c r="AM5953" s="4"/>
    </row>
    <row r="5954" spans="21:39" x14ac:dyDescent="0.2">
      <c r="U5954" s="4"/>
      <c r="V5954" s="4"/>
      <c r="W5954" s="4"/>
      <c r="X5954" s="4"/>
      <c r="AJ5954" s="4"/>
      <c r="AK5954" s="4"/>
      <c r="AL5954" s="4"/>
      <c r="AM5954" s="4"/>
    </row>
    <row r="5955" spans="21:39" x14ac:dyDescent="0.2">
      <c r="U5955" s="4"/>
      <c r="V5955" s="4"/>
      <c r="W5955" s="4"/>
      <c r="X5955" s="4"/>
      <c r="AJ5955" s="4"/>
      <c r="AK5955" s="4"/>
      <c r="AL5955" s="4"/>
      <c r="AM5955" s="4"/>
    </row>
    <row r="5956" spans="21:39" x14ac:dyDescent="0.2">
      <c r="U5956" s="4"/>
      <c r="V5956" s="4"/>
      <c r="W5956" s="4"/>
      <c r="X5956" s="4"/>
      <c r="AJ5956" s="4"/>
      <c r="AK5956" s="4"/>
      <c r="AL5956" s="4"/>
      <c r="AM5956" s="4"/>
    </row>
    <row r="5957" spans="21:39" x14ac:dyDescent="0.2">
      <c r="U5957" s="4"/>
      <c r="V5957" s="4"/>
      <c r="W5957" s="4"/>
      <c r="X5957" s="4"/>
      <c r="AJ5957" s="4"/>
      <c r="AK5957" s="4"/>
      <c r="AL5957" s="4"/>
      <c r="AM5957" s="4"/>
    </row>
    <row r="5958" spans="21:39" x14ac:dyDescent="0.2">
      <c r="U5958" s="4"/>
      <c r="V5958" s="4"/>
      <c r="W5958" s="4"/>
      <c r="X5958" s="4"/>
      <c r="AJ5958" s="4"/>
      <c r="AK5958" s="4"/>
      <c r="AL5958" s="4"/>
      <c r="AM5958" s="4"/>
    </row>
    <row r="5959" spans="21:39" x14ac:dyDescent="0.2">
      <c r="U5959" s="4"/>
      <c r="V5959" s="4"/>
      <c r="W5959" s="4"/>
      <c r="X5959" s="4"/>
      <c r="AJ5959" s="4"/>
      <c r="AK5959" s="4"/>
      <c r="AL5959" s="4"/>
      <c r="AM5959" s="4"/>
    </row>
    <row r="5960" spans="21:39" x14ac:dyDescent="0.2">
      <c r="U5960" s="4"/>
      <c r="V5960" s="4"/>
      <c r="W5960" s="4"/>
      <c r="X5960" s="4"/>
      <c r="AJ5960" s="4"/>
      <c r="AK5960" s="4"/>
      <c r="AL5960" s="4"/>
      <c r="AM5960" s="4"/>
    </row>
    <row r="5961" spans="21:39" x14ac:dyDescent="0.2">
      <c r="U5961" s="4"/>
      <c r="V5961" s="4"/>
      <c r="W5961" s="4"/>
      <c r="X5961" s="4"/>
      <c r="AJ5961" s="4"/>
      <c r="AK5961" s="4"/>
      <c r="AL5961" s="4"/>
      <c r="AM5961" s="4"/>
    </row>
    <row r="5962" spans="21:39" x14ac:dyDescent="0.2">
      <c r="U5962" s="4"/>
      <c r="V5962" s="4"/>
      <c r="W5962" s="4"/>
      <c r="X5962" s="4"/>
      <c r="AJ5962" s="4"/>
      <c r="AK5962" s="4"/>
      <c r="AL5962" s="4"/>
      <c r="AM5962" s="4"/>
    </row>
    <row r="5963" spans="21:39" x14ac:dyDescent="0.2">
      <c r="U5963" s="4"/>
      <c r="V5963" s="4"/>
      <c r="W5963" s="4"/>
      <c r="X5963" s="4"/>
      <c r="AJ5963" s="4"/>
      <c r="AK5963" s="4"/>
      <c r="AL5963" s="4"/>
      <c r="AM5963" s="4"/>
    </row>
    <row r="5964" spans="21:39" x14ac:dyDescent="0.2">
      <c r="U5964" s="4"/>
      <c r="V5964" s="4"/>
      <c r="W5964" s="4"/>
      <c r="X5964" s="4"/>
      <c r="AJ5964" s="4"/>
      <c r="AK5964" s="4"/>
      <c r="AL5964" s="4"/>
      <c r="AM5964" s="4"/>
    </row>
    <row r="5965" spans="21:39" x14ac:dyDescent="0.2">
      <c r="U5965" s="4"/>
      <c r="V5965" s="4"/>
      <c r="W5965" s="4"/>
      <c r="X5965" s="4"/>
      <c r="AJ5965" s="4"/>
      <c r="AK5965" s="4"/>
      <c r="AL5965" s="4"/>
      <c r="AM5965" s="4"/>
    </row>
    <row r="5966" spans="21:39" x14ac:dyDescent="0.2">
      <c r="U5966" s="4"/>
      <c r="V5966" s="4"/>
      <c r="W5966" s="4"/>
      <c r="X5966" s="4"/>
      <c r="AJ5966" s="4"/>
      <c r="AK5966" s="4"/>
      <c r="AL5966" s="4"/>
      <c r="AM5966" s="4"/>
    </row>
    <row r="5967" spans="21:39" x14ac:dyDescent="0.2">
      <c r="U5967" s="4"/>
      <c r="V5967" s="4"/>
      <c r="W5967" s="4"/>
      <c r="X5967" s="4"/>
      <c r="AJ5967" s="4"/>
      <c r="AK5967" s="4"/>
      <c r="AL5967" s="4"/>
      <c r="AM5967" s="4"/>
    </row>
    <row r="5968" spans="21:39" x14ac:dyDescent="0.2">
      <c r="U5968" s="4"/>
      <c r="V5968" s="4"/>
      <c r="W5968" s="4"/>
      <c r="X5968" s="4"/>
      <c r="AJ5968" s="4"/>
      <c r="AK5968" s="4"/>
      <c r="AL5968" s="4"/>
      <c r="AM5968" s="4"/>
    </row>
    <row r="5969" spans="21:39" x14ac:dyDescent="0.2">
      <c r="U5969" s="4"/>
      <c r="V5969" s="4"/>
      <c r="W5969" s="4"/>
      <c r="X5969" s="4"/>
      <c r="AJ5969" s="4"/>
      <c r="AK5969" s="4"/>
      <c r="AL5969" s="4"/>
      <c r="AM5969" s="4"/>
    </row>
    <row r="5970" spans="21:39" x14ac:dyDescent="0.2">
      <c r="U5970" s="4"/>
      <c r="V5970" s="4"/>
      <c r="W5970" s="4"/>
      <c r="X5970" s="4"/>
      <c r="AJ5970" s="4"/>
      <c r="AK5970" s="4"/>
      <c r="AL5970" s="4"/>
      <c r="AM5970" s="4"/>
    </row>
    <row r="5971" spans="21:39" x14ac:dyDescent="0.2">
      <c r="U5971" s="4"/>
      <c r="V5971" s="4"/>
      <c r="W5971" s="4"/>
      <c r="X5971" s="4"/>
      <c r="AJ5971" s="4"/>
      <c r="AK5971" s="4"/>
      <c r="AL5971" s="4"/>
      <c r="AM5971" s="4"/>
    </row>
    <row r="5972" spans="21:39" x14ac:dyDescent="0.2">
      <c r="U5972" s="4"/>
      <c r="V5972" s="4"/>
      <c r="W5972" s="4"/>
      <c r="X5972" s="4"/>
      <c r="AJ5972" s="4"/>
      <c r="AK5972" s="4"/>
      <c r="AL5972" s="4"/>
      <c r="AM5972" s="4"/>
    </row>
    <row r="5973" spans="21:39" x14ac:dyDescent="0.2">
      <c r="U5973" s="4"/>
      <c r="V5973" s="4"/>
      <c r="W5973" s="4"/>
      <c r="X5973" s="4"/>
      <c r="AJ5973" s="4"/>
      <c r="AK5973" s="4"/>
      <c r="AL5973" s="4"/>
      <c r="AM5973" s="4"/>
    </row>
    <row r="5974" spans="21:39" x14ac:dyDescent="0.2">
      <c r="U5974" s="4"/>
      <c r="V5974" s="4"/>
      <c r="W5974" s="4"/>
      <c r="X5974" s="4"/>
      <c r="AJ5974" s="4"/>
      <c r="AK5974" s="4"/>
      <c r="AL5974" s="4"/>
      <c r="AM5974" s="4"/>
    </row>
    <row r="5975" spans="21:39" x14ac:dyDescent="0.2">
      <c r="U5975" s="4"/>
      <c r="V5975" s="4"/>
      <c r="W5975" s="4"/>
      <c r="X5975" s="4"/>
      <c r="AJ5975" s="4"/>
      <c r="AK5975" s="4"/>
      <c r="AL5975" s="4"/>
      <c r="AM5975" s="4"/>
    </row>
    <row r="5976" spans="21:39" x14ac:dyDescent="0.2">
      <c r="U5976" s="4"/>
      <c r="V5976" s="4"/>
      <c r="W5976" s="4"/>
      <c r="X5976" s="4"/>
      <c r="AJ5976" s="4"/>
      <c r="AK5976" s="4"/>
      <c r="AL5976" s="4"/>
      <c r="AM5976" s="4"/>
    </row>
    <row r="5977" spans="21:39" x14ac:dyDescent="0.2">
      <c r="U5977" s="4"/>
      <c r="V5977" s="4"/>
      <c r="W5977" s="4"/>
      <c r="X5977" s="4"/>
      <c r="AJ5977" s="4"/>
      <c r="AK5977" s="4"/>
      <c r="AL5977" s="4"/>
      <c r="AM5977" s="4"/>
    </row>
    <row r="5978" spans="21:39" x14ac:dyDescent="0.2">
      <c r="U5978" s="4"/>
      <c r="V5978" s="4"/>
      <c r="W5978" s="4"/>
      <c r="X5978" s="4"/>
      <c r="AJ5978" s="4"/>
      <c r="AK5978" s="4"/>
      <c r="AL5978" s="4"/>
      <c r="AM5978" s="4"/>
    </row>
    <row r="5979" spans="21:39" x14ac:dyDescent="0.2">
      <c r="U5979" s="4"/>
      <c r="V5979" s="4"/>
      <c r="W5979" s="4"/>
      <c r="X5979" s="4"/>
      <c r="AJ5979" s="4"/>
      <c r="AK5979" s="4"/>
      <c r="AL5979" s="4"/>
      <c r="AM5979" s="4"/>
    </row>
    <row r="5980" spans="21:39" x14ac:dyDescent="0.2">
      <c r="U5980" s="4"/>
      <c r="V5980" s="4"/>
      <c r="W5980" s="4"/>
      <c r="X5980" s="4"/>
      <c r="AJ5980" s="4"/>
      <c r="AK5980" s="4"/>
      <c r="AL5980" s="4"/>
      <c r="AM5980" s="4"/>
    </row>
    <row r="5981" spans="21:39" x14ac:dyDescent="0.2">
      <c r="U5981" s="4"/>
      <c r="V5981" s="4"/>
      <c r="W5981" s="4"/>
      <c r="X5981" s="4"/>
      <c r="AJ5981" s="4"/>
      <c r="AK5981" s="4"/>
      <c r="AL5981" s="4"/>
      <c r="AM5981" s="4"/>
    </row>
    <row r="5982" spans="21:39" x14ac:dyDescent="0.2">
      <c r="U5982" s="4"/>
      <c r="V5982" s="4"/>
      <c r="W5982" s="4"/>
      <c r="X5982" s="4"/>
      <c r="AJ5982" s="4"/>
      <c r="AK5982" s="4"/>
      <c r="AL5982" s="4"/>
      <c r="AM5982" s="4"/>
    </row>
    <row r="5983" spans="21:39" x14ac:dyDescent="0.2">
      <c r="U5983" s="4"/>
      <c r="V5983" s="4"/>
      <c r="W5983" s="4"/>
      <c r="X5983" s="4"/>
      <c r="AJ5983" s="4"/>
      <c r="AK5983" s="4"/>
      <c r="AL5983" s="4"/>
      <c r="AM5983" s="4"/>
    </row>
    <row r="5984" spans="21:39" x14ac:dyDescent="0.2">
      <c r="U5984" s="4"/>
      <c r="V5984" s="4"/>
      <c r="W5984" s="4"/>
      <c r="X5984" s="4"/>
      <c r="AJ5984" s="4"/>
      <c r="AK5984" s="4"/>
      <c r="AL5984" s="4"/>
      <c r="AM5984" s="4"/>
    </row>
    <row r="5985" spans="21:39" x14ac:dyDescent="0.2">
      <c r="U5985" s="4"/>
      <c r="V5985" s="4"/>
      <c r="W5985" s="4"/>
      <c r="X5985" s="4"/>
      <c r="AJ5985" s="4"/>
      <c r="AK5985" s="4"/>
      <c r="AL5985" s="4"/>
      <c r="AM5985" s="4"/>
    </row>
    <row r="5986" spans="21:39" x14ac:dyDescent="0.2">
      <c r="U5986" s="4"/>
      <c r="V5986" s="4"/>
      <c r="W5986" s="4"/>
      <c r="X5986" s="4"/>
      <c r="AJ5986" s="4"/>
      <c r="AK5986" s="4"/>
      <c r="AL5986" s="4"/>
      <c r="AM5986" s="4"/>
    </row>
    <row r="5987" spans="21:39" x14ac:dyDescent="0.2">
      <c r="U5987" s="4"/>
      <c r="V5987" s="4"/>
      <c r="W5987" s="4"/>
      <c r="X5987" s="4"/>
      <c r="AJ5987" s="4"/>
      <c r="AK5987" s="4"/>
      <c r="AL5987" s="4"/>
      <c r="AM5987" s="4"/>
    </row>
    <row r="5988" spans="21:39" x14ac:dyDescent="0.2">
      <c r="U5988" s="4"/>
      <c r="V5988" s="4"/>
      <c r="W5988" s="4"/>
      <c r="X5988" s="4"/>
      <c r="AJ5988" s="4"/>
      <c r="AK5988" s="4"/>
      <c r="AL5988" s="4"/>
      <c r="AM5988" s="4"/>
    </row>
    <row r="5989" spans="21:39" x14ac:dyDescent="0.2">
      <c r="U5989" s="4"/>
      <c r="V5989" s="4"/>
      <c r="W5989" s="4"/>
      <c r="X5989" s="4"/>
      <c r="AJ5989" s="4"/>
      <c r="AK5989" s="4"/>
      <c r="AL5989" s="4"/>
      <c r="AM5989" s="4"/>
    </row>
    <row r="5990" spans="21:39" x14ac:dyDescent="0.2">
      <c r="U5990" s="4"/>
      <c r="V5990" s="4"/>
      <c r="W5990" s="4"/>
      <c r="X5990" s="4"/>
      <c r="AJ5990" s="4"/>
      <c r="AK5990" s="4"/>
      <c r="AL5990" s="4"/>
      <c r="AM5990" s="4"/>
    </row>
    <row r="5991" spans="21:39" x14ac:dyDescent="0.2">
      <c r="U5991" s="4"/>
      <c r="V5991" s="4"/>
      <c r="W5991" s="4"/>
      <c r="X5991" s="4"/>
      <c r="AJ5991" s="4"/>
      <c r="AK5991" s="4"/>
      <c r="AL5991" s="4"/>
      <c r="AM5991" s="4"/>
    </row>
    <row r="5992" spans="21:39" x14ac:dyDescent="0.2">
      <c r="U5992" s="4"/>
      <c r="V5992" s="4"/>
      <c r="W5992" s="4"/>
      <c r="X5992" s="4"/>
      <c r="AJ5992" s="4"/>
      <c r="AK5992" s="4"/>
      <c r="AL5992" s="4"/>
      <c r="AM5992" s="4"/>
    </row>
    <row r="5993" spans="21:39" x14ac:dyDescent="0.2">
      <c r="U5993" s="4"/>
      <c r="V5993" s="4"/>
      <c r="W5993" s="4"/>
      <c r="X5993" s="4"/>
      <c r="AJ5993" s="4"/>
      <c r="AK5993" s="4"/>
      <c r="AL5993" s="4"/>
      <c r="AM5993" s="4"/>
    </row>
    <row r="5994" spans="21:39" x14ac:dyDescent="0.2">
      <c r="U5994" s="4"/>
      <c r="V5994" s="4"/>
      <c r="W5994" s="4"/>
      <c r="X5994" s="4"/>
      <c r="AJ5994" s="4"/>
      <c r="AK5994" s="4"/>
      <c r="AL5994" s="4"/>
      <c r="AM5994" s="4"/>
    </row>
    <row r="5995" spans="21:39" x14ac:dyDescent="0.2">
      <c r="U5995" s="4"/>
      <c r="V5995" s="4"/>
      <c r="W5995" s="4"/>
      <c r="X5995" s="4"/>
      <c r="AJ5995" s="4"/>
      <c r="AK5995" s="4"/>
      <c r="AL5995" s="4"/>
      <c r="AM5995" s="4"/>
    </row>
    <row r="5996" spans="21:39" x14ac:dyDescent="0.2">
      <c r="U5996" s="4"/>
      <c r="V5996" s="4"/>
      <c r="W5996" s="4"/>
      <c r="X5996" s="4"/>
      <c r="AJ5996" s="4"/>
      <c r="AK5996" s="4"/>
      <c r="AL5996" s="4"/>
      <c r="AM5996" s="4"/>
    </row>
    <row r="5997" spans="21:39" x14ac:dyDescent="0.2">
      <c r="U5997" s="4"/>
      <c r="V5997" s="4"/>
      <c r="W5997" s="4"/>
      <c r="X5997" s="4"/>
      <c r="AJ5997" s="4"/>
      <c r="AK5997" s="4"/>
      <c r="AL5997" s="4"/>
      <c r="AM5997" s="4"/>
    </row>
    <row r="5998" spans="21:39" x14ac:dyDescent="0.2">
      <c r="U5998" s="4"/>
      <c r="V5998" s="4"/>
      <c r="W5998" s="4"/>
      <c r="X5998" s="4"/>
      <c r="AJ5998" s="4"/>
      <c r="AK5998" s="4"/>
      <c r="AL5998" s="4"/>
      <c r="AM5998" s="4"/>
    </row>
    <row r="5999" spans="21:39" x14ac:dyDescent="0.2">
      <c r="U5999" s="4"/>
      <c r="V5999" s="4"/>
      <c r="W5999" s="4"/>
      <c r="X5999" s="4"/>
      <c r="AJ5999" s="4"/>
      <c r="AK5999" s="4"/>
      <c r="AL5999" s="4"/>
      <c r="AM5999" s="4"/>
    </row>
    <row r="6000" spans="21:39" x14ac:dyDescent="0.2">
      <c r="U6000" s="4"/>
      <c r="V6000" s="4"/>
      <c r="W6000" s="4"/>
      <c r="X6000" s="4"/>
      <c r="AJ6000" s="4"/>
      <c r="AK6000" s="4"/>
      <c r="AL6000" s="4"/>
      <c r="AM6000" s="4"/>
    </row>
    <row r="6001" spans="21:39" x14ac:dyDescent="0.2">
      <c r="U6001" s="4"/>
      <c r="V6001" s="4"/>
      <c r="W6001" s="4"/>
      <c r="X6001" s="4"/>
      <c r="AJ6001" s="4"/>
      <c r="AK6001" s="4"/>
      <c r="AL6001" s="4"/>
      <c r="AM6001" s="4"/>
    </row>
    <row r="6002" spans="21:39" x14ac:dyDescent="0.2">
      <c r="U6002" s="4"/>
      <c r="V6002" s="4"/>
      <c r="W6002" s="4"/>
      <c r="X6002" s="4"/>
      <c r="AJ6002" s="4"/>
      <c r="AK6002" s="4"/>
      <c r="AL6002" s="4"/>
      <c r="AM6002" s="4"/>
    </row>
    <row r="6003" spans="21:39" x14ac:dyDescent="0.2">
      <c r="U6003" s="4"/>
      <c r="V6003" s="4"/>
      <c r="W6003" s="4"/>
      <c r="X6003" s="4"/>
      <c r="AJ6003" s="4"/>
      <c r="AK6003" s="4"/>
      <c r="AL6003" s="4"/>
      <c r="AM6003" s="4"/>
    </row>
    <row r="6004" spans="21:39" x14ac:dyDescent="0.2">
      <c r="U6004" s="4"/>
      <c r="V6004" s="4"/>
      <c r="W6004" s="4"/>
      <c r="X6004" s="4"/>
      <c r="AJ6004" s="4"/>
      <c r="AK6004" s="4"/>
      <c r="AL6004" s="4"/>
      <c r="AM6004" s="4"/>
    </row>
    <row r="6005" spans="21:39" x14ac:dyDescent="0.2">
      <c r="U6005" s="4"/>
      <c r="V6005" s="4"/>
      <c r="W6005" s="4"/>
      <c r="X6005" s="4"/>
      <c r="AJ6005" s="4"/>
      <c r="AK6005" s="4"/>
      <c r="AL6005" s="4"/>
      <c r="AM6005" s="4"/>
    </row>
    <row r="6006" spans="21:39" x14ac:dyDescent="0.2">
      <c r="U6006" s="4"/>
      <c r="V6006" s="4"/>
      <c r="W6006" s="4"/>
      <c r="X6006" s="4"/>
      <c r="AJ6006" s="4"/>
      <c r="AK6006" s="4"/>
      <c r="AL6006" s="4"/>
      <c r="AM6006" s="4"/>
    </row>
    <row r="6007" spans="21:39" x14ac:dyDescent="0.2">
      <c r="U6007" s="4"/>
      <c r="V6007" s="4"/>
      <c r="W6007" s="4"/>
      <c r="X6007" s="4"/>
      <c r="AJ6007" s="4"/>
      <c r="AK6007" s="4"/>
      <c r="AL6007" s="4"/>
      <c r="AM6007" s="4"/>
    </row>
    <row r="6008" spans="21:39" x14ac:dyDescent="0.2">
      <c r="U6008" s="4"/>
      <c r="V6008" s="4"/>
      <c r="W6008" s="4"/>
      <c r="X6008" s="4"/>
      <c r="AJ6008" s="4"/>
      <c r="AK6008" s="4"/>
      <c r="AL6008" s="4"/>
      <c r="AM6008" s="4"/>
    </row>
    <row r="6009" spans="21:39" x14ac:dyDescent="0.2">
      <c r="U6009" s="4"/>
      <c r="V6009" s="4"/>
      <c r="W6009" s="4"/>
      <c r="X6009" s="4"/>
      <c r="AJ6009" s="4"/>
      <c r="AK6009" s="4"/>
      <c r="AL6009" s="4"/>
      <c r="AM6009" s="4"/>
    </row>
    <row r="6010" spans="21:39" x14ac:dyDescent="0.2">
      <c r="U6010" s="4"/>
      <c r="V6010" s="4"/>
      <c r="W6010" s="4"/>
      <c r="X6010" s="4"/>
      <c r="AJ6010" s="4"/>
      <c r="AK6010" s="4"/>
      <c r="AL6010" s="4"/>
      <c r="AM6010" s="4"/>
    </row>
    <row r="6011" spans="21:39" x14ac:dyDescent="0.2">
      <c r="U6011" s="4"/>
      <c r="V6011" s="4"/>
      <c r="W6011" s="4"/>
      <c r="X6011" s="4"/>
      <c r="AJ6011" s="4"/>
      <c r="AK6011" s="4"/>
      <c r="AL6011" s="4"/>
      <c r="AM6011" s="4"/>
    </row>
    <row r="6012" spans="21:39" x14ac:dyDescent="0.2">
      <c r="U6012" s="4"/>
      <c r="V6012" s="4"/>
      <c r="W6012" s="4"/>
      <c r="X6012" s="4"/>
      <c r="AJ6012" s="4"/>
      <c r="AK6012" s="4"/>
      <c r="AL6012" s="4"/>
      <c r="AM6012" s="4"/>
    </row>
    <row r="6013" spans="21:39" x14ac:dyDescent="0.2">
      <c r="U6013" s="4"/>
      <c r="V6013" s="4"/>
      <c r="W6013" s="4"/>
      <c r="X6013" s="4"/>
      <c r="AJ6013" s="4"/>
      <c r="AK6013" s="4"/>
      <c r="AL6013" s="4"/>
      <c r="AM6013" s="4"/>
    </row>
    <row r="6014" spans="21:39" x14ac:dyDescent="0.2">
      <c r="U6014" s="4"/>
      <c r="V6014" s="4"/>
      <c r="W6014" s="4"/>
      <c r="X6014" s="4"/>
      <c r="AJ6014" s="4"/>
      <c r="AK6014" s="4"/>
      <c r="AL6014" s="4"/>
      <c r="AM6014" s="4"/>
    </row>
    <row r="6015" spans="21:39" x14ac:dyDescent="0.2">
      <c r="U6015" s="4"/>
      <c r="V6015" s="4"/>
      <c r="W6015" s="4"/>
      <c r="X6015" s="4"/>
      <c r="AJ6015" s="4"/>
      <c r="AK6015" s="4"/>
      <c r="AL6015" s="4"/>
      <c r="AM6015" s="4"/>
    </row>
    <row r="6016" spans="21:39" x14ac:dyDescent="0.2">
      <c r="U6016" s="4"/>
      <c r="V6016" s="4"/>
      <c r="W6016" s="4"/>
      <c r="X6016" s="4"/>
      <c r="AJ6016" s="4"/>
      <c r="AK6016" s="4"/>
      <c r="AL6016" s="4"/>
      <c r="AM6016" s="4"/>
    </row>
    <row r="6017" spans="21:39" x14ac:dyDescent="0.2">
      <c r="U6017" s="4"/>
      <c r="V6017" s="4"/>
      <c r="W6017" s="4"/>
      <c r="X6017" s="4"/>
      <c r="AJ6017" s="4"/>
      <c r="AK6017" s="4"/>
      <c r="AL6017" s="4"/>
      <c r="AM6017" s="4"/>
    </row>
    <row r="6018" spans="21:39" x14ac:dyDescent="0.2">
      <c r="U6018" s="4"/>
      <c r="V6018" s="4"/>
      <c r="W6018" s="4"/>
      <c r="X6018" s="4"/>
      <c r="AJ6018" s="4"/>
      <c r="AK6018" s="4"/>
      <c r="AL6018" s="4"/>
      <c r="AM6018" s="4"/>
    </row>
    <row r="6019" spans="21:39" x14ac:dyDescent="0.2">
      <c r="U6019" s="4"/>
      <c r="V6019" s="4"/>
      <c r="W6019" s="4"/>
      <c r="X6019" s="4"/>
      <c r="AJ6019" s="4"/>
      <c r="AK6019" s="4"/>
      <c r="AL6019" s="4"/>
      <c r="AM6019" s="4"/>
    </row>
    <row r="6020" spans="21:39" x14ac:dyDescent="0.2">
      <c r="U6020" s="4"/>
      <c r="V6020" s="4"/>
      <c r="W6020" s="4"/>
      <c r="X6020" s="4"/>
      <c r="AJ6020" s="4"/>
      <c r="AK6020" s="4"/>
      <c r="AL6020" s="4"/>
      <c r="AM6020" s="4"/>
    </row>
    <row r="6021" spans="21:39" x14ac:dyDescent="0.2">
      <c r="U6021" s="4"/>
      <c r="V6021" s="4"/>
      <c r="W6021" s="4"/>
      <c r="X6021" s="4"/>
      <c r="AJ6021" s="4"/>
      <c r="AK6021" s="4"/>
      <c r="AL6021" s="4"/>
      <c r="AM6021" s="4"/>
    </row>
    <row r="6022" spans="21:39" x14ac:dyDescent="0.2">
      <c r="U6022" s="4"/>
      <c r="V6022" s="4"/>
      <c r="W6022" s="4"/>
      <c r="X6022" s="4"/>
      <c r="AJ6022" s="4"/>
      <c r="AK6022" s="4"/>
      <c r="AL6022" s="4"/>
      <c r="AM6022" s="4"/>
    </row>
    <row r="6023" spans="21:39" x14ac:dyDescent="0.2">
      <c r="U6023" s="4"/>
      <c r="V6023" s="4"/>
      <c r="W6023" s="4"/>
      <c r="X6023" s="4"/>
      <c r="AJ6023" s="4"/>
      <c r="AK6023" s="4"/>
      <c r="AL6023" s="4"/>
      <c r="AM6023" s="4"/>
    </row>
    <row r="6024" spans="21:39" x14ac:dyDescent="0.2">
      <c r="U6024" s="4"/>
      <c r="V6024" s="4"/>
      <c r="W6024" s="4"/>
      <c r="X6024" s="4"/>
      <c r="AJ6024" s="4"/>
      <c r="AK6024" s="4"/>
      <c r="AL6024" s="4"/>
      <c r="AM6024" s="4"/>
    </row>
    <row r="6025" spans="21:39" x14ac:dyDescent="0.2">
      <c r="U6025" s="4"/>
      <c r="V6025" s="4"/>
      <c r="W6025" s="4"/>
      <c r="X6025" s="4"/>
      <c r="AJ6025" s="4"/>
      <c r="AK6025" s="4"/>
      <c r="AL6025" s="4"/>
      <c r="AM6025" s="4"/>
    </row>
    <row r="6026" spans="21:39" x14ac:dyDescent="0.2">
      <c r="U6026" s="4"/>
      <c r="V6026" s="4"/>
      <c r="W6026" s="4"/>
      <c r="X6026" s="4"/>
      <c r="AJ6026" s="4"/>
      <c r="AK6026" s="4"/>
      <c r="AL6026" s="4"/>
      <c r="AM6026" s="4"/>
    </row>
    <row r="6027" spans="21:39" x14ac:dyDescent="0.2">
      <c r="U6027" s="4"/>
      <c r="V6027" s="4"/>
      <c r="W6027" s="4"/>
      <c r="X6027" s="4"/>
      <c r="AJ6027" s="4"/>
      <c r="AK6027" s="4"/>
      <c r="AL6027" s="4"/>
      <c r="AM6027" s="4"/>
    </row>
    <row r="6028" spans="21:39" x14ac:dyDescent="0.2">
      <c r="U6028" s="4"/>
      <c r="V6028" s="4"/>
      <c r="W6028" s="4"/>
      <c r="X6028" s="4"/>
      <c r="AJ6028" s="4"/>
      <c r="AK6028" s="4"/>
      <c r="AL6028" s="4"/>
      <c r="AM6028" s="4"/>
    </row>
    <row r="6029" spans="21:39" x14ac:dyDescent="0.2">
      <c r="U6029" s="4"/>
      <c r="V6029" s="4"/>
      <c r="W6029" s="4"/>
      <c r="X6029" s="4"/>
      <c r="AJ6029" s="4"/>
      <c r="AK6029" s="4"/>
      <c r="AL6029" s="4"/>
      <c r="AM6029" s="4"/>
    </row>
    <row r="6030" spans="21:39" x14ac:dyDescent="0.2">
      <c r="U6030" s="4"/>
      <c r="V6030" s="4"/>
      <c r="W6030" s="4"/>
      <c r="X6030" s="4"/>
      <c r="AJ6030" s="4"/>
      <c r="AK6030" s="4"/>
      <c r="AL6030" s="4"/>
      <c r="AM6030" s="4"/>
    </row>
    <row r="6031" spans="21:39" x14ac:dyDescent="0.2">
      <c r="U6031" s="4"/>
      <c r="V6031" s="4"/>
      <c r="W6031" s="4"/>
      <c r="X6031" s="4"/>
      <c r="AJ6031" s="4"/>
      <c r="AK6031" s="4"/>
      <c r="AL6031" s="4"/>
      <c r="AM6031" s="4"/>
    </row>
    <row r="6032" spans="21:39" x14ac:dyDescent="0.2">
      <c r="U6032" s="4"/>
      <c r="V6032" s="4"/>
      <c r="W6032" s="4"/>
      <c r="X6032" s="4"/>
      <c r="AJ6032" s="4"/>
      <c r="AK6032" s="4"/>
      <c r="AL6032" s="4"/>
      <c r="AM6032" s="4"/>
    </row>
    <row r="6033" spans="21:39" x14ac:dyDescent="0.2">
      <c r="U6033" s="4"/>
      <c r="V6033" s="4"/>
      <c r="W6033" s="4"/>
      <c r="X6033" s="4"/>
      <c r="AJ6033" s="4"/>
      <c r="AK6033" s="4"/>
      <c r="AL6033" s="4"/>
      <c r="AM6033" s="4"/>
    </row>
    <row r="6034" spans="21:39" x14ac:dyDescent="0.2">
      <c r="U6034" s="4"/>
      <c r="V6034" s="4"/>
      <c r="W6034" s="4"/>
      <c r="X6034" s="4"/>
      <c r="AJ6034" s="4"/>
      <c r="AK6034" s="4"/>
      <c r="AL6034" s="4"/>
      <c r="AM6034" s="4"/>
    </row>
    <row r="6035" spans="21:39" x14ac:dyDescent="0.2">
      <c r="U6035" s="4"/>
      <c r="V6035" s="4"/>
      <c r="W6035" s="4"/>
      <c r="X6035" s="4"/>
      <c r="AJ6035" s="4"/>
      <c r="AK6035" s="4"/>
      <c r="AL6035" s="4"/>
      <c r="AM6035" s="4"/>
    </row>
    <row r="6036" spans="21:39" x14ac:dyDescent="0.2">
      <c r="U6036" s="4"/>
      <c r="V6036" s="4"/>
      <c r="W6036" s="4"/>
      <c r="X6036" s="4"/>
      <c r="AJ6036" s="4"/>
      <c r="AK6036" s="4"/>
      <c r="AL6036" s="4"/>
      <c r="AM6036" s="4"/>
    </row>
    <row r="6037" spans="21:39" x14ac:dyDescent="0.2">
      <c r="U6037" s="4"/>
      <c r="V6037" s="4"/>
      <c r="W6037" s="4"/>
      <c r="X6037" s="4"/>
      <c r="AJ6037" s="4"/>
      <c r="AK6037" s="4"/>
      <c r="AL6037" s="4"/>
      <c r="AM6037" s="4"/>
    </row>
    <row r="6038" spans="21:39" x14ac:dyDescent="0.2">
      <c r="U6038" s="4"/>
      <c r="V6038" s="4"/>
      <c r="W6038" s="4"/>
      <c r="X6038" s="4"/>
      <c r="AJ6038" s="4"/>
      <c r="AK6038" s="4"/>
      <c r="AL6038" s="4"/>
      <c r="AM6038" s="4"/>
    </row>
    <row r="6039" spans="21:39" x14ac:dyDescent="0.2">
      <c r="U6039" s="4"/>
      <c r="V6039" s="4"/>
      <c r="W6039" s="4"/>
      <c r="X6039" s="4"/>
      <c r="AJ6039" s="4"/>
      <c r="AK6039" s="4"/>
      <c r="AL6039" s="4"/>
      <c r="AM6039" s="4"/>
    </row>
    <row r="6040" spans="21:39" x14ac:dyDescent="0.2">
      <c r="U6040" s="4"/>
      <c r="V6040" s="4"/>
      <c r="W6040" s="4"/>
      <c r="X6040" s="4"/>
      <c r="AJ6040" s="4"/>
      <c r="AK6040" s="4"/>
      <c r="AL6040" s="4"/>
      <c r="AM6040" s="4"/>
    </row>
    <row r="6041" spans="21:39" x14ac:dyDescent="0.2">
      <c r="U6041" s="4"/>
      <c r="V6041" s="4"/>
      <c r="W6041" s="4"/>
      <c r="X6041" s="4"/>
      <c r="AJ6041" s="4"/>
      <c r="AK6041" s="4"/>
      <c r="AL6041" s="4"/>
      <c r="AM6041" s="4"/>
    </row>
    <row r="6042" spans="21:39" x14ac:dyDescent="0.2">
      <c r="U6042" s="4"/>
      <c r="V6042" s="4"/>
      <c r="W6042" s="4"/>
      <c r="X6042" s="4"/>
      <c r="AJ6042" s="4"/>
      <c r="AK6042" s="4"/>
      <c r="AL6042" s="4"/>
      <c r="AM6042" s="4"/>
    </row>
    <row r="6043" spans="21:39" x14ac:dyDescent="0.2">
      <c r="U6043" s="4"/>
      <c r="V6043" s="4"/>
      <c r="W6043" s="4"/>
      <c r="X6043" s="4"/>
      <c r="AJ6043" s="4"/>
      <c r="AK6043" s="4"/>
      <c r="AL6043" s="4"/>
      <c r="AM6043" s="4"/>
    </row>
    <row r="6044" spans="21:39" x14ac:dyDescent="0.2">
      <c r="U6044" s="4"/>
      <c r="V6044" s="4"/>
      <c r="W6044" s="4"/>
      <c r="X6044" s="4"/>
      <c r="AJ6044" s="4"/>
      <c r="AK6044" s="4"/>
      <c r="AL6044" s="4"/>
      <c r="AM6044" s="4"/>
    </row>
    <row r="6045" spans="21:39" x14ac:dyDescent="0.2">
      <c r="U6045" s="4"/>
      <c r="V6045" s="4"/>
      <c r="W6045" s="4"/>
      <c r="X6045" s="4"/>
      <c r="AJ6045" s="4"/>
      <c r="AK6045" s="4"/>
      <c r="AL6045" s="4"/>
      <c r="AM6045" s="4"/>
    </row>
    <row r="6046" spans="21:39" x14ac:dyDescent="0.2">
      <c r="U6046" s="4"/>
      <c r="V6046" s="4"/>
      <c r="W6046" s="4"/>
      <c r="X6046" s="4"/>
      <c r="AJ6046" s="4"/>
      <c r="AK6046" s="4"/>
      <c r="AL6046" s="4"/>
      <c r="AM6046" s="4"/>
    </row>
    <row r="6047" spans="21:39" x14ac:dyDescent="0.2">
      <c r="U6047" s="4"/>
      <c r="V6047" s="4"/>
      <c r="W6047" s="4"/>
      <c r="X6047" s="4"/>
      <c r="AJ6047" s="4"/>
      <c r="AK6047" s="4"/>
      <c r="AL6047" s="4"/>
      <c r="AM6047" s="4"/>
    </row>
    <row r="6048" spans="21:39" x14ac:dyDescent="0.2">
      <c r="U6048" s="4"/>
      <c r="V6048" s="4"/>
      <c r="W6048" s="4"/>
      <c r="X6048" s="4"/>
      <c r="AJ6048" s="4"/>
      <c r="AK6048" s="4"/>
      <c r="AL6048" s="4"/>
      <c r="AM6048" s="4"/>
    </row>
    <row r="6049" spans="21:39" x14ac:dyDescent="0.2">
      <c r="U6049" s="4"/>
      <c r="V6049" s="4"/>
      <c r="W6049" s="4"/>
      <c r="X6049" s="4"/>
      <c r="AJ6049" s="4"/>
      <c r="AK6049" s="4"/>
      <c r="AL6049" s="4"/>
      <c r="AM6049" s="4"/>
    </row>
    <row r="6050" spans="21:39" x14ac:dyDescent="0.2">
      <c r="U6050" s="4"/>
      <c r="V6050" s="4"/>
      <c r="W6050" s="4"/>
      <c r="X6050" s="4"/>
      <c r="AJ6050" s="4"/>
      <c r="AK6050" s="4"/>
      <c r="AL6050" s="4"/>
      <c r="AM6050" s="4"/>
    </row>
    <row r="6051" spans="21:39" x14ac:dyDescent="0.2">
      <c r="U6051" s="4"/>
      <c r="V6051" s="4"/>
      <c r="W6051" s="4"/>
      <c r="X6051" s="4"/>
      <c r="AJ6051" s="4"/>
      <c r="AK6051" s="4"/>
      <c r="AL6051" s="4"/>
      <c r="AM6051" s="4"/>
    </row>
    <row r="6052" spans="21:39" x14ac:dyDescent="0.2">
      <c r="U6052" s="4"/>
      <c r="V6052" s="4"/>
      <c r="W6052" s="4"/>
      <c r="X6052" s="4"/>
      <c r="AJ6052" s="4"/>
      <c r="AK6052" s="4"/>
      <c r="AL6052" s="4"/>
      <c r="AM6052" s="4"/>
    </row>
    <row r="6053" spans="21:39" x14ac:dyDescent="0.2">
      <c r="U6053" s="4"/>
      <c r="V6053" s="4"/>
      <c r="W6053" s="4"/>
      <c r="X6053" s="4"/>
      <c r="AJ6053" s="4"/>
      <c r="AK6053" s="4"/>
      <c r="AL6053" s="4"/>
      <c r="AM6053" s="4"/>
    </row>
    <row r="6054" spans="21:39" x14ac:dyDescent="0.2">
      <c r="U6054" s="4"/>
      <c r="V6054" s="4"/>
      <c r="W6054" s="4"/>
      <c r="X6054" s="4"/>
      <c r="AJ6054" s="4"/>
      <c r="AK6054" s="4"/>
      <c r="AL6054" s="4"/>
      <c r="AM6054" s="4"/>
    </row>
    <row r="6055" spans="21:39" x14ac:dyDescent="0.2">
      <c r="U6055" s="4"/>
      <c r="V6055" s="4"/>
      <c r="W6055" s="4"/>
      <c r="X6055" s="4"/>
      <c r="AJ6055" s="4"/>
      <c r="AK6055" s="4"/>
      <c r="AL6055" s="4"/>
      <c r="AM6055" s="4"/>
    </row>
    <row r="6056" spans="21:39" x14ac:dyDescent="0.2">
      <c r="U6056" s="4"/>
      <c r="V6056" s="4"/>
      <c r="W6056" s="4"/>
      <c r="X6056" s="4"/>
      <c r="AJ6056" s="4"/>
      <c r="AK6056" s="4"/>
      <c r="AL6056" s="4"/>
      <c r="AM6056" s="4"/>
    </row>
    <row r="6057" spans="21:39" x14ac:dyDescent="0.2">
      <c r="U6057" s="4"/>
      <c r="V6057" s="4"/>
      <c r="W6057" s="4"/>
      <c r="X6057" s="4"/>
      <c r="AJ6057" s="4"/>
      <c r="AK6057" s="4"/>
      <c r="AL6057" s="4"/>
      <c r="AM6057" s="4"/>
    </row>
    <row r="6058" spans="21:39" x14ac:dyDescent="0.2">
      <c r="U6058" s="4"/>
      <c r="V6058" s="4"/>
      <c r="W6058" s="4"/>
      <c r="X6058" s="4"/>
      <c r="AJ6058" s="4"/>
      <c r="AK6058" s="4"/>
      <c r="AL6058" s="4"/>
      <c r="AM6058" s="4"/>
    </row>
    <row r="6059" spans="21:39" x14ac:dyDescent="0.2">
      <c r="U6059" s="4"/>
      <c r="V6059" s="4"/>
      <c r="W6059" s="4"/>
      <c r="X6059" s="4"/>
      <c r="AJ6059" s="4"/>
      <c r="AK6059" s="4"/>
      <c r="AL6059" s="4"/>
      <c r="AM6059" s="4"/>
    </row>
    <row r="6060" spans="21:39" x14ac:dyDescent="0.2">
      <c r="U6060" s="4"/>
      <c r="V6060" s="4"/>
      <c r="W6060" s="4"/>
      <c r="X6060" s="4"/>
      <c r="AJ6060" s="4"/>
      <c r="AK6060" s="4"/>
      <c r="AL6060" s="4"/>
      <c r="AM6060" s="4"/>
    </row>
    <row r="6061" spans="21:39" x14ac:dyDescent="0.2">
      <c r="U6061" s="4"/>
      <c r="V6061" s="4"/>
      <c r="W6061" s="4"/>
      <c r="X6061" s="4"/>
      <c r="AJ6061" s="4"/>
      <c r="AK6061" s="4"/>
      <c r="AL6061" s="4"/>
      <c r="AM6061" s="4"/>
    </row>
    <row r="6062" spans="21:39" x14ac:dyDescent="0.2">
      <c r="U6062" s="4"/>
      <c r="V6062" s="4"/>
      <c r="W6062" s="4"/>
      <c r="X6062" s="4"/>
      <c r="AJ6062" s="4"/>
      <c r="AK6062" s="4"/>
      <c r="AL6062" s="4"/>
      <c r="AM6062" s="4"/>
    </row>
    <row r="6063" spans="21:39" x14ac:dyDescent="0.2">
      <c r="U6063" s="4"/>
      <c r="V6063" s="4"/>
      <c r="W6063" s="4"/>
      <c r="X6063" s="4"/>
      <c r="AJ6063" s="4"/>
      <c r="AK6063" s="4"/>
      <c r="AL6063" s="4"/>
      <c r="AM6063" s="4"/>
    </row>
    <row r="6064" spans="21:39" x14ac:dyDescent="0.2">
      <c r="U6064" s="4"/>
      <c r="V6064" s="4"/>
      <c r="W6064" s="4"/>
      <c r="X6064" s="4"/>
      <c r="AJ6064" s="4"/>
      <c r="AK6064" s="4"/>
      <c r="AL6064" s="4"/>
      <c r="AM6064" s="4"/>
    </row>
    <row r="6065" spans="21:39" x14ac:dyDescent="0.2">
      <c r="U6065" s="4"/>
      <c r="V6065" s="4"/>
      <c r="W6065" s="4"/>
      <c r="X6065" s="4"/>
      <c r="AJ6065" s="4"/>
      <c r="AK6065" s="4"/>
      <c r="AL6065" s="4"/>
      <c r="AM6065" s="4"/>
    </row>
    <row r="6066" spans="21:39" x14ac:dyDescent="0.2">
      <c r="U6066" s="4"/>
      <c r="V6066" s="4"/>
      <c r="W6066" s="4"/>
      <c r="X6066" s="4"/>
      <c r="AJ6066" s="4"/>
      <c r="AK6066" s="4"/>
      <c r="AL6066" s="4"/>
      <c r="AM6066" s="4"/>
    </row>
    <row r="6067" spans="21:39" x14ac:dyDescent="0.2">
      <c r="U6067" s="4"/>
      <c r="V6067" s="4"/>
      <c r="W6067" s="4"/>
      <c r="X6067" s="4"/>
      <c r="AJ6067" s="4"/>
      <c r="AK6067" s="4"/>
      <c r="AL6067" s="4"/>
      <c r="AM6067" s="4"/>
    </row>
    <row r="6068" spans="21:39" x14ac:dyDescent="0.2">
      <c r="U6068" s="4"/>
      <c r="V6068" s="4"/>
      <c r="W6068" s="4"/>
      <c r="X6068" s="4"/>
      <c r="AJ6068" s="4"/>
      <c r="AK6068" s="4"/>
      <c r="AL6068" s="4"/>
      <c r="AM6068" s="4"/>
    </row>
    <row r="6069" spans="21:39" x14ac:dyDescent="0.2">
      <c r="U6069" s="4"/>
      <c r="V6069" s="4"/>
      <c r="W6069" s="4"/>
      <c r="X6069" s="4"/>
      <c r="AJ6069" s="4"/>
      <c r="AK6069" s="4"/>
      <c r="AL6069" s="4"/>
      <c r="AM6069" s="4"/>
    </row>
    <row r="6070" spans="21:39" x14ac:dyDescent="0.2">
      <c r="U6070" s="4"/>
      <c r="V6070" s="4"/>
      <c r="W6070" s="4"/>
      <c r="X6070" s="4"/>
      <c r="AJ6070" s="4"/>
      <c r="AK6070" s="4"/>
      <c r="AL6070" s="4"/>
      <c r="AM6070" s="4"/>
    </row>
    <row r="6071" spans="21:39" x14ac:dyDescent="0.2">
      <c r="U6071" s="4"/>
      <c r="V6071" s="4"/>
      <c r="W6071" s="4"/>
      <c r="X6071" s="4"/>
      <c r="AJ6071" s="4"/>
      <c r="AK6071" s="4"/>
      <c r="AL6071" s="4"/>
      <c r="AM6071" s="4"/>
    </row>
    <row r="6072" spans="21:39" x14ac:dyDescent="0.2">
      <c r="U6072" s="4"/>
      <c r="V6072" s="4"/>
      <c r="W6072" s="4"/>
      <c r="X6072" s="4"/>
      <c r="AJ6072" s="4"/>
      <c r="AK6072" s="4"/>
      <c r="AL6072" s="4"/>
      <c r="AM6072" s="4"/>
    </row>
    <row r="6073" spans="21:39" x14ac:dyDescent="0.2">
      <c r="U6073" s="4"/>
      <c r="V6073" s="4"/>
      <c r="W6073" s="4"/>
      <c r="X6073" s="4"/>
      <c r="AJ6073" s="4"/>
      <c r="AK6073" s="4"/>
      <c r="AL6073" s="4"/>
      <c r="AM6073" s="4"/>
    </row>
    <row r="6074" spans="21:39" x14ac:dyDescent="0.2">
      <c r="U6074" s="4"/>
      <c r="V6074" s="4"/>
      <c r="W6074" s="4"/>
      <c r="X6074" s="4"/>
      <c r="AJ6074" s="4"/>
      <c r="AK6074" s="4"/>
      <c r="AL6074" s="4"/>
      <c r="AM6074" s="4"/>
    </row>
    <row r="6075" spans="21:39" x14ac:dyDescent="0.2">
      <c r="U6075" s="4"/>
      <c r="V6075" s="4"/>
      <c r="W6075" s="4"/>
      <c r="X6075" s="4"/>
      <c r="AJ6075" s="4"/>
      <c r="AK6075" s="4"/>
      <c r="AL6075" s="4"/>
      <c r="AM6075" s="4"/>
    </row>
    <row r="6076" spans="21:39" x14ac:dyDescent="0.2">
      <c r="U6076" s="4"/>
      <c r="V6076" s="4"/>
      <c r="W6076" s="4"/>
      <c r="X6076" s="4"/>
      <c r="AJ6076" s="4"/>
      <c r="AK6076" s="4"/>
      <c r="AL6076" s="4"/>
      <c r="AM6076" s="4"/>
    </row>
    <row r="6077" spans="21:39" x14ac:dyDescent="0.2">
      <c r="U6077" s="4"/>
      <c r="V6077" s="4"/>
      <c r="W6077" s="4"/>
      <c r="X6077" s="4"/>
      <c r="AJ6077" s="4"/>
      <c r="AK6077" s="4"/>
      <c r="AL6077" s="4"/>
      <c r="AM6077" s="4"/>
    </row>
    <row r="6078" spans="21:39" x14ac:dyDescent="0.2">
      <c r="U6078" s="4"/>
      <c r="V6078" s="4"/>
      <c r="W6078" s="4"/>
      <c r="X6078" s="4"/>
      <c r="AJ6078" s="4"/>
      <c r="AK6078" s="4"/>
      <c r="AL6078" s="4"/>
      <c r="AM6078" s="4"/>
    </row>
    <row r="6079" spans="21:39" x14ac:dyDescent="0.2">
      <c r="U6079" s="4"/>
      <c r="V6079" s="4"/>
      <c r="W6079" s="4"/>
      <c r="X6079" s="4"/>
      <c r="AJ6079" s="4"/>
      <c r="AK6079" s="4"/>
      <c r="AL6079" s="4"/>
      <c r="AM6079" s="4"/>
    </row>
    <row r="6080" spans="21:39" x14ac:dyDescent="0.2">
      <c r="U6080" s="4"/>
      <c r="V6080" s="4"/>
      <c r="W6080" s="4"/>
      <c r="X6080" s="4"/>
      <c r="AJ6080" s="4"/>
      <c r="AK6080" s="4"/>
      <c r="AL6080" s="4"/>
      <c r="AM6080" s="4"/>
    </row>
    <row r="6081" spans="21:39" x14ac:dyDescent="0.2">
      <c r="U6081" s="4"/>
      <c r="V6081" s="4"/>
      <c r="W6081" s="4"/>
      <c r="X6081" s="4"/>
      <c r="AJ6081" s="4"/>
      <c r="AK6081" s="4"/>
      <c r="AL6081" s="4"/>
      <c r="AM6081" s="4"/>
    </row>
    <row r="6082" spans="21:39" x14ac:dyDescent="0.2">
      <c r="U6082" s="4"/>
      <c r="V6082" s="4"/>
      <c r="W6082" s="4"/>
      <c r="X6082" s="4"/>
      <c r="AJ6082" s="4"/>
      <c r="AK6082" s="4"/>
      <c r="AL6082" s="4"/>
      <c r="AM6082" s="4"/>
    </row>
    <row r="6083" spans="21:39" x14ac:dyDescent="0.2">
      <c r="U6083" s="4"/>
      <c r="V6083" s="4"/>
      <c r="W6083" s="4"/>
      <c r="X6083" s="4"/>
      <c r="AJ6083" s="4"/>
      <c r="AK6083" s="4"/>
      <c r="AL6083" s="4"/>
      <c r="AM6083" s="4"/>
    </row>
    <row r="6084" spans="21:39" x14ac:dyDescent="0.2">
      <c r="U6084" s="4"/>
      <c r="V6084" s="4"/>
      <c r="W6084" s="4"/>
      <c r="X6084" s="4"/>
      <c r="AJ6084" s="4"/>
      <c r="AK6084" s="4"/>
      <c r="AL6084" s="4"/>
      <c r="AM6084" s="4"/>
    </row>
    <row r="6085" spans="21:39" x14ac:dyDescent="0.2">
      <c r="U6085" s="4"/>
      <c r="V6085" s="4"/>
      <c r="W6085" s="4"/>
      <c r="X6085" s="4"/>
      <c r="AJ6085" s="4"/>
      <c r="AK6085" s="4"/>
      <c r="AL6085" s="4"/>
      <c r="AM6085" s="4"/>
    </row>
    <row r="6086" spans="21:39" x14ac:dyDescent="0.2">
      <c r="U6086" s="4"/>
      <c r="V6086" s="4"/>
      <c r="W6086" s="4"/>
      <c r="X6086" s="4"/>
      <c r="AJ6086" s="4"/>
      <c r="AK6086" s="4"/>
      <c r="AL6086" s="4"/>
      <c r="AM6086" s="4"/>
    </row>
    <row r="6087" spans="21:39" x14ac:dyDescent="0.2">
      <c r="U6087" s="4"/>
      <c r="V6087" s="4"/>
      <c r="W6087" s="4"/>
      <c r="X6087" s="4"/>
      <c r="AJ6087" s="4"/>
      <c r="AK6087" s="4"/>
      <c r="AL6087" s="4"/>
      <c r="AM6087" s="4"/>
    </row>
    <row r="6088" spans="21:39" x14ac:dyDescent="0.2">
      <c r="U6088" s="4"/>
      <c r="V6088" s="4"/>
      <c r="W6088" s="4"/>
      <c r="X6088" s="4"/>
      <c r="AJ6088" s="4"/>
      <c r="AK6088" s="4"/>
      <c r="AL6088" s="4"/>
      <c r="AM6088" s="4"/>
    </row>
    <row r="6089" spans="21:39" x14ac:dyDescent="0.2">
      <c r="U6089" s="4"/>
      <c r="V6089" s="4"/>
      <c r="W6089" s="4"/>
      <c r="X6089" s="4"/>
      <c r="AJ6089" s="4"/>
      <c r="AK6089" s="4"/>
      <c r="AL6089" s="4"/>
      <c r="AM6089" s="4"/>
    </row>
    <row r="6090" spans="21:39" x14ac:dyDescent="0.2">
      <c r="U6090" s="4"/>
      <c r="V6090" s="4"/>
      <c r="W6090" s="4"/>
      <c r="X6090" s="4"/>
      <c r="AJ6090" s="4"/>
      <c r="AK6090" s="4"/>
      <c r="AL6090" s="4"/>
      <c r="AM6090" s="4"/>
    </row>
    <row r="6091" spans="21:39" x14ac:dyDescent="0.2">
      <c r="U6091" s="4"/>
      <c r="V6091" s="4"/>
      <c r="W6091" s="4"/>
      <c r="X6091" s="4"/>
      <c r="AJ6091" s="4"/>
      <c r="AK6091" s="4"/>
      <c r="AL6091" s="4"/>
      <c r="AM6091" s="4"/>
    </row>
    <row r="6092" spans="21:39" x14ac:dyDescent="0.2">
      <c r="U6092" s="4"/>
      <c r="V6092" s="4"/>
      <c r="W6092" s="4"/>
      <c r="X6092" s="4"/>
      <c r="AJ6092" s="4"/>
      <c r="AK6092" s="4"/>
      <c r="AL6092" s="4"/>
      <c r="AM6092" s="4"/>
    </row>
    <row r="6093" spans="21:39" x14ac:dyDescent="0.2">
      <c r="U6093" s="4"/>
      <c r="V6093" s="4"/>
      <c r="W6093" s="4"/>
      <c r="X6093" s="4"/>
      <c r="AJ6093" s="4"/>
      <c r="AK6093" s="4"/>
      <c r="AL6093" s="4"/>
      <c r="AM6093" s="4"/>
    </row>
    <row r="6094" spans="21:39" x14ac:dyDescent="0.2">
      <c r="U6094" s="4"/>
      <c r="V6094" s="4"/>
      <c r="W6094" s="4"/>
      <c r="X6094" s="4"/>
      <c r="AJ6094" s="4"/>
      <c r="AK6094" s="4"/>
      <c r="AL6094" s="4"/>
      <c r="AM6094" s="4"/>
    </row>
    <row r="6095" spans="21:39" x14ac:dyDescent="0.2">
      <c r="U6095" s="4"/>
      <c r="V6095" s="4"/>
      <c r="W6095" s="4"/>
      <c r="X6095" s="4"/>
      <c r="AJ6095" s="4"/>
      <c r="AK6095" s="4"/>
      <c r="AL6095" s="4"/>
      <c r="AM6095" s="4"/>
    </row>
    <row r="6096" spans="21:39" x14ac:dyDescent="0.2">
      <c r="U6096" s="4"/>
      <c r="V6096" s="4"/>
      <c r="W6096" s="4"/>
      <c r="X6096" s="4"/>
      <c r="AJ6096" s="4"/>
      <c r="AK6096" s="4"/>
      <c r="AL6096" s="4"/>
      <c r="AM6096" s="4"/>
    </row>
    <row r="6097" spans="21:39" x14ac:dyDescent="0.2">
      <c r="U6097" s="4"/>
      <c r="V6097" s="4"/>
      <c r="W6097" s="4"/>
      <c r="X6097" s="4"/>
      <c r="AJ6097" s="4"/>
      <c r="AK6097" s="4"/>
      <c r="AL6097" s="4"/>
      <c r="AM6097" s="4"/>
    </row>
    <row r="6098" spans="21:39" x14ac:dyDescent="0.2">
      <c r="U6098" s="4"/>
      <c r="V6098" s="4"/>
      <c r="W6098" s="4"/>
      <c r="X6098" s="4"/>
      <c r="AJ6098" s="4"/>
      <c r="AK6098" s="4"/>
      <c r="AL6098" s="4"/>
      <c r="AM6098" s="4"/>
    </row>
    <row r="6099" spans="21:39" x14ac:dyDescent="0.2">
      <c r="U6099" s="4"/>
      <c r="V6099" s="4"/>
      <c r="W6099" s="4"/>
      <c r="X6099" s="4"/>
      <c r="AJ6099" s="4"/>
      <c r="AK6099" s="4"/>
      <c r="AL6099" s="4"/>
      <c r="AM6099" s="4"/>
    </row>
    <row r="6100" spans="21:39" x14ac:dyDescent="0.2">
      <c r="U6100" s="4"/>
      <c r="V6100" s="4"/>
      <c r="W6100" s="4"/>
      <c r="X6100" s="4"/>
      <c r="AJ6100" s="4"/>
      <c r="AK6100" s="4"/>
      <c r="AL6100" s="4"/>
      <c r="AM6100" s="4"/>
    </row>
    <row r="6101" spans="21:39" x14ac:dyDescent="0.2">
      <c r="U6101" s="4"/>
      <c r="V6101" s="4"/>
      <c r="W6101" s="4"/>
      <c r="X6101" s="4"/>
      <c r="AJ6101" s="4"/>
      <c r="AK6101" s="4"/>
      <c r="AL6101" s="4"/>
      <c r="AM6101" s="4"/>
    </row>
    <row r="6102" spans="21:39" x14ac:dyDescent="0.2">
      <c r="U6102" s="4"/>
      <c r="V6102" s="4"/>
      <c r="W6102" s="4"/>
      <c r="X6102" s="4"/>
      <c r="AJ6102" s="4"/>
      <c r="AK6102" s="4"/>
      <c r="AL6102" s="4"/>
      <c r="AM6102" s="4"/>
    </row>
    <row r="6103" spans="21:39" x14ac:dyDescent="0.2">
      <c r="U6103" s="4"/>
      <c r="V6103" s="4"/>
      <c r="W6103" s="4"/>
      <c r="X6103" s="4"/>
      <c r="AJ6103" s="4"/>
      <c r="AK6103" s="4"/>
      <c r="AL6103" s="4"/>
      <c r="AM6103" s="4"/>
    </row>
    <row r="6104" spans="21:39" x14ac:dyDescent="0.2">
      <c r="U6104" s="4"/>
      <c r="V6104" s="4"/>
      <c r="W6104" s="4"/>
      <c r="X6104" s="4"/>
      <c r="AJ6104" s="4"/>
      <c r="AK6104" s="4"/>
      <c r="AL6104" s="4"/>
      <c r="AM6104" s="4"/>
    </row>
    <row r="6105" spans="21:39" x14ac:dyDescent="0.2">
      <c r="U6105" s="4"/>
      <c r="V6105" s="4"/>
      <c r="W6105" s="4"/>
      <c r="X6105" s="4"/>
      <c r="AJ6105" s="4"/>
      <c r="AK6105" s="4"/>
      <c r="AL6105" s="4"/>
      <c r="AM6105" s="4"/>
    </row>
    <row r="6106" spans="21:39" x14ac:dyDescent="0.2">
      <c r="U6106" s="4"/>
      <c r="V6106" s="4"/>
      <c r="W6106" s="4"/>
      <c r="X6106" s="4"/>
      <c r="AJ6106" s="4"/>
      <c r="AK6106" s="4"/>
      <c r="AL6106" s="4"/>
      <c r="AM6106" s="4"/>
    </row>
    <row r="6107" spans="21:39" x14ac:dyDescent="0.2">
      <c r="U6107" s="4"/>
      <c r="V6107" s="4"/>
      <c r="W6107" s="4"/>
      <c r="X6107" s="4"/>
      <c r="AJ6107" s="4"/>
      <c r="AK6107" s="4"/>
      <c r="AL6107" s="4"/>
      <c r="AM6107" s="4"/>
    </row>
    <row r="6108" spans="21:39" x14ac:dyDescent="0.2">
      <c r="U6108" s="4"/>
      <c r="V6108" s="4"/>
      <c r="W6108" s="4"/>
      <c r="X6108" s="4"/>
      <c r="AJ6108" s="4"/>
      <c r="AK6108" s="4"/>
      <c r="AL6108" s="4"/>
      <c r="AM6108" s="4"/>
    </row>
    <row r="6109" spans="21:39" x14ac:dyDescent="0.2">
      <c r="U6109" s="4"/>
      <c r="V6109" s="4"/>
      <c r="W6109" s="4"/>
      <c r="X6109" s="4"/>
      <c r="AJ6109" s="4"/>
      <c r="AK6109" s="4"/>
      <c r="AL6109" s="4"/>
      <c r="AM6109" s="4"/>
    </row>
    <row r="6110" spans="21:39" x14ac:dyDescent="0.2">
      <c r="U6110" s="4"/>
      <c r="V6110" s="4"/>
      <c r="W6110" s="4"/>
      <c r="X6110" s="4"/>
      <c r="AJ6110" s="4"/>
      <c r="AK6110" s="4"/>
      <c r="AL6110" s="4"/>
      <c r="AM6110" s="4"/>
    </row>
    <row r="6111" spans="21:39" x14ac:dyDescent="0.2">
      <c r="U6111" s="4"/>
      <c r="V6111" s="4"/>
      <c r="W6111" s="4"/>
      <c r="X6111" s="4"/>
      <c r="AJ6111" s="4"/>
      <c r="AK6111" s="4"/>
      <c r="AL6111" s="4"/>
      <c r="AM6111" s="4"/>
    </row>
    <row r="6112" spans="21:39" x14ac:dyDescent="0.2">
      <c r="U6112" s="4"/>
      <c r="V6112" s="4"/>
      <c r="W6112" s="4"/>
      <c r="X6112" s="4"/>
      <c r="AJ6112" s="4"/>
      <c r="AK6112" s="4"/>
      <c r="AL6112" s="4"/>
      <c r="AM6112" s="4"/>
    </row>
    <row r="6113" spans="21:39" x14ac:dyDescent="0.2">
      <c r="U6113" s="4"/>
      <c r="V6113" s="4"/>
      <c r="W6113" s="4"/>
      <c r="X6113" s="4"/>
      <c r="AJ6113" s="4"/>
      <c r="AK6113" s="4"/>
      <c r="AL6113" s="4"/>
      <c r="AM6113" s="4"/>
    </row>
    <row r="6114" spans="21:39" x14ac:dyDescent="0.2">
      <c r="U6114" s="4"/>
      <c r="V6114" s="4"/>
      <c r="W6114" s="4"/>
      <c r="X6114" s="4"/>
      <c r="AJ6114" s="4"/>
      <c r="AK6114" s="4"/>
      <c r="AL6114" s="4"/>
      <c r="AM6114" s="4"/>
    </row>
    <row r="6115" spans="21:39" x14ac:dyDescent="0.2">
      <c r="U6115" s="4"/>
      <c r="V6115" s="4"/>
      <c r="W6115" s="4"/>
      <c r="X6115" s="4"/>
      <c r="AJ6115" s="4"/>
      <c r="AK6115" s="4"/>
      <c r="AL6115" s="4"/>
      <c r="AM6115" s="4"/>
    </row>
    <row r="6116" spans="21:39" x14ac:dyDescent="0.2">
      <c r="U6116" s="4"/>
      <c r="V6116" s="4"/>
      <c r="W6116" s="4"/>
      <c r="X6116" s="4"/>
      <c r="AJ6116" s="4"/>
      <c r="AK6116" s="4"/>
      <c r="AL6116" s="4"/>
      <c r="AM6116" s="4"/>
    </row>
    <row r="6117" spans="21:39" x14ac:dyDescent="0.2">
      <c r="U6117" s="4"/>
      <c r="V6117" s="4"/>
      <c r="W6117" s="4"/>
      <c r="X6117" s="4"/>
      <c r="AJ6117" s="4"/>
      <c r="AK6117" s="4"/>
      <c r="AL6117" s="4"/>
      <c r="AM6117" s="4"/>
    </row>
    <row r="6118" spans="21:39" x14ac:dyDescent="0.2">
      <c r="U6118" s="4"/>
      <c r="V6118" s="4"/>
      <c r="W6118" s="4"/>
      <c r="X6118" s="4"/>
      <c r="AJ6118" s="4"/>
      <c r="AK6118" s="4"/>
      <c r="AL6118" s="4"/>
      <c r="AM6118" s="4"/>
    </row>
    <row r="6119" spans="21:39" x14ac:dyDescent="0.2">
      <c r="U6119" s="4"/>
      <c r="V6119" s="4"/>
      <c r="W6119" s="4"/>
      <c r="X6119" s="4"/>
      <c r="AJ6119" s="4"/>
      <c r="AK6119" s="4"/>
      <c r="AL6119" s="4"/>
      <c r="AM6119" s="4"/>
    </row>
    <row r="6120" spans="21:39" x14ac:dyDescent="0.2">
      <c r="U6120" s="4"/>
      <c r="V6120" s="4"/>
      <c r="W6120" s="4"/>
      <c r="X6120" s="4"/>
      <c r="AJ6120" s="4"/>
      <c r="AK6120" s="4"/>
      <c r="AL6120" s="4"/>
      <c r="AM6120" s="4"/>
    </row>
    <row r="6121" spans="21:39" x14ac:dyDescent="0.2">
      <c r="U6121" s="4"/>
      <c r="V6121" s="4"/>
      <c r="W6121" s="4"/>
      <c r="X6121" s="4"/>
      <c r="AJ6121" s="4"/>
      <c r="AK6121" s="4"/>
      <c r="AL6121" s="4"/>
      <c r="AM6121" s="4"/>
    </row>
    <row r="6122" spans="21:39" x14ac:dyDescent="0.2">
      <c r="U6122" s="4"/>
      <c r="V6122" s="4"/>
      <c r="W6122" s="4"/>
      <c r="X6122" s="4"/>
      <c r="AJ6122" s="4"/>
      <c r="AK6122" s="4"/>
      <c r="AL6122" s="4"/>
      <c r="AM6122" s="4"/>
    </row>
    <row r="6123" spans="21:39" x14ac:dyDescent="0.2">
      <c r="U6123" s="4"/>
      <c r="V6123" s="4"/>
      <c r="W6123" s="4"/>
      <c r="X6123" s="4"/>
      <c r="AJ6123" s="4"/>
      <c r="AK6123" s="4"/>
      <c r="AL6123" s="4"/>
      <c r="AM6123" s="4"/>
    </row>
    <row r="6124" spans="21:39" x14ac:dyDescent="0.2">
      <c r="U6124" s="4"/>
      <c r="V6124" s="4"/>
      <c r="W6124" s="4"/>
      <c r="X6124" s="4"/>
      <c r="AJ6124" s="4"/>
      <c r="AK6124" s="4"/>
      <c r="AL6124" s="4"/>
      <c r="AM6124" s="4"/>
    </row>
    <row r="6125" spans="21:39" x14ac:dyDescent="0.2">
      <c r="U6125" s="4"/>
      <c r="V6125" s="4"/>
      <c r="W6125" s="4"/>
      <c r="X6125" s="4"/>
      <c r="AJ6125" s="4"/>
      <c r="AK6125" s="4"/>
      <c r="AL6125" s="4"/>
      <c r="AM6125" s="4"/>
    </row>
    <row r="6126" spans="21:39" x14ac:dyDescent="0.2">
      <c r="U6126" s="4"/>
      <c r="V6126" s="4"/>
      <c r="W6126" s="4"/>
      <c r="X6126" s="4"/>
      <c r="AJ6126" s="4"/>
      <c r="AK6126" s="4"/>
      <c r="AL6126" s="4"/>
      <c r="AM6126" s="4"/>
    </row>
    <row r="6127" spans="21:39" x14ac:dyDescent="0.2">
      <c r="U6127" s="4"/>
      <c r="V6127" s="4"/>
      <c r="W6127" s="4"/>
      <c r="X6127" s="4"/>
      <c r="AJ6127" s="4"/>
      <c r="AK6127" s="4"/>
      <c r="AL6127" s="4"/>
      <c r="AM6127" s="4"/>
    </row>
    <row r="6128" spans="21:39" x14ac:dyDescent="0.2">
      <c r="U6128" s="4"/>
      <c r="V6128" s="4"/>
      <c r="W6128" s="4"/>
      <c r="X6128" s="4"/>
      <c r="AJ6128" s="4"/>
      <c r="AK6128" s="4"/>
      <c r="AL6128" s="4"/>
      <c r="AM6128" s="4"/>
    </row>
    <row r="6129" spans="21:39" x14ac:dyDescent="0.2">
      <c r="U6129" s="4"/>
      <c r="V6129" s="4"/>
      <c r="W6129" s="4"/>
      <c r="X6129" s="4"/>
      <c r="AJ6129" s="4"/>
      <c r="AK6129" s="4"/>
      <c r="AL6129" s="4"/>
      <c r="AM6129" s="4"/>
    </row>
    <row r="6130" spans="21:39" x14ac:dyDescent="0.2">
      <c r="U6130" s="4"/>
      <c r="V6130" s="4"/>
      <c r="W6130" s="4"/>
      <c r="X6130" s="4"/>
      <c r="AJ6130" s="4"/>
      <c r="AK6130" s="4"/>
      <c r="AL6130" s="4"/>
      <c r="AM6130" s="4"/>
    </row>
    <row r="6131" spans="21:39" x14ac:dyDescent="0.2">
      <c r="U6131" s="4"/>
      <c r="V6131" s="4"/>
      <c r="W6131" s="4"/>
      <c r="X6131" s="4"/>
      <c r="AJ6131" s="4"/>
      <c r="AK6131" s="4"/>
      <c r="AL6131" s="4"/>
      <c r="AM6131" s="4"/>
    </row>
    <row r="6132" spans="21:39" x14ac:dyDescent="0.2">
      <c r="U6132" s="4"/>
      <c r="V6132" s="4"/>
      <c r="W6132" s="4"/>
      <c r="X6132" s="4"/>
      <c r="AJ6132" s="4"/>
      <c r="AK6132" s="4"/>
      <c r="AL6132" s="4"/>
      <c r="AM6132" s="4"/>
    </row>
    <row r="6133" spans="21:39" x14ac:dyDescent="0.2">
      <c r="U6133" s="4"/>
      <c r="V6133" s="4"/>
      <c r="W6133" s="4"/>
      <c r="X6133" s="4"/>
      <c r="AJ6133" s="4"/>
      <c r="AK6133" s="4"/>
      <c r="AL6133" s="4"/>
      <c r="AM6133" s="4"/>
    </row>
    <row r="6134" spans="21:39" x14ac:dyDescent="0.2">
      <c r="U6134" s="4"/>
      <c r="V6134" s="4"/>
      <c r="W6134" s="4"/>
      <c r="X6134" s="4"/>
      <c r="AJ6134" s="4"/>
      <c r="AK6134" s="4"/>
      <c r="AL6134" s="4"/>
      <c r="AM6134" s="4"/>
    </row>
    <row r="6135" spans="21:39" x14ac:dyDescent="0.2">
      <c r="U6135" s="4"/>
      <c r="V6135" s="4"/>
      <c r="W6135" s="4"/>
      <c r="X6135" s="4"/>
      <c r="AJ6135" s="4"/>
      <c r="AK6135" s="4"/>
      <c r="AL6135" s="4"/>
      <c r="AM6135" s="4"/>
    </row>
    <row r="6136" spans="21:39" x14ac:dyDescent="0.2">
      <c r="U6136" s="4"/>
      <c r="V6136" s="4"/>
      <c r="W6136" s="4"/>
      <c r="X6136" s="4"/>
      <c r="AJ6136" s="4"/>
      <c r="AK6136" s="4"/>
      <c r="AL6136" s="4"/>
      <c r="AM6136" s="4"/>
    </row>
    <row r="6137" spans="21:39" x14ac:dyDescent="0.2">
      <c r="U6137" s="4"/>
      <c r="V6137" s="4"/>
      <c r="W6137" s="4"/>
      <c r="X6137" s="4"/>
      <c r="AJ6137" s="4"/>
      <c r="AK6137" s="4"/>
      <c r="AL6137" s="4"/>
      <c r="AM6137" s="4"/>
    </row>
    <row r="6138" spans="21:39" x14ac:dyDescent="0.2">
      <c r="U6138" s="4"/>
      <c r="V6138" s="4"/>
      <c r="W6138" s="4"/>
      <c r="X6138" s="4"/>
      <c r="AJ6138" s="4"/>
      <c r="AK6138" s="4"/>
      <c r="AL6138" s="4"/>
      <c r="AM6138" s="4"/>
    </row>
    <row r="6139" spans="21:39" x14ac:dyDescent="0.2">
      <c r="U6139" s="4"/>
      <c r="V6139" s="4"/>
      <c r="W6139" s="4"/>
      <c r="X6139" s="4"/>
      <c r="AJ6139" s="4"/>
      <c r="AK6139" s="4"/>
      <c r="AL6139" s="4"/>
      <c r="AM6139" s="4"/>
    </row>
    <row r="6140" spans="21:39" x14ac:dyDescent="0.2">
      <c r="U6140" s="4"/>
      <c r="V6140" s="4"/>
      <c r="W6140" s="4"/>
      <c r="X6140" s="4"/>
      <c r="AJ6140" s="4"/>
      <c r="AK6140" s="4"/>
      <c r="AL6140" s="4"/>
      <c r="AM6140" s="4"/>
    </row>
    <row r="6141" spans="21:39" x14ac:dyDescent="0.2">
      <c r="U6141" s="4"/>
      <c r="V6141" s="4"/>
      <c r="W6141" s="4"/>
      <c r="X6141" s="4"/>
      <c r="AJ6141" s="4"/>
      <c r="AK6141" s="4"/>
      <c r="AL6141" s="4"/>
      <c r="AM6141" s="4"/>
    </row>
    <row r="6142" spans="21:39" x14ac:dyDescent="0.2">
      <c r="U6142" s="4"/>
      <c r="V6142" s="4"/>
      <c r="W6142" s="4"/>
      <c r="X6142" s="4"/>
      <c r="AJ6142" s="4"/>
      <c r="AK6142" s="4"/>
      <c r="AL6142" s="4"/>
      <c r="AM6142" s="4"/>
    </row>
    <row r="6143" spans="21:39" x14ac:dyDescent="0.2">
      <c r="U6143" s="4"/>
      <c r="V6143" s="4"/>
      <c r="W6143" s="4"/>
      <c r="X6143" s="4"/>
      <c r="AJ6143" s="4"/>
      <c r="AK6143" s="4"/>
      <c r="AL6143" s="4"/>
      <c r="AM6143" s="4"/>
    </row>
    <row r="6144" spans="21:39" x14ac:dyDescent="0.2">
      <c r="U6144" s="4"/>
      <c r="V6144" s="4"/>
      <c r="W6144" s="4"/>
      <c r="X6144" s="4"/>
      <c r="AJ6144" s="4"/>
      <c r="AK6144" s="4"/>
      <c r="AL6144" s="4"/>
      <c r="AM6144" s="4"/>
    </row>
    <row r="6145" spans="21:39" x14ac:dyDescent="0.2">
      <c r="U6145" s="4"/>
      <c r="V6145" s="4"/>
      <c r="W6145" s="4"/>
      <c r="X6145" s="4"/>
      <c r="AJ6145" s="4"/>
      <c r="AK6145" s="4"/>
      <c r="AL6145" s="4"/>
      <c r="AM6145" s="4"/>
    </row>
    <row r="6146" spans="21:39" x14ac:dyDescent="0.2">
      <c r="U6146" s="4"/>
      <c r="V6146" s="4"/>
      <c r="W6146" s="4"/>
      <c r="X6146" s="4"/>
      <c r="AJ6146" s="4"/>
      <c r="AK6146" s="4"/>
      <c r="AL6146" s="4"/>
      <c r="AM6146" s="4"/>
    </row>
    <row r="6147" spans="21:39" x14ac:dyDescent="0.2">
      <c r="U6147" s="4"/>
      <c r="V6147" s="4"/>
      <c r="W6147" s="4"/>
      <c r="X6147" s="4"/>
      <c r="AJ6147" s="4"/>
      <c r="AK6147" s="4"/>
      <c r="AL6147" s="4"/>
      <c r="AM6147" s="4"/>
    </row>
    <row r="6148" spans="21:39" x14ac:dyDescent="0.2">
      <c r="U6148" s="4"/>
      <c r="V6148" s="4"/>
      <c r="W6148" s="4"/>
      <c r="X6148" s="4"/>
      <c r="AJ6148" s="4"/>
      <c r="AK6148" s="4"/>
      <c r="AL6148" s="4"/>
      <c r="AM6148" s="4"/>
    </row>
    <row r="6149" spans="21:39" x14ac:dyDescent="0.2">
      <c r="U6149" s="4"/>
      <c r="V6149" s="4"/>
      <c r="W6149" s="4"/>
      <c r="X6149" s="4"/>
      <c r="AJ6149" s="4"/>
      <c r="AK6149" s="4"/>
      <c r="AL6149" s="4"/>
      <c r="AM6149" s="4"/>
    </row>
    <row r="6150" spans="21:39" x14ac:dyDescent="0.2">
      <c r="U6150" s="4"/>
      <c r="V6150" s="4"/>
      <c r="W6150" s="4"/>
      <c r="X6150" s="4"/>
      <c r="AJ6150" s="4"/>
      <c r="AK6150" s="4"/>
      <c r="AL6150" s="4"/>
      <c r="AM6150" s="4"/>
    </row>
    <row r="6151" spans="21:39" x14ac:dyDescent="0.2">
      <c r="U6151" s="4"/>
      <c r="V6151" s="4"/>
      <c r="W6151" s="4"/>
      <c r="X6151" s="4"/>
      <c r="AJ6151" s="4"/>
      <c r="AK6151" s="4"/>
      <c r="AL6151" s="4"/>
      <c r="AM6151" s="4"/>
    </row>
    <row r="6152" spans="21:39" x14ac:dyDescent="0.2">
      <c r="U6152" s="4"/>
      <c r="V6152" s="4"/>
      <c r="W6152" s="4"/>
      <c r="X6152" s="4"/>
      <c r="AJ6152" s="4"/>
      <c r="AK6152" s="4"/>
      <c r="AL6152" s="4"/>
      <c r="AM6152" s="4"/>
    </row>
    <row r="6153" spans="21:39" x14ac:dyDescent="0.2">
      <c r="U6153" s="4"/>
      <c r="V6153" s="4"/>
      <c r="W6153" s="4"/>
      <c r="X6153" s="4"/>
      <c r="AJ6153" s="4"/>
      <c r="AK6153" s="4"/>
      <c r="AL6153" s="4"/>
      <c r="AM6153" s="4"/>
    </row>
    <row r="6154" spans="21:39" x14ac:dyDescent="0.2">
      <c r="U6154" s="4"/>
      <c r="V6154" s="4"/>
      <c r="W6154" s="4"/>
      <c r="X6154" s="4"/>
      <c r="AJ6154" s="4"/>
      <c r="AK6154" s="4"/>
      <c r="AL6154" s="4"/>
      <c r="AM6154" s="4"/>
    </row>
    <row r="6155" spans="21:39" x14ac:dyDescent="0.2">
      <c r="U6155" s="4"/>
      <c r="V6155" s="4"/>
      <c r="W6155" s="4"/>
      <c r="X6155" s="4"/>
      <c r="AJ6155" s="4"/>
      <c r="AK6155" s="4"/>
      <c r="AL6155" s="4"/>
      <c r="AM6155" s="4"/>
    </row>
    <row r="6156" spans="21:39" x14ac:dyDescent="0.2">
      <c r="U6156" s="4"/>
      <c r="V6156" s="4"/>
      <c r="W6156" s="4"/>
      <c r="X6156" s="4"/>
      <c r="AJ6156" s="4"/>
      <c r="AK6156" s="4"/>
      <c r="AL6156" s="4"/>
      <c r="AM6156" s="4"/>
    </row>
    <row r="6157" spans="21:39" x14ac:dyDescent="0.2">
      <c r="U6157" s="4"/>
      <c r="V6157" s="4"/>
      <c r="W6157" s="4"/>
      <c r="X6157" s="4"/>
      <c r="AJ6157" s="4"/>
      <c r="AK6157" s="4"/>
      <c r="AL6157" s="4"/>
      <c r="AM6157" s="4"/>
    </row>
    <row r="6158" spans="21:39" x14ac:dyDescent="0.2">
      <c r="U6158" s="4"/>
      <c r="V6158" s="4"/>
      <c r="W6158" s="4"/>
      <c r="X6158" s="4"/>
      <c r="AJ6158" s="4"/>
      <c r="AK6158" s="4"/>
      <c r="AL6158" s="4"/>
      <c r="AM6158" s="4"/>
    </row>
    <row r="6159" spans="21:39" x14ac:dyDescent="0.2">
      <c r="U6159" s="4"/>
      <c r="V6159" s="4"/>
      <c r="W6159" s="4"/>
      <c r="X6159" s="4"/>
      <c r="AJ6159" s="4"/>
      <c r="AK6159" s="4"/>
      <c r="AL6159" s="4"/>
      <c r="AM6159" s="4"/>
    </row>
    <row r="6160" spans="21:39" x14ac:dyDescent="0.2">
      <c r="U6160" s="4"/>
      <c r="V6160" s="4"/>
      <c r="W6160" s="4"/>
      <c r="X6160" s="4"/>
      <c r="AJ6160" s="4"/>
      <c r="AK6160" s="4"/>
      <c r="AL6160" s="4"/>
      <c r="AM6160" s="4"/>
    </row>
    <row r="6161" spans="21:39" x14ac:dyDescent="0.2">
      <c r="U6161" s="4"/>
      <c r="V6161" s="4"/>
      <c r="W6161" s="4"/>
      <c r="X6161" s="4"/>
      <c r="AJ6161" s="4"/>
      <c r="AK6161" s="4"/>
      <c r="AL6161" s="4"/>
      <c r="AM6161" s="4"/>
    </row>
    <row r="6162" spans="21:39" x14ac:dyDescent="0.2">
      <c r="U6162" s="4"/>
      <c r="V6162" s="4"/>
      <c r="W6162" s="4"/>
      <c r="X6162" s="4"/>
      <c r="AJ6162" s="4"/>
      <c r="AK6162" s="4"/>
      <c r="AL6162" s="4"/>
      <c r="AM6162" s="4"/>
    </row>
    <row r="6163" spans="21:39" x14ac:dyDescent="0.2">
      <c r="U6163" s="4"/>
      <c r="V6163" s="4"/>
      <c r="W6163" s="4"/>
      <c r="X6163" s="4"/>
      <c r="AJ6163" s="4"/>
      <c r="AK6163" s="4"/>
      <c r="AL6163" s="4"/>
      <c r="AM6163" s="4"/>
    </row>
    <row r="6164" spans="21:39" x14ac:dyDescent="0.2">
      <c r="U6164" s="4"/>
      <c r="V6164" s="4"/>
      <c r="W6164" s="4"/>
      <c r="X6164" s="4"/>
      <c r="AJ6164" s="4"/>
      <c r="AK6164" s="4"/>
      <c r="AL6164" s="4"/>
      <c r="AM6164" s="4"/>
    </row>
    <row r="6165" spans="21:39" x14ac:dyDescent="0.2">
      <c r="U6165" s="4"/>
      <c r="V6165" s="4"/>
      <c r="W6165" s="4"/>
      <c r="X6165" s="4"/>
      <c r="AJ6165" s="4"/>
      <c r="AK6165" s="4"/>
      <c r="AL6165" s="4"/>
      <c r="AM6165" s="4"/>
    </row>
    <row r="6166" spans="21:39" x14ac:dyDescent="0.2">
      <c r="U6166" s="4"/>
      <c r="V6166" s="4"/>
      <c r="W6166" s="4"/>
      <c r="X6166" s="4"/>
      <c r="AJ6166" s="4"/>
      <c r="AK6166" s="4"/>
      <c r="AL6166" s="4"/>
      <c r="AM6166" s="4"/>
    </row>
    <row r="6167" spans="21:39" x14ac:dyDescent="0.2">
      <c r="U6167" s="4"/>
      <c r="V6167" s="4"/>
      <c r="W6167" s="4"/>
      <c r="X6167" s="4"/>
      <c r="AJ6167" s="4"/>
      <c r="AK6167" s="4"/>
      <c r="AL6167" s="4"/>
      <c r="AM6167" s="4"/>
    </row>
    <row r="6168" spans="21:39" x14ac:dyDescent="0.2">
      <c r="U6168" s="4"/>
      <c r="V6168" s="4"/>
      <c r="W6168" s="4"/>
      <c r="X6168" s="4"/>
      <c r="AJ6168" s="4"/>
      <c r="AK6168" s="4"/>
      <c r="AL6168" s="4"/>
      <c r="AM6168" s="4"/>
    </row>
    <row r="6169" spans="21:39" x14ac:dyDescent="0.2">
      <c r="U6169" s="4"/>
      <c r="V6169" s="4"/>
      <c r="W6169" s="4"/>
      <c r="X6169" s="4"/>
      <c r="AJ6169" s="4"/>
      <c r="AK6169" s="4"/>
      <c r="AL6169" s="4"/>
      <c r="AM6169" s="4"/>
    </row>
    <row r="6170" spans="21:39" x14ac:dyDescent="0.2">
      <c r="U6170" s="4"/>
      <c r="V6170" s="4"/>
      <c r="W6170" s="4"/>
      <c r="X6170" s="4"/>
      <c r="AJ6170" s="4"/>
      <c r="AK6170" s="4"/>
      <c r="AL6170" s="4"/>
      <c r="AM6170" s="4"/>
    </row>
    <row r="6171" spans="21:39" x14ac:dyDescent="0.2">
      <c r="U6171" s="4"/>
      <c r="V6171" s="4"/>
      <c r="W6171" s="4"/>
      <c r="X6171" s="4"/>
      <c r="AJ6171" s="4"/>
      <c r="AK6171" s="4"/>
      <c r="AL6171" s="4"/>
      <c r="AM6171" s="4"/>
    </row>
    <row r="6172" spans="21:39" x14ac:dyDescent="0.2">
      <c r="U6172" s="4"/>
      <c r="V6172" s="4"/>
      <c r="W6172" s="4"/>
      <c r="X6172" s="4"/>
      <c r="AJ6172" s="4"/>
      <c r="AK6172" s="4"/>
      <c r="AL6172" s="4"/>
      <c r="AM6172" s="4"/>
    </row>
    <row r="6173" spans="21:39" x14ac:dyDescent="0.2">
      <c r="U6173" s="4"/>
      <c r="V6173" s="4"/>
      <c r="W6173" s="4"/>
      <c r="X6173" s="4"/>
      <c r="AJ6173" s="4"/>
      <c r="AK6173" s="4"/>
      <c r="AL6173" s="4"/>
      <c r="AM6173" s="4"/>
    </row>
    <row r="6174" spans="21:39" x14ac:dyDescent="0.2">
      <c r="U6174" s="4"/>
      <c r="V6174" s="4"/>
      <c r="W6174" s="4"/>
      <c r="X6174" s="4"/>
      <c r="AJ6174" s="4"/>
      <c r="AK6174" s="4"/>
      <c r="AL6174" s="4"/>
      <c r="AM6174" s="4"/>
    </row>
    <row r="6175" spans="21:39" x14ac:dyDescent="0.2">
      <c r="U6175" s="4"/>
      <c r="V6175" s="4"/>
      <c r="W6175" s="4"/>
      <c r="X6175" s="4"/>
      <c r="AJ6175" s="4"/>
      <c r="AK6175" s="4"/>
      <c r="AL6175" s="4"/>
      <c r="AM6175" s="4"/>
    </row>
    <row r="6176" spans="21:39" x14ac:dyDescent="0.2">
      <c r="U6176" s="4"/>
      <c r="V6176" s="4"/>
      <c r="W6176" s="4"/>
      <c r="X6176" s="4"/>
      <c r="AJ6176" s="4"/>
      <c r="AK6176" s="4"/>
      <c r="AL6176" s="4"/>
      <c r="AM6176" s="4"/>
    </row>
    <row r="6177" spans="21:39" x14ac:dyDescent="0.2">
      <c r="U6177" s="4"/>
      <c r="V6177" s="4"/>
      <c r="W6177" s="4"/>
      <c r="X6177" s="4"/>
      <c r="AJ6177" s="4"/>
      <c r="AK6177" s="4"/>
      <c r="AL6177" s="4"/>
      <c r="AM6177" s="4"/>
    </row>
    <row r="6178" spans="21:39" x14ac:dyDescent="0.2">
      <c r="U6178" s="4"/>
      <c r="V6178" s="4"/>
      <c r="W6178" s="4"/>
      <c r="X6178" s="4"/>
      <c r="AJ6178" s="4"/>
      <c r="AK6178" s="4"/>
      <c r="AL6178" s="4"/>
      <c r="AM6178" s="4"/>
    </row>
    <row r="6179" spans="21:39" x14ac:dyDescent="0.2">
      <c r="U6179" s="4"/>
      <c r="V6179" s="4"/>
      <c r="W6179" s="4"/>
      <c r="X6179" s="4"/>
      <c r="AJ6179" s="4"/>
      <c r="AK6179" s="4"/>
      <c r="AL6179" s="4"/>
      <c r="AM6179" s="4"/>
    </row>
    <row r="6180" spans="21:39" x14ac:dyDescent="0.2">
      <c r="U6180" s="4"/>
      <c r="V6180" s="4"/>
      <c r="W6180" s="4"/>
      <c r="X6180" s="4"/>
      <c r="AJ6180" s="4"/>
      <c r="AK6180" s="4"/>
      <c r="AL6180" s="4"/>
      <c r="AM6180" s="4"/>
    </row>
    <row r="6181" spans="21:39" x14ac:dyDescent="0.2">
      <c r="U6181" s="4"/>
      <c r="V6181" s="4"/>
      <c r="W6181" s="4"/>
      <c r="X6181" s="4"/>
      <c r="AJ6181" s="4"/>
      <c r="AK6181" s="4"/>
      <c r="AL6181" s="4"/>
      <c r="AM6181" s="4"/>
    </row>
    <row r="6182" spans="21:39" x14ac:dyDescent="0.2">
      <c r="U6182" s="4"/>
      <c r="V6182" s="4"/>
      <c r="W6182" s="4"/>
      <c r="X6182" s="4"/>
      <c r="AJ6182" s="4"/>
      <c r="AK6182" s="4"/>
      <c r="AL6182" s="4"/>
      <c r="AM6182" s="4"/>
    </row>
    <row r="6183" spans="21:39" x14ac:dyDescent="0.2">
      <c r="U6183" s="4"/>
      <c r="V6183" s="4"/>
      <c r="W6183" s="4"/>
      <c r="X6183" s="4"/>
      <c r="AJ6183" s="4"/>
      <c r="AK6183" s="4"/>
      <c r="AL6183" s="4"/>
      <c r="AM6183" s="4"/>
    </row>
    <row r="6184" spans="21:39" x14ac:dyDescent="0.2">
      <c r="U6184" s="4"/>
      <c r="V6184" s="4"/>
      <c r="W6184" s="4"/>
      <c r="X6184" s="4"/>
      <c r="AJ6184" s="4"/>
      <c r="AK6184" s="4"/>
      <c r="AL6184" s="4"/>
      <c r="AM6184" s="4"/>
    </row>
    <row r="6185" spans="21:39" x14ac:dyDescent="0.2">
      <c r="U6185" s="4"/>
      <c r="V6185" s="4"/>
      <c r="W6185" s="4"/>
      <c r="X6185" s="4"/>
      <c r="AJ6185" s="4"/>
      <c r="AK6185" s="4"/>
      <c r="AL6185" s="4"/>
      <c r="AM6185" s="4"/>
    </row>
    <row r="6186" spans="21:39" x14ac:dyDescent="0.2">
      <c r="U6186" s="4"/>
      <c r="V6186" s="4"/>
      <c r="W6186" s="4"/>
      <c r="X6186" s="4"/>
      <c r="AJ6186" s="4"/>
      <c r="AK6186" s="4"/>
      <c r="AL6186" s="4"/>
      <c r="AM6186" s="4"/>
    </row>
    <row r="6187" spans="21:39" x14ac:dyDescent="0.2">
      <c r="U6187" s="4"/>
      <c r="V6187" s="4"/>
      <c r="W6187" s="4"/>
      <c r="X6187" s="4"/>
      <c r="AJ6187" s="4"/>
      <c r="AK6187" s="4"/>
      <c r="AL6187" s="4"/>
      <c r="AM6187" s="4"/>
    </row>
    <row r="6188" spans="21:39" x14ac:dyDescent="0.2">
      <c r="U6188" s="4"/>
      <c r="V6188" s="4"/>
      <c r="W6188" s="4"/>
      <c r="X6188" s="4"/>
      <c r="AJ6188" s="4"/>
      <c r="AK6188" s="4"/>
      <c r="AL6188" s="4"/>
      <c r="AM6188" s="4"/>
    </row>
    <row r="6189" spans="21:39" x14ac:dyDescent="0.2">
      <c r="U6189" s="4"/>
      <c r="V6189" s="4"/>
      <c r="W6189" s="4"/>
      <c r="X6189" s="4"/>
      <c r="AJ6189" s="4"/>
      <c r="AK6189" s="4"/>
      <c r="AL6189" s="4"/>
      <c r="AM6189" s="4"/>
    </row>
    <row r="6190" spans="21:39" x14ac:dyDescent="0.2">
      <c r="U6190" s="4"/>
      <c r="V6190" s="4"/>
      <c r="W6190" s="4"/>
      <c r="X6190" s="4"/>
      <c r="AJ6190" s="4"/>
      <c r="AK6190" s="4"/>
      <c r="AL6190" s="4"/>
      <c r="AM6190" s="4"/>
    </row>
    <row r="6191" spans="21:39" x14ac:dyDescent="0.2">
      <c r="U6191" s="4"/>
      <c r="V6191" s="4"/>
      <c r="W6191" s="4"/>
      <c r="X6191" s="4"/>
      <c r="AJ6191" s="4"/>
      <c r="AK6191" s="4"/>
      <c r="AL6191" s="4"/>
      <c r="AM6191" s="4"/>
    </row>
    <row r="6192" spans="21:39" x14ac:dyDescent="0.2">
      <c r="U6192" s="4"/>
      <c r="V6192" s="4"/>
      <c r="W6192" s="4"/>
      <c r="X6192" s="4"/>
      <c r="AJ6192" s="4"/>
      <c r="AK6192" s="4"/>
      <c r="AL6192" s="4"/>
      <c r="AM6192" s="4"/>
    </row>
    <row r="6193" spans="21:39" x14ac:dyDescent="0.2">
      <c r="U6193" s="4"/>
      <c r="V6193" s="4"/>
      <c r="W6193" s="4"/>
      <c r="X6193" s="4"/>
      <c r="AJ6193" s="4"/>
      <c r="AK6193" s="4"/>
      <c r="AL6193" s="4"/>
      <c r="AM6193" s="4"/>
    </row>
    <row r="6194" spans="21:39" x14ac:dyDescent="0.2">
      <c r="U6194" s="4"/>
      <c r="V6194" s="4"/>
      <c r="W6194" s="4"/>
      <c r="X6194" s="4"/>
      <c r="AJ6194" s="4"/>
      <c r="AK6194" s="4"/>
      <c r="AL6194" s="4"/>
      <c r="AM6194" s="4"/>
    </row>
    <row r="6195" spans="21:39" x14ac:dyDescent="0.2">
      <c r="U6195" s="4"/>
      <c r="V6195" s="4"/>
      <c r="W6195" s="4"/>
      <c r="X6195" s="4"/>
      <c r="AJ6195" s="4"/>
      <c r="AK6195" s="4"/>
      <c r="AL6195" s="4"/>
      <c r="AM6195" s="4"/>
    </row>
    <row r="6196" spans="21:39" x14ac:dyDescent="0.2">
      <c r="U6196" s="4"/>
      <c r="V6196" s="4"/>
      <c r="W6196" s="4"/>
      <c r="X6196" s="4"/>
      <c r="AJ6196" s="4"/>
      <c r="AK6196" s="4"/>
      <c r="AL6196" s="4"/>
      <c r="AM6196" s="4"/>
    </row>
    <row r="6197" spans="21:39" x14ac:dyDescent="0.2">
      <c r="U6197" s="4"/>
      <c r="V6197" s="4"/>
      <c r="W6197" s="4"/>
      <c r="X6197" s="4"/>
      <c r="AJ6197" s="4"/>
      <c r="AK6197" s="4"/>
      <c r="AL6197" s="4"/>
      <c r="AM6197" s="4"/>
    </row>
    <row r="6198" spans="21:39" x14ac:dyDescent="0.2">
      <c r="U6198" s="4"/>
      <c r="V6198" s="4"/>
      <c r="W6198" s="4"/>
      <c r="X6198" s="4"/>
      <c r="AJ6198" s="4"/>
      <c r="AK6198" s="4"/>
      <c r="AL6198" s="4"/>
      <c r="AM6198" s="4"/>
    </row>
    <row r="6199" spans="21:39" x14ac:dyDescent="0.2">
      <c r="U6199" s="4"/>
      <c r="V6199" s="4"/>
      <c r="W6199" s="4"/>
      <c r="X6199" s="4"/>
      <c r="AJ6199" s="4"/>
      <c r="AK6199" s="4"/>
      <c r="AL6199" s="4"/>
      <c r="AM6199" s="4"/>
    </row>
    <row r="6200" spans="21:39" x14ac:dyDescent="0.2">
      <c r="U6200" s="4"/>
      <c r="V6200" s="4"/>
      <c r="W6200" s="4"/>
      <c r="X6200" s="4"/>
      <c r="AJ6200" s="4"/>
      <c r="AK6200" s="4"/>
      <c r="AL6200" s="4"/>
      <c r="AM6200" s="4"/>
    </row>
    <row r="6201" spans="21:39" x14ac:dyDescent="0.2">
      <c r="U6201" s="4"/>
      <c r="V6201" s="4"/>
      <c r="W6201" s="4"/>
      <c r="X6201" s="4"/>
      <c r="AJ6201" s="4"/>
      <c r="AK6201" s="4"/>
      <c r="AL6201" s="4"/>
      <c r="AM6201" s="4"/>
    </row>
    <row r="6202" spans="21:39" x14ac:dyDescent="0.2">
      <c r="U6202" s="4"/>
      <c r="V6202" s="4"/>
      <c r="W6202" s="4"/>
      <c r="X6202" s="4"/>
      <c r="AJ6202" s="4"/>
      <c r="AK6202" s="4"/>
      <c r="AL6202" s="4"/>
      <c r="AM6202" s="4"/>
    </row>
    <row r="6203" spans="21:39" x14ac:dyDescent="0.2">
      <c r="U6203" s="4"/>
      <c r="V6203" s="4"/>
      <c r="W6203" s="4"/>
      <c r="X6203" s="4"/>
      <c r="AJ6203" s="4"/>
      <c r="AK6203" s="4"/>
      <c r="AL6203" s="4"/>
      <c r="AM6203" s="4"/>
    </row>
    <row r="6204" spans="21:39" x14ac:dyDescent="0.2">
      <c r="U6204" s="4"/>
      <c r="V6204" s="4"/>
      <c r="W6204" s="4"/>
      <c r="X6204" s="4"/>
      <c r="AJ6204" s="4"/>
      <c r="AK6204" s="4"/>
      <c r="AL6204" s="4"/>
      <c r="AM6204" s="4"/>
    </row>
    <row r="6205" spans="21:39" x14ac:dyDescent="0.2">
      <c r="U6205" s="4"/>
      <c r="V6205" s="4"/>
      <c r="W6205" s="4"/>
      <c r="X6205" s="4"/>
      <c r="AJ6205" s="4"/>
      <c r="AK6205" s="4"/>
      <c r="AL6205" s="4"/>
      <c r="AM6205" s="4"/>
    </row>
    <row r="6206" spans="21:39" x14ac:dyDescent="0.2">
      <c r="U6206" s="4"/>
      <c r="V6206" s="4"/>
      <c r="W6206" s="4"/>
      <c r="X6206" s="4"/>
      <c r="AJ6206" s="4"/>
      <c r="AK6206" s="4"/>
      <c r="AL6206" s="4"/>
      <c r="AM6206" s="4"/>
    </row>
    <row r="6207" spans="21:39" x14ac:dyDescent="0.2">
      <c r="U6207" s="4"/>
      <c r="V6207" s="4"/>
      <c r="W6207" s="4"/>
      <c r="X6207" s="4"/>
      <c r="AJ6207" s="4"/>
      <c r="AK6207" s="4"/>
      <c r="AL6207" s="4"/>
      <c r="AM6207" s="4"/>
    </row>
    <row r="6208" spans="21:39" x14ac:dyDescent="0.2">
      <c r="U6208" s="4"/>
      <c r="V6208" s="4"/>
      <c r="W6208" s="4"/>
      <c r="X6208" s="4"/>
      <c r="AJ6208" s="4"/>
      <c r="AK6208" s="4"/>
      <c r="AL6208" s="4"/>
      <c r="AM6208" s="4"/>
    </row>
    <row r="6209" spans="21:39" x14ac:dyDescent="0.2">
      <c r="U6209" s="4"/>
      <c r="V6209" s="4"/>
      <c r="W6209" s="4"/>
      <c r="X6209" s="4"/>
      <c r="AJ6209" s="4"/>
      <c r="AK6209" s="4"/>
      <c r="AL6209" s="4"/>
      <c r="AM6209" s="4"/>
    </row>
    <row r="6210" spans="21:39" x14ac:dyDescent="0.2">
      <c r="U6210" s="4"/>
      <c r="V6210" s="4"/>
      <c r="W6210" s="4"/>
      <c r="X6210" s="4"/>
      <c r="AJ6210" s="4"/>
      <c r="AK6210" s="4"/>
      <c r="AL6210" s="4"/>
      <c r="AM6210" s="4"/>
    </row>
    <row r="6211" spans="21:39" x14ac:dyDescent="0.2">
      <c r="U6211" s="4"/>
      <c r="V6211" s="4"/>
      <c r="W6211" s="4"/>
      <c r="X6211" s="4"/>
      <c r="AJ6211" s="4"/>
      <c r="AK6211" s="4"/>
      <c r="AL6211" s="4"/>
      <c r="AM6211" s="4"/>
    </row>
    <row r="6212" spans="21:39" x14ac:dyDescent="0.2">
      <c r="U6212" s="4"/>
      <c r="V6212" s="4"/>
      <c r="W6212" s="4"/>
      <c r="X6212" s="4"/>
      <c r="AJ6212" s="4"/>
      <c r="AK6212" s="4"/>
      <c r="AL6212" s="4"/>
      <c r="AM6212" s="4"/>
    </row>
    <row r="6213" spans="21:39" x14ac:dyDescent="0.2">
      <c r="U6213" s="4"/>
      <c r="V6213" s="4"/>
      <c r="W6213" s="4"/>
      <c r="X6213" s="4"/>
      <c r="AJ6213" s="4"/>
      <c r="AK6213" s="4"/>
      <c r="AL6213" s="4"/>
      <c r="AM6213" s="4"/>
    </row>
    <row r="6214" spans="21:39" x14ac:dyDescent="0.2">
      <c r="U6214" s="4"/>
      <c r="V6214" s="4"/>
      <c r="W6214" s="4"/>
      <c r="X6214" s="4"/>
      <c r="AJ6214" s="4"/>
      <c r="AK6214" s="4"/>
      <c r="AL6214" s="4"/>
      <c r="AM6214" s="4"/>
    </row>
    <row r="6215" spans="21:39" x14ac:dyDescent="0.2">
      <c r="U6215" s="4"/>
      <c r="V6215" s="4"/>
      <c r="W6215" s="4"/>
      <c r="X6215" s="4"/>
      <c r="AJ6215" s="4"/>
      <c r="AK6215" s="4"/>
      <c r="AL6215" s="4"/>
      <c r="AM6215" s="4"/>
    </row>
    <row r="6216" spans="21:39" x14ac:dyDescent="0.2">
      <c r="U6216" s="4"/>
      <c r="V6216" s="4"/>
      <c r="W6216" s="4"/>
      <c r="X6216" s="4"/>
      <c r="AJ6216" s="4"/>
      <c r="AK6216" s="4"/>
      <c r="AL6216" s="4"/>
      <c r="AM6216" s="4"/>
    </row>
    <row r="6217" spans="21:39" x14ac:dyDescent="0.2">
      <c r="U6217" s="4"/>
      <c r="V6217" s="4"/>
      <c r="W6217" s="4"/>
      <c r="X6217" s="4"/>
      <c r="AJ6217" s="4"/>
      <c r="AK6217" s="4"/>
      <c r="AL6217" s="4"/>
      <c r="AM6217" s="4"/>
    </row>
    <row r="6218" spans="21:39" x14ac:dyDescent="0.2">
      <c r="U6218" s="4"/>
      <c r="V6218" s="4"/>
      <c r="W6218" s="4"/>
      <c r="X6218" s="4"/>
      <c r="AJ6218" s="4"/>
      <c r="AK6218" s="4"/>
      <c r="AL6218" s="4"/>
      <c r="AM6218" s="4"/>
    </row>
    <row r="6219" spans="21:39" x14ac:dyDescent="0.2">
      <c r="U6219" s="4"/>
      <c r="V6219" s="4"/>
      <c r="W6219" s="4"/>
      <c r="X6219" s="4"/>
      <c r="AJ6219" s="4"/>
      <c r="AK6219" s="4"/>
      <c r="AL6219" s="4"/>
      <c r="AM6219" s="4"/>
    </row>
    <row r="6220" spans="21:39" x14ac:dyDescent="0.2">
      <c r="U6220" s="4"/>
      <c r="V6220" s="4"/>
      <c r="W6220" s="4"/>
      <c r="X6220" s="4"/>
      <c r="AJ6220" s="4"/>
      <c r="AK6220" s="4"/>
      <c r="AL6220" s="4"/>
      <c r="AM6220" s="4"/>
    </row>
    <row r="6221" spans="21:39" x14ac:dyDescent="0.2">
      <c r="U6221" s="4"/>
      <c r="V6221" s="4"/>
      <c r="W6221" s="4"/>
      <c r="X6221" s="4"/>
      <c r="AJ6221" s="4"/>
      <c r="AK6221" s="4"/>
      <c r="AL6221" s="4"/>
      <c r="AM6221" s="4"/>
    </row>
    <row r="6222" spans="21:39" x14ac:dyDescent="0.2">
      <c r="U6222" s="4"/>
      <c r="V6222" s="4"/>
      <c r="W6222" s="4"/>
      <c r="X6222" s="4"/>
      <c r="AJ6222" s="4"/>
      <c r="AK6222" s="4"/>
      <c r="AL6222" s="4"/>
      <c r="AM6222" s="4"/>
    </row>
    <row r="6223" spans="21:39" x14ac:dyDescent="0.2">
      <c r="U6223" s="4"/>
      <c r="V6223" s="4"/>
      <c r="W6223" s="4"/>
      <c r="X6223" s="4"/>
      <c r="AJ6223" s="4"/>
      <c r="AK6223" s="4"/>
      <c r="AL6223" s="4"/>
      <c r="AM6223" s="4"/>
    </row>
    <row r="6224" spans="21:39" x14ac:dyDescent="0.2">
      <c r="U6224" s="4"/>
      <c r="V6224" s="4"/>
      <c r="W6224" s="4"/>
      <c r="X6224" s="4"/>
      <c r="AJ6224" s="4"/>
      <c r="AK6224" s="4"/>
      <c r="AL6224" s="4"/>
      <c r="AM6224" s="4"/>
    </row>
    <row r="6225" spans="21:39" x14ac:dyDescent="0.2">
      <c r="U6225" s="4"/>
      <c r="V6225" s="4"/>
      <c r="W6225" s="4"/>
      <c r="X6225" s="4"/>
      <c r="AJ6225" s="4"/>
      <c r="AK6225" s="4"/>
      <c r="AL6225" s="4"/>
      <c r="AM6225" s="4"/>
    </row>
    <row r="6226" spans="21:39" x14ac:dyDescent="0.2">
      <c r="U6226" s="4"/>
      <c r="V6226" s="4"/>
      <c r="W6226" s="4"/>
      <c r="X6226" s="4"/>
      <c r="AJ6226" s="4"/>
      <c r="AK6226" s="4"/>
      <c r="AL6226" s="4"/>
      <c r="AM6226" s="4"/>
    </row>
    <row r="6227" spans="21:39" x14ac:dyDescent="0.2">
      <c r="U6227" s="4"/>
      <c r="V6227" s="4"/>
      <c r="W6227" s="4"/>
      <c r="X6227" s="4"/>
      <c r="AJ6227" s="4"/>
      <c r="AK6227" s="4"/>
      <c r="AL6227" s="4"/>
      <c r="AM6227" s="4"/>
    </row>
    <row r="6228" spans="21:39" x14ac:dyDescent="0.2">
      <c r="U6228" s="4"/>
      <c r="V6228" s="4"/>
      <c r="W6228" s="4"/>
      <c r="X6228" s="4"/>
      <c r="AJ6228" s="4"/>
      <c r="AK6228" s="4"/>
      <c r="AL6228" s="4"/>
      <c r="AM6228" s="4"/>
    </row>
    <row r="6229" spans="21:39" x14ac:dyDescent="0.2">
      <c r="U6229" s="4"/>
      <c r="V6229" s="4"/>
      <c r="W6229" s="4"/>
      <c r="X6229" s="4"/>
      <c r="AJ6229" s="4"/>
      <c r="AK6229" s="4"/>
      <c r="AL6229" s="4"/>
      <c r="AM6229" s="4"/>
    </row>
    <row r="6230" spans="21:39" x14ac:dyDescent="0.2">
      <c r="U6230" s="4"/>
      <c r="V6230" s="4"/>
      <c r="W6230" s="4"/>
      <c r="X6230" s="4"/>
      <c r="AJ6230" s="4"/>
      <c r="AK6230" s="4"/>
      <c r="AL6230" s="4"/>
      <c r="AM6230" s="4"/>
    </row>
    <row r="6231" spans="21:39" x14ac:dyDescent="0.2">
      <c r="U6231" s="4"/>
      <c r="V6231" s="4"/>
      <c r="W6231" s="4"/>
      <c r="X6231" s="4"/>
      <c r="AJ6231" s="4"/>
      <c r="AK6231" s="4"/>
      <c r="AL6231" s="4"/>
      <c r="AM6231" s="4"/>
    </row>
    <row r="6232" spans="21:39" x14ac:dyDescent="0.2">
      <c r="U6232" s="4"/>
      <c r="V6232" s="4"/>
      <c r="W6232" s="4"/>
      <c r="X6232" s="4"/>
      <c r="AJ6232" s="4"/>
      <c r="AK6232" s="4"/>
      <c r="AL6232" s="4"/>
      <c r="AM6232" s="4"/>
    </row>
    <row r="6233" spans="21:39" x14ac:dyDescent="0.2">
      <c r="U6233" s="4"/>
      <c r="V6233" s="4"/>
      <c r="W6233" s="4"/>
      <c r="X6233" s="4"/>
      <c r="AJ6233" s="4"/>
      <c r="AK6233" s="4"/>
      <c r="AL6233" s="4"/>
      <c r="AM6233" s="4"/>
    </row>
    <row r="6234" spans="21:39" x14ac:dyDescent="0.2">
      <c r="U6234" s="4"/>
      <c r="V6234" s="4"/>
      <c r="W6234" s="4"/>
      <c r="X6234" s="4"/>
      <c r="AJ6234" s="4"/>
      <c r="AK6234" s="4"/>
      <c r="AL6234" s="4"/>
      <c r="AM6234" s="4"/>
    </row>
    <row r="6235" spans="21:39" x14ac:dyDescent="0.2">
      <c r="U6235" s="4"/>
      <c r="V6235" s="4"/>
      <c r="W6235" s="4"/>
      <c r="X6235" s="4"/>
      <c r="AJ6235" s="4"/>
      <c r="AK6235" s="4"/>
      <c r="AL6235" s="4"/>
      <c r="AM6235" s="4"/>
    </row>
    <row r="6236" spans="21:39" x14ac:dyDescent="0.2">
      <c r="U6236" s="4"/>
      <c r="V6236" s="4"/>
      <c r="W6236" s="4"/>
      <c r="X6236" s="4"/>
      <c r="AJ6236" s="4"/>
      <c r="AK6236" s="4"/>
      <c r="AL6236" s="4"/>
      <c r="AM6236" s="4"/>
    </row>
    <row r="6237" spans="21:39" x14ac:dyDescent="0.2">
      <c r="U6237" s="4"/>
      <c r="V6237" s="4"/>
      <c r="W6237" s="4"/>
      <c r="X6237" s="4"/>
      <c r="AJ6237" s="4"/>
      <c r="AK6237" s="4"/>
      <c r="AL6237" s="4"/>
      <c r="AM6237" s="4"/>
    </row>
    <row r="6238" spans="21:39" x14ac:dyDescent="0.2">
      <c r="U6238" s="4"/>
      <c r="V6238" s="4"/>
      <c r="W6238" s="4"/>
      <c r="X6238" s="4"/>
      <c r="AJ6238" s="4"/>
      <c r="AK6238" s="4"/>
      <c r="AL6238" s="4"/>
      <c r="AM6238" s="4"/>
    </row>
    <row r="6239" spans="21:39" x14ac:dyDescent="0.2">
      <c r="U6239" s="4"/>
      <c r="V6239" s="4"/>
      <c r="W6239" s="4"/>
      <c r="X6239" s="4"/>
      <c r="AJ6239" s="4"/>
      <c r="AK6239" s="4"/>
      <c r="AL6239" s="4"/>
      <c r="AM6239" s="4"/>
    </row>
    <row r="6240" spans="21:39" x14ac:dyDescent="0.2">
      <c r="U6240" s="4"/>
      <c r="V6240" s="4"/>
      <c r="W6240" s="4"/>
      <c r="X6240" s="4"/>
      <c r="AJ6240" s="4"/>
      <c r="AK6240" s="4"/>
      <c r="AL6240" s="4"/>
      <c r="AM6240" s="4"/>
    </row>
    <row r="6241" spans="21:39" x14ac:dyDescent="0.2">
      <c r="U6241" s="4"/>
      <c r="V6241" s="4"/>
      <c r="W6241" s="4"/>
      <c r="X6241" s="4"/>
      <c r="AJ6241" s="4"/>
      <c r="AK6241" s="4"/>
      <c r="AL6241" s="4"/>
      <c r="AM6241" s="4"/>
    </row>
    <row r="6242" spans="21:39" x14ac:dyDescent="0.2">
      <c r="U6242" s="4"/>
      <c r="V6242" s="4"/>
      <c r="W6242" s="4"/>
      <c r="X6242" s="4"/>
      <c r="AJ6242" s="4"/>
      <c r="AK6242" s="4"/>
      <c r="AL6242" s="4"/>
      <c r="AM6242" s="4"/>
    </row>
    <row r="6243" spans="21:39" x14ac:dyDescent="0.2">
      <c r="U6243" s="4"/>
      <c r="V6243" s="4"/>
      <c r="W6243" s="4"/>
      <c r="X6243" s="4"/>
      <c r="AJ6243" s="4"/>
      <c r="AK6243" s="4"/>
      <c r="AL6243" s="4"/>
      <c r="AM6243" s="4"/>
    </row>
    <row r="6244" spans="21:39" x14ac:dyDescent="0.2">
      <c r="U6244" s="4"/>
      <c r="V6244" s="4"/>
      <c r="W6244" s="4"/>
      <c r="X6244" s="4"/>
      <c r="AJ6244" s="4"/>
      <c r="AK6244" s="4"/>
      <c r="AL6244" s="4"/>
      <c r="AM6244" s="4"/>
    </row>
    <row r="6245" spans="21:39" x14ac:dyDescent="0.2">
      <c r="U6245" s="4"/>
      <c r="V6245" s="4"/>
      <c r="W6245" s="4"/>
      <c r="X6245" s="4"/>
      <c r="AJ6245" s="4"/>
      <c r="AK6245" s="4"/>
      <c r="AL6245" s="4"/>
      <c r="AM6245" s="4"/>
    </row>
    <row r="6246" spans="21:39" x14ac:dyDescent="0.2">
      <c r="U6246" s="4"/>
      <c r="V6246" s="4"/>
      <c r="W6246" s="4"/>
      <c r="X6246" s="4"/>
      <c r="AJ6246" s="4"/>
      <c r="AK6246" s="4"/>
      <c r="AL6246" s="4"/>
      <c r="AM6246" s="4"/>
    </row>
    <row r="6247" spans="21:39" x14ac:dyDescent="0.2">
      <c r="U6247" s="4"/>
      <c r="V6247" s="4"/>
      <c r="W6247" s="4"/>
      <c r="X6247" s="4"/>
      <c r="AJ6247" s="4"/>
      <c r="AK6247" s="4"/>
      <c r="AL6247" s="4"/>
      <c r="AM6247" s="4"/>
    </row>
    <row r="6248" spans="21:39" x14ac:dyDescent="0.2">
      <c r="U6248" s="4"/>
      <c r="V6248" s="4"/>
      <c r="W6248" s="4"/>
      <c r="X6248" s="4"/>
      <c r="AJ6248" s="4"/>
      <c r="AK6248" s="4"/>
      <c r="AL6248" s="4"/>
      <c r="AM6248" s="4"/>
    </row>
    <row r="6249" spans="21:39" x14ac:dyDescent="0.2">
      <c r="U6249" s="4"/>
      <c r="V6249" s="4"/>
      <c r="W6249" s="4"/>
      <c r="X6249" s="4"/>
      <c r="AJ6249" s="4"/>
      <c r="AK6249" s="4"/>
      <c r="AL6249" s="4"/>
      <c r="AM6249" s="4"/>
    </row>
    <row r="6250" spans="21:39" x14ac:dyDescent="0.2">
      <c r="U6250" s="4"/>
      <c r="V6250" s="4"/>
      <c r="W6250" s="4"/>
      <c r="X6250" s="4"/>
      <c r="AJ6250" s="4"/>
      <c r="AK6250" s="4"/>
      <c r="AL6250" s="4"/>
      <c r="AM6250" s="4"/>
    </row>
    <row r="6251" spans="21:39" x14ac:dyDescent="0.2">
      <c r="U6251" s="4"/>
      <c r="V6251" s="4"/>
      <c r="W6251" s="4"/>
      <c r="X6251" s="4"/>
      <c r="AJ6251" s="4"/>
      <c r="AK6251" s="4"/>
      <c r="AL6251" s="4"/>
      <c r="AM6251" s="4"/>
    </row>
    <row r="6252" spans="21:39" x14ac:dyDescent="0.2">
      <c r="U6252" s="4"/>
      <c r="V6252" s="4"/>
      <c r="W6252" s="4"/>
      <c r="X6252" s="4"/>
      <c r="AJ6252" s="4"/>
      <c r="AK6252" s="4"/>
      <c r="AL6252" s="4"/>
      <c r="AM6252" s="4"/>
    </row>
    <row r="6253" spans="21:39" x14ac:dyDescent="0.2">
      <c r="U6253" s="4"/>
      <c r="V6253" s="4"/>
      <c r="W6253" s="4"/>
      <c r="X6253" s="4"/>
      <c r="AJ6253" s="4"/>
      <c r="AK6253" s="4"/>
      <c r="AL6253" s="4"/>
      <c r="AM6253" s="4"/>
    </row>
    <row r="6254" spans="21:39" x14ac:dyDescent="0.2">
      <c r="U6254" s="4"/>
      <c r="V6254" s="4"/>
      <c r="W6254" s="4"/>
      <c r="X6254" s="4"/>
      <c r="AJ6254" s="4"/>
      <c r="AK6254" s="4"/>
      <c r="AL6254" s="4"/>
      <c r="AM6254" s="4"/>
    </row>
    <row r="6255" spans="21:39" x14ac:dyDescent="0.2">
      <c r="U6255" s="4"/>
      <c r="V6255" s="4"/>
      <c r="W6255" s="4"/>
      <c r="X6255" s="4"/>
      <c r="AJ6255" s="4"/>
      <c r="AK6255" s="4"/>
      <c r="AL6255" s="4"/>
      <c r="AM6255" s="4"/>
    </row>
    <row r="6256" spans="21:39" x14ac:dyDescent="0.2">
      <c r="U6256" s="4"/>
      <c r="V6256" s="4"/>
      <c r="W6256" s="4"/>
      <c r="X6256" s="4"/>
      <c r="AJ6256" s="4"/>
      <c r="AK6256" s="4"/>
      <c r="AL6256" s="4"/>
      <c r="AM6256" s="4"/>
    </row>
    <row r="6257" spans="21:39" x14ac:dyDescent="0.2">
      <c r="U6257" s="4"/>
      <c r="V6257" s="4"/>
      <c r="W6257" s="4"/>
      <c r="X6257" s="4"/>
      <c r="AJ6257" s="4"/>
      <c r="AK6257" s="4"/>
      <c r="AL6257" s="4"/>
      <c r="AM6257" s="4"/>
    </row>
    <row r="6258" spans="21:39" x14ac:dyDescent="0.2">
      <c r="U6258" s="4"/>
      <c r="V6258" s="4"/>
      <c r="W6258" s="4"/>
      <c r="X6258" s="4"/>
      <c r="AJ6258" s="4"/>
      <c r="AK6258" s="4"/>
      <c r="AL6258" s="4"/>
      <c r="AM6258" s="4"/>
    </row>
    <row r="6259" spans="21:39" x14ac:dyDescent="0.2">
      <c r="U6259" s="4"/>
      <c r="V6259" s="4"/>
      <c r="W6259" s="4"/>
      <c r="X6259" s="4"/>
      <c r="AJ6259" s="4"/>
      <c r="AK6259" s="4"/>
      <c r="AL6259" s="4"/>
      <c r="AM6259" s="4"/>
    </row>
    <row r="6260" spans="21:39" x14ac:dyDescent="0.2">
      <c r="U6260" s="4"/>
      <c r="V6260" s="4"/>
      <c r="W6260" s="4"/>
      <c r="X6260" s="4"/>
      <c r="AJ6260" s="4"/>
      <c r="AK6260" s="4"/>
      <c r="AL6260" s="4"/>
      <c r="AM6260" s="4"/>
    </row>
    <row r="6261" spans="21:39" x14ac:dyDescent="0.2">
      <c r="U6261" s="4"/>
      <c r="V6261" s="4"/>
      <c r="W6261" s="4"/>
      <c r="X6261" s="4"/>
      <c r="AJ6261" s="4"/>
      <c r="AK6261" s="4"/>
      <c r="AL6261" s="4"/>
      <c r="AM6261" s="4"/>
    </row>
    <row r="6262" spans="21:39" x14ac:dyDescent="0.2">
      <c r="U6262" s="4"/>
      <c r="V6262" s="4"/>
      <c r="W6262" s="4"/>
      <c r="X6262" s="4"/>
      <c r="AJ6262" s="4"/>
      <c r="AK6262" s="4"/>
      <c r="AL6262" s="4"/>
      <c r="AM6262" s="4"/>
    </row>
    <row r="6263" spans="21:39" x14ac:dyDescent="0.2">
      <c r="U6263" s="4"/>
      <c r="V6263" s="4"/>
      <c r="W6263" s="4"/>
      <c r="X6263" s="4"/>
      <c r="AJ6263" s="4"/>
      <c r="AK6263" s="4"/>
      <c r="AL6263" s="4"/>
      <c r="AM6263" s="4"/>
    </row>
    <row r="6264" spans="21:39" x14ac:dyDescent="0.2">
      <c r="U6264" s="4"/>
      <c r="V6264" s="4"/>
      <c r="W6264" s="4"/>
      <c r="X6264" s="4"/>
      <c r="AJ6264" s="4"/>
      <c r="AK6264" s="4"/>
      <c r="AL6264" s="4"/>
      <c r="AM6264" s="4"/>
    </row>
    <row r="6265" spans="21:39" x14ac:dyDescent="0.2">
      <c r="U6265" s="4"/>
      <c r="V6265" s="4"/>
      <c r="W6265" s="4"/>
      <c r="X6265" s="4"/>
      <c r="AJ6265" s="4"/>
      <c r="AK6265" s="4"/>
      <c r="AL6265" s="4"/>
      <c r="AM6265" s="4"/>
    </row>
    <row r="6266" spans="21:39" x14ac:dyDescent="0.2">
      <c r="U6266" s="4"/>
      <c r="V6266" s="4"/>
      <c r="W6266" s="4"/>
      <c r="X6266" s="4"/>
      <c r="AJ6266" s="4"/>
      <c r="AK6266" s="4"/>
      <c r="AL6266" s="4"/>
      <c r="AM6266" s="4"/>
    </row>
    <row r="6267" spans="21:39" x14ac:dyDescent="0.2">
      <c r="U6267" s="4"/>
      <c r="V6267" s="4"/>
      <c r="W6267" s="4"/>
      <c r="X6267" s="4"/>
      <c r="AJ6267" s="4"/>
      <c r="AK6267" s="4"/>
      <c r="AL6267" s="4"/>
      <c r="AM6267" s="4"/>
    </row>
    <row r="6268" spans="21:39" x14ac:dyDescent="0.2">
      <c r="U6268" s="4"/>
      <c r="V6268" s="4"/>
      <c r="W6268" s="4"/>
      <c r="X6268" s="4"/>
      <c r="AJ6268" s="4"/>
      <c r="AK6268" s="4"/>
      <c r="AL6268" s="4"/>
      <c r="AM6268" s="4"/>
    </row>
    <row r="6269" spans="21:39" x14ac:dyDescent="0.2">
      <c r="U6269" s="4"/>
      <c r="V6269" s="4"/>
      <c r="W6269" s="4"/>
      <c r="X6269" s="4"/>
      <c r="AJ6269" s="4"/>
      <c r="AK6269" s="4"/>
      <c r="AL6269" s="4"/>
      <c r="AM6269" s="4"/>
    </row>
    <row r="6270" spans="21:39" x14ac:dyDescent="0.2">
      <c r="U6270" s="4"/>
      <c r="V6270" s="4"/>
      <c r="W6270" s="4"/>
      <c r="X6270" s="4"/>
      <c r="AJ6270" s="4"/>
      <c r="AK6270" s="4"/>
      <c r="AL6270" s="4"/>
      <c r="AM6270" s="4"/>
    </row>
    <row r="6271" spans="21:39" x14ac:dyDescent="0.2">
      <c r="U6271" s="4"/>
      <c r="V6271" s="4"/>
      <c r="W6271" s="4"/>
      <c r="X6271" s="4"/>
      <c r="AJ6271" s="4"/>
      <c r="AK6271" s="4"/>
      <c r="AL6271" s="4"/>
      <c r="AM6271" s="4"/>
    </row>
    <row r="6272" spans="21:39" x14ac:dyDescent="0.2">
      <c r="U6272" s="4"/>
      <c r="V6272" s="4"/>
      <c r="W6272" s="4"/>
      <c r="X6272" s="4"/>
      <c r="AJ6272" s="4"/>
      <c r="AK6272" s="4"/>
      <c r="AL6272" s="4"/>
      <c r="AM6272" s="4"/>
    </row>
    <row r="6273" spans="21:39" x14ac:dyDescent="0.2">
      <c r="U6273" s="4"/>
      <c r="V6273" s="4"/>
      <c r="W6273" s="4"/>
      <c r="X6273" s="4"/>
      <c r="AJ6273" s="4"/>
      <c r="AK6273" s="4"/>
      <c r="AL6273" s="4"/>
      <c r="AM6273" s="4"/>
    </row>
    <row r="6274" spans="21:39" x14ac:dyDescent="0.2">
      <c r="U6274" s="4"/>
      <c r="V6274" s="4"/>
      <c r="W6274" s="4"/>
      <c r="X6274" s="4"/>
      <c r="AJ6274" s="4"/>
      <c r="AK6274" s="4"/>
      <c r="AL6274" s="4"/>
      <c r="AM6274" s="4"/>
    </row>
    <row r="6275" spans="21:39" x14ac:dyDescent="0.2">
      <c r="U6275" s="4"/>
      <c r="V6275" s="4"/>
      <c r="W6275" s="4"/>
      <c r="X6275" s="4"/>
      <c r="AJ6275" s="4"/>
      <c r="AK6275" s="4"/>
      <c r="AL6275" s="4"/>
      <c r="AM6275" s="4"/>
    </row>
    <row r="6276" spans="21:39" x14ac:dyDescent="0.2">
      <c r="U6276" s="4"/>
      <c r="V6276" s="4"/>
      <c r="W6276" s="4"/>
      <c r="X6276" s="4"/>
      <c r="AJ6276" s="4"/>
      <c r="AK6276" s="4"/>
      <c r="AL6276" s="4"/>
      <c r="AM6276" s="4"/>
    </row>
    <row r="6277" spans="21:39" x14ac:dyDescent="0.2">
      <c r="U6277" s="4"/>
      <c r="V6277" s="4"/>
      <c r="W6277" s="4"/>
      <c r="X6277" s="4"/>
      <c r="AJ6277" s="4"/>
      <c r="AK6277" s="4"/>
      <c r="AL6277" s="4"/>
      <c r="AM6277" s="4"/>
    </row>
    <row r="6278" spans="21:39" x14ac:dyDescent="0.2">
      <c r="U6278" s="4"/>
      <c r="V6278" s="4"/>
      <c r="W6278" s="4"/>
      <c r="X6278" s="4"/>
      <c r="AJ6278" s="4"/>
      <c r="AK6278" s="4"/>
      <c r="AL6278" s="4"/>
      <c r="AM6278" s="4"/>
    </row>
    <row r="6279" spans="21:39" x14ac:dyDescent="0.2">
      <c r="U6279" s="4"/>
      <c r="V6279" s="4"/>
      <c r="W6279" s="4"/>
      <c r="X6279" s="4"/>
      <c r="AJ6279" s="4"/>
      <c r="AK6279" s="4"/>
      <c r="AL6279" s="4"/>
      <c r="AM6279" s="4"/>
    </row>
    <row r="6280" spans="21:39" x14ac:dyDescent="0.2">
      <c r="U6280" s="4"/>
      <c r="V6280" s="4"/>
      <c r="W6280" s="4"/>
      <c r="X6280" s="4"/>
      <c r="AJ6280" s="4"/>
      <c r="AK6280" s="4"/>
      <c r="AL6280" s="4"/>
      <c r="AM6280" s="4"/>
    </row>
    <row r="6281" spans="21:39" x14ac:dyDescent="0.2">
      <c r="U6281" s="4"/>
      <c r="V6281" s="4"/>
      <c r="W6281" s="4"/>
      <c r="X6281" s="4"/>
      <c r="AJ6281" s="4"/>
      <c r="AK6281" s="4"/>
      <c r="AL6281" s="4"/>
      <c r="AM6281" s="4"/>
    </row>
    <row r="6282" spans="21:39" x14ac:dyDescent="0.2">
      <c r="U6282" s="4"/>
      <c r="V6282" s="4"/>
      <c r="W6282" s="4"/>
      <c r="X6282" s="4"/>
      <c r="AJ6282" s="4"/>
      <c r="AK6282" s="4"/>
      <c r="AL6282" s="4"/>
      <c r="AM6282" s="4"/>
    </row>
    <row r="6283" spans="21:39" x14ac:dyDescent="0.2">
      <c r="U6283" s="4"/>
      <c r="V6283" s="4"/>
      <c r="W6283" s="4"/>
      <c r="X6283" s="4"/>
      <c r="AJ6283" s="4"/>
      <c r="AK6283" s="4"/>
      <c r="AL6283" s="4"/>
      <c r="AM6283" s="4"/>
    </row>
    <row r="6284" spans="21:39" x14ac:dyDescent="0.2">
      <c r="U6284" s="4"/>
      <c r="V6284" s="4"/>
      <c r="W6284" s="4"/>
      <c r="X6284" s="4"/>
      <c r="AJ6284" s="4"/>
      <c r="AK6284" s="4"/>
      <c r="AL6284" s="4"/>
      <c r="AM6284" s="4"/>
    </row>
    <row r="6285" spans="21:39" x14ac:dyDescent="0.2">
      <c r="U6285" s="4"/>
      <c r="V6285" s="4"/>
      <c r="W6285" s="4"/>
      <c r="X6285" s="4"/>
      <c r="AJ6285" s="4"/>
      <c r="AK6285" s="4"/>
      <c r="AL6285" s="4"/>
      <c r="AM6285" s="4"/>
    </row>
    <row r="6286" spans="21:39" x14ac:dyDescent="0.2">
      <c r="U6286" s="4"/>
      <c r="V6286" s="4"/>
      <c r="W6286" s="4"/>
      <c r="X6286" s="4"/>
      <c r="AJ6286" s="4"/>
      <c r="AK6286" s="4"/>
      <c r="AL6286" s="4"/>
      <c r="AM6286" s="4"/>
    </row>
    <row r="6287" spans="21:39" x14ac:dyDescent="0.2">
      <c r="U6287" s="4"/>
      <c r="V6287" s="4"/>
      <c r="W6287" s="4"/>
      <c r="X6287" s="4"/>
      <c r="AJ6287" s="4"/>
      <c r="AK6287" s="4"/>
      <c r="AL6287" s="4"/>
      <c r="AM6287" s="4"/>
    </row>
    <row r="6288" spans="21:39" x14ac:dyDescent="0.2">
      <c r="U6288" s="4"/>
      <c r="V6288" s="4"/>
      <c r="W6288" s="4"/>
      <c r="X6288" s="4"/>
      <c r="AJ6288" s="4"/>
      <c r="AK6288" s="4"/>
      <c r="AL6288" s="4"/>
      <c r="AM6288" s="4"/>
    </row>
    <row r="6289" spans="21:39" x14ac:dyDescent="0.2">
      <c r="U6289" s="4"/>
      <c r="V6289" s="4"/>
      <c r="W6289" s="4"/>
      <c r="X6289" s="4"/>
      <c r="AJ6289" s="4"/>
      <c r="AK6289" s="4"/>
      <c r="AL6289" s="4"/>
      <c r="AM6289" s="4"/>
    </row>
    <row r="6290" spans="21:39" x14ac:dyDescent="0.2">
      <c r="U6290" s="4"/>
      <c r="V6290" s="4"/>
      <c r="W6290" s="4"/>
      <c r="X6290" s="4"/>
      <c r="AJ6290" s="4"/>
      <c r="AK6290" s="4"/>
      <c r="AL6290" s="4"/>
      <c r="AM6290" s="4"/>
    </row>
    <row r="6291" spans="21:39" x14ac:dyDescent="0.2">
      <c r="U6291" s="4"/>
      <c r="V6291" s="4"/>
      <c r="W6291" s="4"/>
      <c r="X6291" s="4"/>
      <c r="AJ6291" s="4"/>
      <c r="AK6291" s="4"/>
      <c r="AL6291" s="4"/>
      <c r="AM6291" s="4"/>
    </row>
    <row r="6292" spans="21:39" x14ac:dyDescent="0.2">
      <c r="U6292" s="4"/>
      <c r="V6292" s="4"/>
      <c r="W6292" s="4"/>
      <c r="X6292" s="4"/>
      <c r="AJ6292" s="4"/>
      <c r="AK6292" s="4"/>
      <c r="AL6292" s="4"/>
      <c r="AM6292" s="4"/>
    </row>
    <row r="6293" spans="21:39" x14ac:dyDescent="0.2">
      <c r="U6293" s="4"/>
      <c r="V6293" s="4"/>
      <c r="W6293" s="4"/>
      <c r="X6293" s="4"/>
      <c r="AJ6293" s="4"/>
      <c r="AK6293" s="4"/>
      <c r="AL6293" s="4"/>
      <c r="AM6293" s="4"/>
    </row>
    <row r="6294" spans="21:39" x14ac:dyDescent="0.2">
      <c r="U6294" s="4"/>
      <c r="V6294" s="4"/>
      <c r="W6294" s="4"/>
      <c r="X6294" s="4"/>
      <c r="AJ6294" s="4"/>
      <c r="AK6294" s="4"/>
      <c r="AL6294" s="4"/>
      <c r="AM6294" s="4"/>
    </row>
    <row r="6295" spans="21:39" x14ac:dyDescent="0.2">
      <c r="U6295" s="4"/>
      <c r="V6295" s="4"/>
      <c r="W6295" s="4"/>
      <c r="X6295" s="4"/>
      <c r="AJ6295" s="4"/>
      <c r="AK6295" s="4"/>
      <c r="AL6295" s="4"/>
      <c r="AM6295" s="4"/>
    </row>
    <row r="6296" spans="21:39" x14ac:dyDescent="0.2">
      <c r="U6296" s="4"/>
      <c r="V6296" s="4"/>
      <c r="W6296" s="4"/>
      <c r="X6296" s="4"/>
      <c r="AJ6296" s="4"/>
      <c r="AK6296" s="4"/>
      <c r="AL6296" s="4"/>
      <c r="AM6296" s="4"/>
    </row>
    <row r="6297" spans="21:39" x14ac:dyDescent="0.2">
      <c r="U6297" s="4"/>
      <c r="V6297" s="4"/>
      <c r="W6297" s="4"/>
      <c r="X6297" s="4"/>
      <c r="AJ6297" s="4"/>
      <c r="AK6297" s="4"/>
      <c r="AL6297" s="4"/>
      <c r="AM6297" s="4"/>
    </row>
    <row r="6298" spans="21:39" x14ac:dyDescent="0.2">
      <c r="U6298" s="4"/>
      <c r="V6298" s="4"/>
      <c r="W6298" s="4"/>
      <c r="X6298" s="4"/>
      <c r="AJ6298" s="4"/>
      <c r="AK6298" s="4"/>
      <c r="AL6298" s="4"/>
      <c r="AM6298" s="4"/>
    </row>
    <row r="6299" spans="21:39" x14ac:dyDescent="0.2">
      <c r="U6299" s="4"/>
      <c r="V6299" s="4"/>
      <c r="W6299" s="4"/>
      <c r="X6299" s="4"/>
      <c r="AJ6299" s="4"/>
      <c r="AK6299" s="4"/>
      <c r="AL6299" s="4"/>
      <c r="AM6299" s="4"/>
    </row>
    <row r="6300" spans="21:39" x14ac:dyDescent="0.2">
      <c r="U6300" s="4"/>
      <c r="V6300" s="4"/>
      <c r="W6300" s="4"/>
      <c r="X6300" s="4"/>
      <c r="AJ6300" s="4"/>
      <c r="AK6300" s="4"/>
      <c r="AL6300" s="4"/>
      <c r="AM6300" s="4"/>
    </row>
    <row r="6301" spans="21:39" x14ac:dyDescent="0.2">
      <c r="U6301" s="4"/>
      <c r="V6301" s="4"/>
      <c r="W6301" s="4"/>
      <c r="X6301" s="4"/>
      <c r="AJ6301" s="4"/>
      <c r="AK6301" s="4"/>
      <c r="AL6301" s="4"/>
      <c r="AM6301" s="4"/>
    </row>
    <row r="6302" spans="21:39" x14ac:dyDescent="0.2">
      <c r="U6302" s="4"/>
      <c r="V6302" s="4"/>
      <c r="W6302" s="4"/>
      <c r="X6302" s="4"/>
      <c r="AJ6302" s="4"/>
      <c r="AK6302" s="4"/>
      <c r="AL6302" s="4"/>
      <c r="AM6302" s="4"/>
    </row>
    <row r="6303" spans="21:39" x14ac:dyDescent="0.2">
      <c r="U6303" s="4"/>
      <c r="V6303" s="4"/>
      <c r="W6303" s="4"/>
      <c r="X6303" s="4"/>
      <c r="AJ6303" s="4"/>
      <c r="AK6303" s="4"/>
      <c r="AL6303" s="4"/>
      <c r="AM6303" s="4"/>
    </row>
    <row r="6304" spans="21:39" x14ac:dyDescent="0.2">
      <c r="U6304" s="4"/>
      <c r="V6304" s="4"/>
      <c r="W6304" s="4"/>
      <c r="X6304" s="4"/>
      <c r="AJ6304" s="4"/>
      <c r="AK6304" s="4"/>
      <c r="AL6304" s="4"/>
      <c r="AM6304" s="4"/>
    </row>
    <row r="6305" spans="21:39" x14ac:dyDescent="0.2">
      <c r="U6305" s="4"/>
      <c r="V6305" s="4"/>
      <c r="W6305" s="4"/>
      <c r="X6305" s="4"/>
      <c r="AJ6305" s="4"/>
      <c r="AK6305" s="4"/>
      <c r="AL6305" s="4"/>
      <c r="AM6305" s="4"/>
    </row>
    <row r="6306" spans="21:39" x14ac:dyDescent="0.2">
      <c r="U6306" s="4"/>
      <c r="V6306" s="4"/>
      <c r="W6306" s="4"/>
      <c r="X6306" s="4"/>
      <c r="AJ6306" s="4"/>
      <c r="AK6306" s="4"/>
      <c r="AL6306" s="4"/>
      <c r="AM6306" s="4"/>
    </row>
    <row r="6307" spans="21:39" x14ac:dyDescent="0.2">
      <c r="U6307" s="4"/>
      <c r="V6307" s="4"/>
      <c r="W6307" s="4"/>
      <c r="X6307" s="4"/>
      <c r="AJ6307" s="4"/>
      <c r="AK6307" s="4"/>
      <c r="AL6307" s="4"/>
      <c r="AM6307" s="4"/>
    </row>
    <row r="6308" spans="21:39" x14ac:dyDescent="0.2">
      <c r="U6308" s="4"/>
      <c r="V6308" s="4"/>
      <c r="W6308" s="4"/>
      <c r="X6308" s="4"/>
      <c r="AJ6308" s="4"/>
      <c r="AK6308" s="4"/>
      <c r="AL6308" s="4"/>
      <c r="AM6308" s="4"/>
    </row>
    <row r="6309" spans="21:39" x14ac:dyDescent="0.2">
      <c r="U6309" s="4"/>
      <c r="V6309" s="4"/>
      <c r="W6309" s="4"/>
      <c r="X6309" s="4"/>
      <c r="AJ6309" s="4"/>
      <c r="AK6309" s="4"/>
      <c r="AL6309" s="4"/>
      <c r="AM6309" s="4"/>
    </row>
    <row r="6310" spans="21:39" x14ac:dyDescent="0.2">
      <c r="U6310" s="4"/>
      <c r="V6310" s="4"/>
      <c r="W6310" s="4"/>
      <c r="X6310" s="4"/>
      <c r="AJ6310" s="4"/>
      <c r="AK6310" s="4"/>
      <c r="AL6310" s="4"/>
      <c r="AM6310" s="4"/>
    </row>
    <row r="6311" spans="21:39" x14ac:dyDescent="0.2">
      <c r="U6311" s="4"/>
      <c r="V6311" s="4"/>
      <c r="W6311" s="4"/>
      <c r="X6311" s="4"/>
      <c r="AJ6311" s="4"/>
      <c r="AK6311" s="4"/>
      <c r="AL6311" s="4"/>
      <c r="AM6311" s="4"/>
    </row>
    <row r="6312" spans="21:39" x14ac:dyDescent="0.2">
      <c r="U6312" s="4"/>
      <c r="V6312" s="4"/>
      <c r="W6312" s="4"/>
      <c r="X6312" s="4"/>
      <c r="AJ6312" s="4"/>
      <c r="AK6312" s="4"/>
      <c r="AL6312" s="4"/>
      <c r="AM6312" s="4"/>
    </row>
    <row r="6313" spans="21:39" x14ac:dyDescent="0.2">
      <c r="U6313" s="4"/>
      <c r="V6313" s="4"/>
      <c r="W6313" s="4"/>
      <c r="X6313" s="4"/>
      <c r="AJ6313" s="4"/>
      <c r="AK6313" s="4"/>
      <c r="AL6313" s="4"/>
      <c r="AM6313" s="4"/>
    </row>
    <row r="6314" spans="21:39" x14ac:dyDescent="0.2">
      <c r="U6314" s="4"/>
      <c r="V6314" s="4"/>
      <c r="W6314" s="4"/>
      <c r="X6314" s="4"/>
      <c r="AJ6314" s="4"/>
      <c r="AK6314" s="4"/>
      <c r="AL6314" s="4"/>
      <c r="AM6314" s="4"/>
    </row>
    <row r="6315" spans="21:39" x14ac:dyDescent="0.2">
      <c r="U6315" s="4"/>
      <c r="V6315" s="4"/>
      <c r="W6315" s="4"/>
      <c r="X6315" s="4"/>
      <c r="AJ6315" s="4"/>
      <c r="AK6315" s="4"/>
      <c r="AL6315" s="4"/>
      <c r="AM6315" s="4"/>
    </row>
    <row r="6316" spans="21:39" x14ac:dyDescent="0.2">
      <c r="U6316" s="4"/>
      <c r="V6316" s="4"/>
      <c r="W6316" s="4"/>
      <c r="X6316" s="4"/>
      <c r="AJ6316" s="4"/>
      <c r="AK6316" s="4"/>
      <c r="AL6316" s="4"/>
      <c r="AM6316" s="4"/>
    </row>
    <row r="6317" spans="21:39" x14ac:dyDescent="0.2">
      <c r="U6317" s="4"/>
      <c r="V6317" s="4"/>
      <c r="W6317" s="4"/>
      <c r="X6317" s="4"/>
      <c r="AJ6317" s="4"/>
      <c r="AK6317" s="4"/>
      <c r="AL6317" s="4"/>
      <c r="AM6317" s="4"/>
    </row>
    <row r="6318" spans="21:39" x14ac:dyDescent="0.2">
      <c r="U6318" s="4"/>
      <c r="V6318" s="4"/>
      <c r="W6318" s="4"/>
      <c r="X6318" s="4"/>
      <c r="AJ6318" s="4"/>
      <c r="AK6318" s="4"/>
      <c r="AL6318" s="4"/>
      <c r="AM6318" s="4"/>
    </row>
    <row r="6319" spans="21:39" x14ac:dyDescent="0.2">
      <c r="U6319" s="4"/>
      <c r="V6319" s="4"/>
      <c r="W6319" s="4"/>
      <c r="X6319" s="4"/>
      <c r="AJ6319" s="4"/>
      <c r="AK6319" s="4"/>
      <c r="AL6319" s="4"/>
      <c r="AM6319" s="4"/>
    </row>
    <row r="6320" spans="21:39" x14ac:dyDescent="0.2">
      <c r="U6320" s="4"/>
      <c r="V6320" s="4"/>
      <c r="W6320" s="4"/>
      <c r="X6320" s="4"/>
      <c r="AJ6320" s="4"/>
      <c r="AK6320" s="4"/>
      <c r="AL6320" s="4"/>
      <c r="AM6320" s="4"/>
    </row>
    <row r="6321" spans="21:39" x14ac:dyDescent="0.2">
      <c r="U6321" s="4"/>
      <c r="V6321" s="4"/>
      <c r="W6321" s="4"/>
      <c r="X6321" s="4"/>
      <c r="AJ6321" s="4"/>
      <c r="AK6321" s="4"/>
      <c r="AL6321" s="4"/>
      <c r="AM6321" s="4"/>
    </row>
    <row r="6322" spans="21:39" x14ac:dyDescent="0.2">
      <c r="U6322" s="4"/>
      <c r="V6322" s="4"/>
      <c r="W6322" s="4"/>
      <c r="X6322" s="4"/>
      <c r="AJ6322" s="4"/>
      <c r="AK6322" s="4"/>
      <c r="AL6322" s="4"/>
      <c r="AM6322" s="4"/>
    </row>
    <row r="6323" spans="21:39" x14ac:dyDescent="0.2">
      <c r="U6323" s="4"/>
      <c r="V6323" s="4"/>
      <c r="W6323" s="4"/>
      <c r="X6323" s="4"/>
      <c r="AJ6323" s="4"/>
      <c r="AK6323" s="4"/>
      <c r="AL6323" s="4"/>
      <c r="AM6323" s="4"/>
    </row>
    <row r="6324" spans="21:39" x14ac:dyDescent="0.2">
      <c r="U6324" s="4"/>
      <c r="V6324" s="4"/>
      <c r="W6324" s="4"/>
      <c r="X6324" s="4"/>
      <c r="AJ6324" s="4"/>
      <c r="AK6324" s="4"/>
      <c r="AL6324" s="4"/>
      <c r="AM6324" s="4"/>
    </row>
    <row r="6325" spans="21:39" x14ac:dyDescent="0.2">
      <c r="U6325" s="4"/>
      <c r="V6325" s="4"/>
      <c r="W6325" s="4"/>
      <c r="X6325" s="4"/>
      <c r="AJ6325" s="4"/>
      <c r="AK6325" s="4"/>
      <c r="AL6325" s="4"/>
      <c r="AM6325" s="4"/>
    </row>
    <row r="6326" spans="21:39" x14ac:dyDescent="0.2">
      <c r="U6326" s="4"/>
      <c r="V6326" s="4"/>
      <c r="W6326" s="4"/>
      <c r="X6326" s="4"/>
      <c r="AJ6326" s="4"/>
      <c r="AK6326" s="4"/>
      <c r="AL6326" s="4"/>
      <c r="AM6326" s="4"/>
    </row>
    <row r="6327" spans="21:39" x14ac:dyDescent="0.2">
      <c r="U6327" s="4"/>
      <c r="V6327" s="4"/>
      <c r="W6327" s="4"/>
      <c r="X6327" s="4"/>
      <c r="AJ6327" s="4"/>
      <c r="AK6327" s="4"/>
      <c r="AL6327" s="4"/>
      <c r="AM6327" s="4"/>
    </row>
    <row r="6328" spans="21:39" x14ac:dyDescent="0.2">
      <c r="U6328" s="4"/>
      <c r="V6328" s="4"/>
      <c r="W6328" s="4"/>
      <c r="X6328" s="4"/>
      <c r="AJ6328" s="4"/>
      <c r="AK6328" s="4"/>
      <c r="AL6328" s="4"/>
      <c r="AM6328" s="4"/>
    </row>
    <row r="6329" spans="21:39" x14ac:dyDescent="0.2">
      <c r="U6329" s="4"/>
      <c r="V6329" s="4"/>
      <c r="W6329" s="4"/>
      <c r="X6329" s="4"/>
      <c r="AJ6329" s="4"/>
      <c r="AK6329" s="4"/>
      <c r="AL6329" s="4"/>
      <c r="AM6329" s="4"/>
    </row>
    <row r="6330" spans="21:39" x14ac:dyDescent="0.2">
      <c r="U6330" s="4"/>
      <c r="V6330" s="4"/>
      <c r="W6330" s="4"/>
      <c r="X6330" s="4"/>
      <c r="AJ6330" s="4"/>
      <c r="AK6330" s="4"/>
      <c r="AL6330" s="4"/>
      <c r="AM6330" s="4"/>
    </row>
    <row r="6331" spans="21:39" x14ac:dyDescent="0.2">
      <c r="U6331" s="4"/>
      <c r="V6331" s="4"/>
      <c r="W6331" s="4"/>
      <c r="X6331" s="4"/>
      <c r="AJ6331" s="4"/>
      <c r="AK6331" s="4"/>
      <c r="AL6331" s="4"/>
      <c r="AM6331" s="4"/>
    </row>
    <row r="6332" spans="21:39" x14ac:dyDescent="0.2">
      <c r="U6332" s="4"/>
      <c r="V6332" s="4"/>
      <c r="W6332" s="4"/>
      <c r="X6332" s="4"/>
      <c r="AJ6332" s="4"/>
      <c r="AK6332" s="4"/>
      <c r="AL6332" s="4"/>
      <c r="AM6332" s="4"/>
    </row>
    <row r="6333" spans="21:39" x14ac:dyDescent="0.2">
      <c r="U6333" s="4"/>
      <c r="V6333" s="4"/>
      <c r="W6333" s="4"/>
      <c r="X6333" s="4"/>
      <c r="AJ6333" s="4"/>
      <c r="AK6333" s="4"/>
      <c r="AL6333" s="4"/>
      <c r="AM6333" s="4"/>
    </row>
    <row r="6334" spans="21:39" x14ac:dyDescent="0.2">
      <c r="U6334" s="4"/>
      <c r="V6334" s="4"/>
      <c r="W6334" s="4"/>
      <c r="X6334" s="4"/>
      <c r="AJ6334" s="4"/>
      <c r="AK6334" s="4"/>
      <c r="AL6334" s="4"/>
      <c r="AM6334" s="4"/>
    </row>
    <row r="6335" spans="21:39" x14ac:dyDescent="0.2">
      <c r="U6335" s="4"/>
      <c r="V6335" s="4"/>
      <c r="W6335" s="4"/>
      <c r="X6335" s="4"/>
      <c r="AJ6335" s="4"/>
      <c r="AK6335" s="4"/>
      <c r="AL6335" s="4"/>
      <c r="AM6335" s="4"/>
    </row>
    <row r="6336" spans="21:39" x14ac:dyDescent="0.2">
      <c r="U6336" s="4"/>
      <c r="V6336" s="4"/>
      <c r="W6336" s="4"/>
      <c r="X6336" s="4"/>
      <c r="AJ6336" s="4"/>
      <c r="AK6336" s="4"/>
      <c r="AL6336" s="4"/>
      <c r="AM6336" s="4"/>
    </row>
    <row r="6337" spans="21:39" x14ac:dyDescent="0.2">
      <c r="U6337" s="4"/>
      <c r="V6337" s="4"/>
      <c r="W6337" s="4"/>
      <c r="X6337" s="4"/>
      <c r="AJ6337" s="4"/>
      <c r="AK6337" s="4"/>
      <c r="AL6337" s="4"/>
      <c r="AM6337" s="4"/>
    </row>
    <row r="6338" spans="21:39" x14ac:dyDescent="0.2">
      <c r="U6338" s="4"/>
      <c r="V6338" s="4"/>
      <c r="W6338" s="4"/>
      <c r="X6338" s="4"/>
      <c r="AJ6338" s="4"/>
      <c r="AK6338" s="4"/>
      <c r="AL6338" s="4"/>
      <c r="AM6338" s="4"/>
    </row>
    <row r="6339" spans="21:39" x14ac:dyDescent="0.2">
      <c r="U6339" s="4"/>
      <c r="V6339" s="4"/>
      <c r="W6339" s="4"/>
      <c r="X6339" s="4"/>
      <c r="AJ6339" s="4"/>
      <c r="AK6339" s="4"/>
      <c r="AL6339" s="4"/>
      <c r="AM6339" s="4"/>
    </row>
    <row r="6340" spans="21:39" x14ac:dyDescent="0.2">
      <c r="U6340" s="4"/>
      <c r="V6340" s="4"/>
      <c r="W6340" s="4"/>
      <c r="X6340" s="4"/>
      <c r="AJ6340" s="4"/>
      <c r="AK6340" s="4"/>
      <c r="AL6340" s="4"/>
      <c r="AM6340" s="4"/>
    </row>
    <row r="6341" spans="21:39" x14ac:dyDescent="0.2">
      <c r="U6341" s="4"/>
      <c r="V6341" s="4"/>
      <c r="W6341" s="4"/>
      <c r="X6341" s="4"/>
      <c r="AJ6341" s="4"/>
      <c r="AK6341" s="4"/>
      <c r="AL6341" s="4"/>
      <c r="AM6341" s="4"/>
    </row>
    <row r="6342" spans="21:39" x14ac:dyDescent="0.2">
      <c r="U6342" s="4"/>
      <c r="V6342" s="4"/>
      <c r="W6342" s="4"/>
      <c r="X6342" s="4"/>
      <c r="AJ6342" s="4"/>
      <c r="AK6342" s="4"/>
      <c r="AL6342" s="4"/>
      <c r="AM6342" s="4"/>
    </row>
    <row r="6343" spans="21:39" x14ac:dyDescent="0.2">
      <c r="U6343" s="4"/>
      <c r="V6343" s="4"/>
      <c r="W6343" s="4"/>
      <c r="X6343" s="4"/>
      <c r="AJ6343" s="4"/>
      <c r="AK6343" s="4"/>
      <c r="AL6343" s="4"/>
      <c r="AM6343" s="4"/>
    </row>
    <row r="6344" spans="21:39" x14ac:dyDescent="0.2">
      <c r="U6344" s="4"/>
      <c r="V6344" s="4"/>
      <c r="W6344" s="4"/>
      <c r="X6344" s="4"/>
      <c r="AJ6344" s="4"/>
      <c r="AK6344" s="4"/>
      <c r="AL6344" s="4"/>
      <c r="AM6344" s="4"/>
    </row>
    <row r="6345" spans="21:39" x14ac:dyDescent="0.2">
      <c r="U6345" s="4"/>
      <c r="V6345" s="4"/>
      <c r="W6345" s="4"/>
      <c r="X6345" s="4"/>
      <c r="AJ6345" s="4"/>
      <c r="AK6345" s="4"/>
      <c r="AL6345" s="4"/>
      <c r="AM6345" s="4"/>
    </row>
    <row r="6346" spans="21:39" x14ac:dyDescent="0.2">
      <c r="U6346" s="4"/>
      <c r="V6346" s="4"/>
      <c r="W6346" s="4"/>
      <c r="X6346" s="4"/>
      <c r="AJ6346" s="4"/>
      <c r="AK6346" s="4"/>
      <c r="AL6346" s="4"/>
      <c r="AM6346" s="4"/>
    </row>
    <row r="6347" spans="21:39" x14ac:dyDescent="0.2">
      <c r="U6347" s="4"/>
      <c r="V6347" s="4"/>
      <c r="W6347" s="4"/>
      <c r="X6347" s="4"/>
      <c r="AJ6347" s="4"/>
      <c r="AK6347" s="4"/>
      <c r="AL6347" s="4"/>
      <c r="AM6347" s="4"/>
    </row>
    <row r="6348" spans="21:39" x14ac:dyDescent="0.2">
      <c r="U6348" s="4"/>
      <c r="V6348" s="4"/>
      <c r="W6348" s="4"/>
      <c r="X6348" s="4"/>
      <c r="AJ6348" s="4"/>
      <c r="AK6348" s="4"/>
      <c r="AL6348" s="4"/>
      <c r="AM6348" s="4"/>
    </row>
    <row r="6349" spans="21:39" x14ac:dyDescent="0.2">
      <c r="U6349" s="4"/>
      <c r="V6349" s="4"/>
      <c r="W6349" s="4"/>
      <c r="X6349" s="4"/>
      <c r="AJ6349" s="4"/>
      <c r="AK6349" s="4"/>
      <c r="AL6349" s="4"/>
      <c r="AM6349" s="4"/>
    </row>
    <row r="6350" spans="21:39" x14ac:dyDescent="0.2">
      <c r="U6350" s="4"/>
      <c r="V6350" s="4"/>
      <c r="W6350" s="4"/>
      <c r="X6350" s="4"/>
      <c r="AJ6350" s="4"/>
      <c r="AK6350" s="4"/>
      <c r="AL6350" s="4"/>
      <c r="AM6350" s="4"/>
    </row>
    <row r="6351" spans="21:39" x14ac:dyDescent="0.2">
      <c r="U6351" s="4"/>
      <c r="V6351" s="4"/>
      <c r="W6351" s="4"/>
      <c r="X6351" s="4"/>
      <c r="AJ6351" s="4"/>
      <c r="AK6351" s="4"/>
      <c r="AL6351" s="4"/>
      <c r="AM6351" s="4"/>
    </row>
    <row r="6352" spans="21:39" x14ac:dyDescent="0.2">
      <c r="U6352" s="4"/>
      <c r="V6352" s="4"/>
      <c r="W6352" s="4"/>
      <c r="X6352" s="4"/>
      <c r="AJ6352" s="4"/>
      <c r="AK6352" s="4"/>
      <c r="AL6352" s="4"/>
      <c r="AM6352" s="4"/>
    </row>
    <row r="6353" spans="21:39" x14ac:dyDescent="0.2">
      <c r="U6353" s="4"/>
      <c r="V6353" s="4"/>
      <c r="W6353" s="4"/>
      <c r="X6353" s="4"/>
      <c r="AJ6353" s="4"/>
      <c r="AK6353" s="4"/>
      <c r="AL6353" s="4"/>
      <c r="AM6353" s="4"/>
    </row>
    <row r="6354" spans="21:39" x14ac:dyDescent="0.2">
      <c r="U6354" s="4"/>
      <c r="V6354" s="4"/>
      <c r="W6354" s="4"/>
      <c r="X6354" s="4"/>
      <c r="AJ6354" s="4"/>
      <c r="AK6354" s="4"/>
      <c r="AL6354" s="4"/>
      <c r="AM6354" s="4"/>
    </row>
    <row r="6355" spans="21:39" x14ac:dyDescent="0.2">
      <c r="U6355" s="4"/>
      <c r="V6355" s="4"/>
      <c r="W6355" s="4"/>
      <c r="X6355" s="4"/>
      <c r="AJ6355" s="4"/>
      <c r="AK6355" s="4"/>
      <c r="AL6355" s="4"/>
      <c r="AM6355" s="4"/>
    </row>
    <row r="6356" spans="21:39" x14ac:dyDescent="0.2">
      <c r="U6356" s="4"/>
      <c r="V6356" s="4"/>
      <c r="W6356" s="4"/>
      <c r="X6356" s="4"/>
      <c r="AJ6356" s="4"/>
      <c r="AK6356" s="4"/>
      <c r="AL6356" s="4"/>
      <c r="AM6356" s="4"/>
    </row>
    <row r="6357" spans="21:39" x14ac:dyDescent="0.2">
      <c r="U6357" s="4"/>
      <c r="V6357" s="4"/>
      <c r="W6357" s="4"/>
      <c r="X6357" s="4"/>
      <c r="AJ6357" s="4"/>
      <c r="AK6357" s="4"/>
      <c r="AL6357" s="4"/>
      <c r="AM6357" s="4"/>
    </row>
    <row r="6358" spans="21:39" x14ac:dyDescent="0.2">
      <c r="U6358" s="4"/>
      <c r="V6358" s="4"/>
      <c r="W6358" s="4"/>
      <c r="X6358" s="4"/>
      <c r="AJ6358" s="4"/>
      <c r="AK6358" s="4"/>
      <c r="AL6358" s="4"/>
      <c r="AM6358" s="4"/>
    </row>
    <row r="6359" spans="21:39" x14ac:dyDescent="0.2">
      <c r="U6359" s="4"/>
      <c r="V6359" s="4"/>
      <c r="W6359" s="4"/>
      <c r="X6359" s="4"/>
      <c r="AJ6359" s="4"/>
      <c r="AK6359" s="4"/>
      <c r="AL6359" s="4"/>
      <c r="AM6359" s="4"/>
    </row>
    <row r="6360" spans="21:39" x14ac:dyDescent="0.2">
      <c r="U6360" s="4"/>
      <c r="V6360" s="4"/>
      <c r="W6360" s="4"/>
      <c r="X6360" s="4"/>
      <c r="AJ6360" s="4"/>
      <c r="AK6360" s="4"/>
      <c r="AL6360" s="4"/>
      <c r="AM6360" s="4"/>
    </row>
    <row r="6361" spans="21:39" x14ac:dyDescent="0.2">
      <c r="U6361" s="4"/>
      <c r="V6361" s="4"/>
      <c r="W6361" s="4"/>
      <c r="X6361" s="4"/>
      <c r="AJ6361" s="4"/>
      <c r="AK6361" s="4"/>
      <c r="AL6361" s="4"/>
      <c r="AM6361" s="4"/>
    </row>
    <row r="6362" spans="21:39" x14ac:dyDescent="0.2">
      <c r="U6362" s="4"/>
      <c r="V6362" s="4"/>
      <c r="W6362" s="4"/>
      <c r="X6362" s="4"/>
      <c r="AJ6362" s="4"/>
      <c r="AK6362" s="4"/>
      <c r="AL6362" s="4"/>
      <c r="AM6362" s="4"/>
    </row>
    <row r="6363" spans="21:39" x14ac:dyDescent="0.2">
      <c r="U6363" s="4"/>
      <c r="V6363" s="4"/>
      <c r="W6363" s="4"/>
      <c r="X6363" s="4"/>
      <c r="AJ6363" s="4"/>
      <c r="AK6363" s="4"/>
      <c r="AL6363" s="4"/>
      <c r="AM6363" s="4"/>
    </row>
    <row r="6364" spans="21:39" x14ac:dyDescent="0.2">
      <c r="U6364" s="4"/>
      <c r="V6364" s="4"/>
      <c r="W6364" s="4"/>
      <c r="X6364" s="4"/>
      <c r="AJ6364" s="4"/>
      <c r="AK6364" s="4"/>
      <c r="AL6364" s="4"/>
      <c r="AM6364" s="4"/>
    </row>
    <row r="6365" spans="21:39" x14ac:dyDescent="0.2">
      <c r="U6365" s="4"/>
      <c r="V6365" s="4"/>
      <c r="W6365" s="4"/>
      <c r="X6365" s="4"/>
      <c r="AJ6365" s="4"/>
      <c r="AK6365" s="4"/>
      <c r="AL6365" s="4"/>
      <c r="AM6365" s="4"/>
    </row>
    <row r="6366" spans="21:39" x14ac:dyDescent="0.2">
      <c r="U6366" s="4"/>
      <c r="V6366" s="4"/>
      <c r="W6366" s="4"/>
      <c r="X6366" s="4"/>
      <c r="AJ6366" s="4"/>
      <c r="AK6366" s="4"/>
      <c r="AL6366" s="4"/>
      <c r="AM6366" s="4"/>
    </row>
    <row r="6367" spans="21:39" x14ac:dyDescent="0.2">
      <c r="U6367" s="4"/>
      <c r="V6367" s="4"/>
      <c r="W6367" s="4"/>
      <c r="X6367" s="4"/>
      <c r="AJ6367" s="4"/>
      <c r="AK6367" s="4"/>
      <c r="AL6367" s="4"/>
      <c r="AM6367" s="4"/>
    </row>
    <row r="6368" spans="21:39" x14ac:dyDescent="0.2">
      <c r="U6368" s="4"/>
      <c r="V6368" s="4"/>
      <c r="W6368" s="4"/>
      <c r="X6368" s="4"/>
      <c r="AJ6368" s="4"/>
      <c r="AK6368" s="4"/>
      <c r="AL6368" s="4"/>
      <c r="AM6368" s="4"/>
    </row>
    <row r="6369" spans="21:39" x14ac:dyDescent="0.2">
      <c r="U6369" s="4"/>
      <c r="V6369" s="4"/>
      <c r="W6369" s="4"/>
      <c r="X6369" s="4"/>
      <c r="AJ6369" s="4"/>
      <c r="AK6369" s="4"/>
      <c r="AL6369" s="4"/>
      <c r="AM6369" s="4"/>
    </row>
    <row r="6370" spans="21:39" x14ac:dyDescent="0.2">
      <c r="U6370" s="4"/>
      <c r="V6370" s="4"/>
      <c r="W6370" s="4"/>
      <c r="X6370" s="4"/>
      <c r="AJ6370" s="4"/>
      <c r="AK6370" s="4"/>
      <c r="AL6370" s="4"/>
      <c r="AM6370" s="4"/>
    </row>
    <row r="6371" spans="21:39" x14ac:dyDescent="0.2">
      <c r="U6371" s="4"/>
      <c r="V6371" s="4"/>
      <c r="W6371" s="4"/>
      <c r="X6371" s="4"/>
      <c r="AJ6371" s="4"/>
      <c r="AK6371" s="4"/>
      <c r="AL6371" s="4"/>
      <c r="AM6371" s="4"/>
    </row>
    <row r="6372" spans="21:39" x14ac:dyDescent="0.2">
      <c r="U6372" s="4"/>
      <c r="V6372" s="4"/>
      <c r="W6372" s="4"/>
      <c r="X6372" s="4"/>
      <c r="AJ6372" s="4"/>
      <c r="AK6372" s="4"/>
      <c r="AL6372" s="4"/>
      <c r="AM6372" s="4"/>
    </row>
    <row r="6373" spans="21:39" x14ac:dyDescent="0.2">
      <c r="U6373" s="4"/>
      <c r="V6373" s="4"/>
      <c r="W6373" s="4"/>
      <c r="X6373" s="4"/>
      <c r="AJ6373" s="4"/>
      <c r="AK6373" s="4"/>
      <c r="AL6373" s="4"/>
      <c r="AM6373" s="4"/>
    </row>
    <row r="6374" spans="21:39" x14ac:dyDescent="0.2">
      <c r="U6374" s="4"/>
      <c r="V6374" s="4"/>
      <c r="W6374" s="4"/>
      <c r="X6374" s="4"/>
      <c r="AJ6374" s="4"/>
      <c r="AK6374" s="4"/>
      <c r="AL6374" s="4"/>
      <c r="AM6374" s="4"/>
    </row>
    <row r="6375" spans="21:39" x14ac:dyDescent="0.2">
      <c r="U6375" s="4"/>
      <c r="V6375" s="4"/>
      <c r="W6375" s="4"/>
      <c r="X6375" s="4"/>
      <c r="AJ6375" s="4"/>
      <c r="AK6375" s="4"/>
      <c r="AL6375" s="4"/>
      <c r="AM6375" s="4"/>
    </row>
    <row r="6376" spans="21:39" x14ac:dyDescent="0.2">
      <c r="U6376" s="4"/>
      <c r="V6376" s="4"/>
      <c r="W6376" s="4"/>
      <c r="X6376" s="4"/>
      <c r="AJ6376" s="4"/>
      <c r="AK6376" s="4"/>
      <c r="AL6376" s="4"/>
      <c r="AM6376" s="4"/>
    </row>
    <row r="6377" spans="21:39" x14ac:dyDescent="0.2">
      <c r="U6377" s="4"/>
      <c r="V6377" s="4"/>
      <c r="W6377" s="4"/>
      <c r="X6377" s="4"/>
      <c r="AJ6377" s="4"/>
      <c r="AK6377" s="4"/>
      <c r="AL6377" s="4"/>
      <c r="AM6377" s="4"/>
    </row>
    <row r="6378" spans="21:39" x14ac:dyDescent="0.2">
      <c r="U6378" s="4"/>
      <c r="V6378" s="4"/>
      <c r="W6378" s="4"/>
      <c r="X6378" s="4"/>
      <c r="AJ6378" s="4"/>
      <c r="AK6378" s="4"/>
      <c r="AL6378" s="4"/>
      <c r="AM6378" s="4"/>
    </row>
    <row r="6379" spans="21:39" x14ac:dyDescent="0.2">
      <c r="U6379" s="4"/>
      <c r="V6379" s="4"/>
      <c r="W6379" s="4"/>
      <c r="X6379" s="4"/>
      <c r="AJ6379" s="4"/>
      <c r="AK6379" s="4"/>
      <c r="AL6379" s="4"/>
      <c r="AM6379" s="4"/>
    </row>
    <row r="6380" spans="21:39" x14ac:dyDescent="0.2">
      <c r="U6380" s="4"/>
      <c r="V6380" s="4"/>
      <c r="W6380" s="4"/>
      <c r="X6380" s="4"/>
      <c r="AJ6380" s="4"/>
      <c r="AK6380" s="4"/>
      <c r="AL6380" s="4"/>
      <c r="AM6380" s="4"/>
    </row>
    <row r="6381" spans="21:39" x14ac:dyDescent="0.2">
      <c r="U6381" s="4"/>
      <c r="V6381" s="4"/>
      <c r="W6381" s="4"/>
      <c r="X6381" s="4"/>
      <c r="AJ6381" s="4"/>
      <c r="AK6381" s="4"/>
      <c r="AL6381" s="4"/>
      <c r="AM6381" s="4"/>
    </row>
    <row r="6382" spans="21:39" x14ac:dyDescent="0.2">
      <c r="U6382" s="4"/>
      <c r="V6382" s="4"/>
      <c r="W6382" s="4"/>
      <c r="X6382" s="4"/>
      <c r="AJ6382" s="4"/>
      <c r="AK6382" s="4"/>
      <c r="AL6382" s="4"/>
      <c r="AM6382" s="4"/>
    </row>
    <row r="6383" spans="21:39" x14ac:dyDescent="0.2">
      <c r="U6383" s="4"/>
      <c r="V6383" s="4"/>
      <c r="W6383" s="4"/>
      <c r="X6383" s="4"/>
      <c r="AJ6383" s="4"/>
      <c r="AK6383" s="4"/>
      <c r="AL6383" s="4"/>
      <c r="AM6383" s="4"/>
    </row>
    <row r="6384" spans="21:39" x14ac:dyDescent="0.2">
      <c r="U6384" s="4"/>
      <c r="V6384" s="4"/>
      <c r="W6384" s="4"/>
      <c r="X6384" s="4"/>
      <c r="AJ6384" s="4"/>
      <c r="AK6384" s="4"/>
      <c r="AL6384" s="4"/>
      <c r="AM6384" s="4"/>
    </row>
    <row r="6385" spans="21:39" x14ac:dyDescent="0.2">
      <c r="U6385" s="4"/>
      <c r="V6385" s="4"/>
      <c r="W6385" s="4"/>
      <c r="X6385" s="4"/>
      <c r="AJ6385" s="4"/>
      <c r="AK6385" s="4"/>
      <c r="AL6385" s="4"/>
      <c r="AM6385" s="4"/>
    </row>
    <row r="6386" spans="21:39" x14ac:dyDescent="0.2">
      <c r="U6386" s="4"/>
      <c r="V6386" s="4"/>
      <c r="W6386" s="4"/>
      <c r="X6386" s="4"/>
      <c r="AJ6386" s="4"/>
      <c r="AK6386" s="4"/>
      <c r="AL6386" s="4"/>
      <c r="AM6386" s="4"/>
    </row>
    <row r="6387" spans="21:39" x14ac:dyDescent="0.2">
      <c r="U6387" s="4"/>
      <c r="V6387" s="4"/>
      <c r="W6387" s="4"/>
      <c r="X6387" s="4"/>
      <c r="AJ6387" s="4"/>
      <c r="AK6387" s="4"/>
      <c r="AL6387" s="4"/>
      <c r="AM6387" s="4"/>
    </row>
    <row r="6388" spans="21:39" x14ac:dyDescent="0.2">
      <c r="U6388" s="4"/>
      <c r="V6388" s="4"/>
      <c r="W6388" s="4"/>
      <c r="X6388" s="4"/>
      <c r="AJ6388" s="4"/>
      <c r="AK6388" s="4"/>
      <c r="AL6388" s="4"/>
      <c r="AM6388" s="4"/>
    </row>
    <row r="6389" spans="21:39" x14ac:dyDescent="0.2">
      <c r="U6389" s="4"/>
      <c r="V6389" s="4"/>
      <c r="W6389" s="4"/>
      <c r="X6389" s="4"/>
      <c r="AJ6389" s="4"/>
      <c r="AK6389" s="4"/>
      <c r="AL6389" s="4"/>
      <c r="AM6389" s="4"/>
    </row>
    <row r="6390" spans="21:39" x14ac:dyDescent="0.2">
      <c r="U6390" s="4"/>
      <c r="V6390" s="4"/>
      <c r="W6390" s="4"/>
      <c r="X6390" s="4"/>
      <c r="AJ6390" s="4"/>
      <c r="AK6390" s="4"/>
      <c r="AL6390" s="4"/>
      <c r="AM6390" s="4"/>
    </row>
    <row r="6391" spans="21:39" x14ac:dyDescent="0.2">
      <c r="U6391" s="4"/>
      <c r="V6391" s="4"/>
      <c r="W6391" s="4"/>
      <c r="X6391" s="4"/>
      <c r="AJ6391" s="4"/>
      <c r="AK6391" s="4"/>
      <c r="AL6391" s="4"/>
      <c r="AM6391" s="4"/>
    </row>
    <row r="6392" spans="21:39" x14ac:dyDescent="0.2">
      <c r="U6392" s="4"/>
      <c r="V6392" s="4"/>
      <c r="W6392" s="4"/>
      <c r="X6392" s="4"/>
      <c r="AJ6392" s="4"/>
      <c r="AK6392" s="4"/>
      <c r="AL6392" s="4"/>
      <c r="AM6392" s="4"/>
    </row>
    <row r="6393" spans="21:39" x14ac:dyDescent="0.2">
      <c r="U6393" s="4"/>
      <c r="V6393" s="4"/>
      <c r="W6393" s="4"/>
      <c r="X6393" s="4"/>
      <c r="AJ6393" s="4"/>
      <c r="AK6393" s="4"/>
      <c r="AL6393" s="4"/>
      <c r="AM6393" s="4"/>
    </row>
    <row r="6394" spans="21:39" x14ac:dyDescent="0.2">
      <c r="U6394" s="4"/>
      <c r="V6394" s="4"/>
      <c r="W6394" s="4"/>
      <c r="X6394" s="4"/>
      <c r="AJ6394" s="4"/>
      <c r="AK6394" s="4"/>
      <c r="AL6394" s="4"/>
      <c r="AM6394" s="4"/>
    </row>
    <row r="6395" spans="21:39" x14ac:dyDescent="0.2">
      <c r="U6395" s="4"/>
      <c r="V6395" s="4"/>
      <c r="W6395" s="4"/>
      <c r="X6395" s="4"/>
      <c r="AJ6395" s="4"/>
      <c r="AK6395" s="4"/>
      <c r="AL6395" s="4"/>
      <c r="AM6395" s="4"/>
    </row>
    <row r="6396" spans="21:39" x14ac:dyDescent="0.2">
      <c r="U6396" s="4"/>
      <c r="V6396" s="4"/>
      <c r="W6396" s="4"/>
      <c r="X6396" s="4"/>
      <c r="AJ6396" s="4"/>
      <c r="AK6396" s="4"/>
      <c r="AL6396" s="4"/>
      <c r="AM6396" s="4"/>
    </row>
    <row r="6397" spans="21:39" x14ac:dyDescent="0.2">
      <c r="U6397" s="4"/>
      <c r="V6397" s="4"/>
      <c r="W6397" s="4"/>
      <c r="X6397" s="4"/>
      <c r="AJ6397" s="4"/>
      <c r="AK6397" s="4"/>
      <c r="AL6397" s="4"/>
      <c r="AM6397" s="4"/>
    </row>
    <row r="6398" spans="21:39" x14ac:dyDescent="0.2">
      <c r="U6398" s="4"/>
      <c r="V6398" s="4"/>
      <c r="W6398" s="4"/>
      <c r="X6398" s="4"/>
      <c r="AJ6398" s="4"/>
      <c r="AK6398" s="4"/>
      <c r="AL6398" s="4"/>
      <c r="AM6398" s="4"/>
    </row>
    <row r="6399" spans="21:39" x14ac:dyDescent="0.2">
      <c r="U6399" s="4"/>
      <c r="V6399" s="4"/>
      <c r="W6399" s="4"/>
      <c r="X6399" s="4"/>
      <c r="AJ6399" s="4"/>
      <c r="AK6399" s="4"/>
      <c r="AL6399" s="4"/>
      <c r="AM6399" s="4"/>
    </row>
    <row r="6400" spans="21:39" x14ac:dyDescent="0.2">
      <c r="U6400" s="4"/>
      <c r="V6400" s="4"/>
      <c r="W6400" s="4"/>
      <c r="X6400" s="4"/>
      <c r="AJ6400" s="4"/>
      <c r="AK6400" s="4"/>
      <c r="AL6400" s="4"/>
      <c r="AM6400" s="4"/>
    </row>
    <row r="6401" spans="21:39" x14ac:dyDescent="0.2">
      <c r="U6401" s="4"/>
      <c r="V6401" s="4"/>
      <c r="W6401" s="4"/>
      <c r="X6401" s="4"/>
      <c r="AJ6401" s="4"/>
      <c r="AK6401" s="4"/>
      <c r="AL6401" s="4"/>
      <c r="AM6401" s="4"/>
    </row>
    <row r="6402" spans="21:39" x14ac:dyDescent="0.2">
      <c r="U6402" s="4"/>
      <c r="V6402" s="4"/>
      <c r="W6402" s="4"/>
      <c r="X6402" s="4"/>
      <c r="AJ6402" s="4"/>
      <c r="AK6402" s="4"/>
      <c r="AL6402" s="4"/>
      <c r="AM6402" s="4"/>
    </row>
    <row r="6403" spans="21:39" x14ac:dyDescent="0.2">
      <c r="U6403" s="4"/>
      <c r="V6403" s="4"/>
      <c r="W6403" s="4"/>
      <c r="X6403" s="4"/>
      <c r="AJ6403" s="4"/>
      <c r="AK6403" s="4"/>
      <c r="AL6403" s="4"/>
      <c r="AM6403" s="4"/>
    </row>
    <row r="6404" spans="21:39" x14ac:dyDescent="0.2">
      <c r="U6404" s="4"/>
      <c r="V6404" s="4"/>
      <c r="W6404" s="4"/>
      <c r="X6404" s="4"/>
      <c r="AJ6404" s="4"/>
      <c r="AK6404" s="4"/>
      <c r="AL6404" s="4"/>
      <c r="AM6404" s="4"/>
    </row>
    <row r="6405" spans="21:39" x14ac:dyDescent="0.2">
      <c r="U6405" s="4"/>
      <c r="V6405" s="4"/>
      <c r="W6405" s="4"/>
      <c r="X6405" s="4"/>
      <c r="AJ6405" s="4"/>
      <c r="AK6405" s="4"/>
      <c r="AL6405" s="4"/>
      <c r="AM6405" s="4"/>
    </row>
    <row r="6406" spans="21:39" x14ac:dyDescent="0.2">
      <c r="U6406" s="4"/>
      <c r="V6406" s="4"/>
      <c r="W6406" s="4"/>
      <c r="X6406" s="4"/>
      <c r="AJ6406" s="4"/>
      <c r="AK6406" s="4"/>
      <c r="AL6406" s="4"/>
      <c r="AM6406" s="4"/>
    </row>
    <row r="6407" spans="21:39" x14ac:dyDescent="0.2">
      <c r="U6407" s="4"/>
      <c r="V6407" s="4"/>
      <c r="W6407" s="4"/>
      <c r="X6407" s="4"/>
      <c r="AJ6407" s="4"/>
      <c r="AK6407" s="4"/>
      <c r="AL6407" s="4"/>
      <c r="AM6407" s="4"/>
    </row>
    <row r="6408" spans="21:39" x14ac:dyDescent="0.2">
      <c r="U6408" s="4"/>
      <c r="V6408" s="4"/>
      <c r="W6408" s="4"/>
      <c r="X6408" s="4"/>
      <c r="AJ6408" s="4"/>
      <c r="AK6408" s="4"/>
      <c r="AL6408" s="4"/>
      <c r="AM6408" s="4"/>
    </row>
    <row r="6409" spans="21:39" x14ac:dyDescent="0.2">
      <c r="U6409" s="4"/>
      <c r="V6409" s="4"/>
      <c r="W6409" s="4"/>
      <c r="X6409" s="4"/>
      <c r="AJ6409" s="4"/>
      <c r="AK6409" s="4"/>
      <c r="AL6409" s="4"/>
      <c r="AM6409" s="4"/>
    </row>
    <row r="6410" spans="21:39" x14ac:dyDescent="0.2">
      <c r="U6410" s="4"/>
      <c r="V6410" s="4"/>
      <c r="W6410" s="4"/>
      <c r="X6410" s="4"/>
      <c r="AJ6410" s="4"/>
      <c r="AK6410" s="4"/>
      <c r="AL6410" s="4"/>
      <c r="AM6410" s="4"/>
    </row>
    <row r="6411" spans="21:39" x14ac:dyDescent="0.2">
      <c r="U6411" s="4"/>
      <c r="V6411" s="4"/>
      <c r="W6411" s="4"/>
      <c r="X6411" s="4"/>
      <c r="AJ6411" s="4"/>
      <c r="AK6411" s="4"/>
      <c r="AL6411" s="4"/>
      <c r="AM6411" s="4"/>
    </row>
    <row r="6412" spans="21:39" x14ac:dyDescent="0.2">
      <c r="U6412" s="4"/>
      <c r="V6412" s="4"/>
      <c r="W6412" s="4"/>
      <c r="X6412" s="4"/>
      <c r="AJ6412" s="4"/>
      <c r="AK6412" s="4"/>
      <c r="AL6412" s="4"/>
      <c r="AM6412" s="4"/>
    </row>
    <row r="6413" spans="21:39" x14ac:dyDescent="0.2">
      <c r="U6413" s="4"/>
      <c r="V6413" s="4"/>
      <c r="W6413" s="4"/>
      <c r="X6413" s="4"/>
      <c r="AJ6413" s="4"/>
      <c r="AK6413" s="4"/>
      <c r="AL6413" s="4"/>
      <c r="AM6413" s="4"/>
    </row>
    <row r="6414" spans="21:39" x14ac:dyDescent="0.2">
      <c r="U6414" s="4"/>
      <c r="V6414" s="4"/>
      <c r="W6414" s="4"/>
      <c r="X6414" s="4"/>
      <c r="AJ6414" s="4"/>
      <c r="AK6414" s="4"/>
      <c r="AL6414" s="4"/>
      <c r="AM6414" s="4"/>
    </row>
    <row r="6415" spans="21:39" x14ac:dyDescent="0.2">
      <c r="U6415" s="4"/>
      <c r="V6415" s="4"/>
      <c r="W6415" s="4"/>
      <c r="X6415" s="4"/>
      <c r="AJ6415" s="4"/>
      <c r="AK6415" s="4"/>
      <c r="AL6415" s="4"/>
      <c r="AM6415" s="4"/>
    </row>
    <row r="6416" spans="21:39" x14ac:dyDescent="0.2">
      <c r="U6416" s="4"/>
      <c r="V6416" s="4"/>
      <c r="W6416" s="4"/>
      <c r="X6416" s="4"/>
      <c r="AJ6416" s="4"/>
      <c r="AK6416" s="4"/>
      <c r="AL6416" s="4"/>
      <c r="AM6416" s="4"/>
    </row>
    <row r="6417" spans="21:39" x14ac:dyDescent="0.2">
      <c r="U6417" s="4"/>
      <c r="V6417" s="4"/>
      <c r="W6417" s="4"/>
      <c r="X6417" s="4"/>
      <c r="AJ6417" s="4"/>
      <c r="AK6417" s="4"/>
      <c r="AL6417" s="4"/>
      <c r="AM6417" s="4"/>
    </row>
    <row r="6418" spans="21:39" x14ac:dyDescent="0.2">
      <c r="U6418" s="4"/>
      <c r="V6418" s="4"/>
      <c r="W6418" s="4"/>
      <c r="X6418" s="4"/>
      <c r="AJ6418" s="4"/>
      <c r="AK6418" s="4"/>
      <c r="AL6418" s="4"/>
      <c r="AM6418" s="4"/>
    </row>
    <row r="6419" spans="21:39" x14ac:dyDescent="0.2">
      <c r="U6419" s="4"/>
      <c r="V6419" s="4"/>
      <c r="W6419" s="4"/>
      <c r="X6419" s="4"/>
      <c r="AJ6419" s="4"/>
      <c r="AK6419" s="4"/>
      <c r="AL6419" s="4"/>
      <c r="AM6419" s="4"/>
    </row>
    <row r="6420" spans="21:39" x14ac:dyDescent="0.2">
      <c r="U6420" s="4"/>
      <c r="V6420" s="4"/>
      <c r="W6420" s="4"/>
      <c r="X6420" s="4"/>
      <c r="AJ6420" s="4"/>
      <c r="AK6420" s="4"/>
      <c r="AL6420" s="4"/>
      <c r="AM6420" s="4"/>
    </row>
    <row r="6421" spans="21:39" x14ac:dyDescent="0.2">
      <c r="U6421" s="4"/>
      <c r="V6421" s="4"/>
      <c r="W6421" s="4"/>
      <c r="X6421" s="4"/>
      <c r="AJ6421" s="4"/>
      <c r="AK6421" s="4"/>
      <c r="AL6421" s="4"/>
      <c r="AM6421" s="4"/>
    </row>
    <row r="6422" spans="21:39" x14ac:dyDescent="0.2">
      <c r="U6422" s="4"/>
      <c r="V6422" s="4"/>
      <c r="W6422" s="4"/>
      <c r="X6422" s="4"/>
      <c r="AJ6422" s="4"/>
      <c r="AK6422" s="4"/>
      <c r="AL6422" s="4"/>
      <c r="AM6422" s="4"/>
    </row>
    <row r="6423" spans="21:39" x14ac:dyDescent="0.2">
      <c r="U6423" s="4"/>
      <c r="V6423" s="4"/>
      <c r="W6423" s="4"/>
      <c r="X6423" s="4"/>
      <c r="AJ6423" s="4"/>
      <c r="AK6423" s="4"/>
      <c r="AL6423" s="4"/>
      <c r="AM6423" s="4"/>
    </row>
    <row r="6424" spans="21:39" x14ac:dyDescent="0.2">
      <c r="U6424" s="4"/>
      <c r="V6424" s="4"/>
      <c r="W6424" s="4"/>
      <c r="X6424" s="4"/>
      <c r="AJ6424" s="4"/>
      <c r="AK6424" s="4"/>
      <c r="AL6424" s="4"/>
      <c r="AM6424" s="4"/>
    </row>
    <row r="6425" spans="21:39" x14ac:dyDescent="0.2">
      <c r="U6425" s="4"/>
      <c r="V6425" s="4"/>
      <c r="W6425" s="4"/>
      <c r="X6425" s="4"/>
      <c r="AJ6425" s="4"/>
      <c r="AK6425" s="4"/>
      <c r="AL6425" s="4"/>
      <c r="AM6425" s="4"/>
    </row>
    <row r="6426" spans="21:39" x14ac:dyDescent="0.2">
      <c r="U6426" s="4"/>
      <c r="V6426" s="4"/>
      <c r="W6426" s="4"/>
      <c r="X6426" s="4"/>
      <c r="AJ6426" s="4"/>
      <c r="AK6426" s="4"/>
      <c r="AL6426" s="4"/>
      <c r="AM6426" s="4"/>
    </row>
    <row r="6427" spans="21:39" x14ac:dyDescent="0.2">
      <c r="U6427" s="4"/>
      <c r="V6427" s="4"/>
      <c r="W6427" s="4"/>
      <c r="X6427" s="4"/>
      <c r="AJ6427" s="4"/>
      <c r="AK6427" s="4"/>
      <c r="AL6427" s="4"/>
      <c r="AM6427" s="4"/>
    </row>
    <row r="6428" spans="21:39" x14ac:dyDescent="0.2">
      <c r="U6428" s="4"/>
      <c r="V6428" s="4"/>
      <c r="W6428" s="4"/>
      <c r="X6428" s="4"/>
      <c r="AJ6428" s="4"/>
      <c r="AK6428" s="4"/>
      <c r="AL6428" s="4"/>
      <c r="AM6428" s="4"/>
    </row>
    <row r="6429" spans="21:39" x14ac:dyDescent="0.2">
      <c r="U6429" s="4"/>
      <c r="V6429" s="4"/>
      <c r="W6429" s="4"/>
      <c r="X6429" s="4"/>
      <c r="AJ6429" s="4"/>
      <c r="AK6429" s="4"/>
      <c r="AL6429" s="4"/>
      <c r="AM6429" s="4"/>
    </row>
    <row r="6430" spans="21:39" x14ac:dyDescent="0.2">
      <c r="U6430" s="4"/>
      <c r="V6430" s="4"/>
      <c r="W6430" s="4"/>
      <c r="X6430" s="4"/>
      <c r="AJ6430" s="4"/>
      <c r="AK6430" s="4"/>
      <c r="AL6430" s="4"/>
      <c r="AM6430" s="4"/>
    </row>
    <row r="6431" spans="21:39" x14ac:dyDescent="0.2">
      <c r="U6431" s="4"/>
      <c r="V6431" s="4"/>
      <c r="W6431" s="4"/>
      <c r="X6431" s="4"/>
      <c r="AJ6431" s="4"/>
      <c r="AK6431" s="4"/>
      <c r="AL6431" s="4"/>
      <c r="AM6431" s="4"/>
    </row>
    <row r="6432" spans="21:39" x14ac:dyDescent="0.2">
      <c r="U6432" s="4"/>
      <c r="V6432" s="4"/>
      <c r="W6432" s="4"/>
      <c r="X6432" s="4"/>
      <c r="AJ6432" s="4"/>
      <c r="AK6432" s="4"/>
      <c r="AL6432" s="4"/>
      <c r="AM6432" s="4"/>
    </row>
    <row r="6433" spans="21:39" x14ac:dyDescent="0.2">
      <c r="U6433" s="4"/>
      <c r="V6433" s="4"/>
      <c r="W6433" s="4"/>
      <c r="X6433" s="4"/>
      <c r="AJ6433" s="4"/>
      <c r="AK6433" s="4"/>
      <c r="AL6433" s="4"/>
      <c r="AM6433" s="4"/>
    </row>
    <row r="6434" spans="21:39" x14ac:dyDescent="0.2">
      <c r="U6434" s="4"/>
      <c r="V6434" s="4"/>
      <c r="W6434" s="4"/>
      <c r="X6434" s="4"/>
      <c r="AJ6434" s="4"/>
      <c r="AK6434" s="4"/>
      <c r="AL6434" s="4"/>
      <c r="AM6434" s="4"/>
    </row>
    <row r="6435" spans="21:39" x14ac:dyDescent="0.2">
      <c r="U6435" s="4"/>
      <c r="V6435" s="4"/>
      <c r="W6435" s="4"/>
      <c r="X6435" s="4"/>
      <c r="AJ6435" s="4"/>
      <c r="AK6435" s="4"/>
      <c r="AL6435" s="4"/>
      <c r="AM6435" s="4"/>
    </row>
    <row r="6436" spans="21:39" x14ac:dyDescent="0.2">
      <c r="U6436" s="4"/>
      <c r="V6436" s="4"/>
      <c r="W6436" s="4"/>
      <c r="X6436" s="4"/>
      <c r="AJ6436" s="4"/>
      <c r="AK6436" s="4"/>
      <c r="AL6436" s="4"/>
      <c r="AM6436" s="4"/>
    </row>
    <row r="6437" spans="21:39" x14ac:dyDescent="0.2">
      <c r="U6437" s="4"/>
      <c r="V6437" s="4"/>
      <c r="W6437" s="4"/>
      <c r="X6437" s="4"/>
      <c r="AJ6437" s="4"/>
      <c r="AK6437" s="4"/>
      <c r="AL6437" s="4"/>
      <c r="AM6437" s="4"/>
    </row>
    <row r="6438" spans="21:39" x14ac:dyDescent="0.2">
      <c r="U6438" s="4"/>
      <c r="V6438" s="4"/>
      <c r="W6438" s="4"/>
      <c r="X6438" s="4"/>
      <c r="AJ6438" s="4"/>
      <c r="AK6438" s="4"/>
      <c r="AL6438" s="4"/>
      <c r="AM6438" s="4"/>
    </row>
    <row r="6439" spans="21:39" x14ac:dyDescent="0.2">
      <c r="U6439" s="4"/>
      <c r="V6439" s="4"/>
      <c r="W6439" s="4"/>
      <c r="X6439" s="4"/>
      <c r="AJ6439" s="4"/>
      <c r="AK6439" s="4"/>
      <c r="AL6439" s="4"/>
      <c r="AM6439" s="4"/>
    </row>
    <row r="6440" spans="21:39" x14ac:dyDescent="0.2">
      <c r="U6440" s="4"/>
      <c r="V6440" s="4"/>
      <c r="W6440" s="4"/>
      <c r="X6440" s="4"/>
      <c r="AJ6440" s="4"/>
      <c r="AK6440" s="4"/>
      <c r="AL6440" s="4"/>
      <c r="AM6440" s="4"/>
    </row>
    <row r="6441" spans="21:39" x14ac:dyDescent="0.2">
      <c r="U6441" s="4"/>
      <c r="V6441" s="4"/>
      <c r="W6441" s="4"/>
      <c r="X6441" s="4"/>
      <c r="AJ6441" s="4"/>
      <c r="AK6441" s="4"/>
      <c r="AL6441" s="4"/>
      <c r="AM6441" s="4"/>
    </row>
    <row r="6442" spans="21:39" x14ac:dyDescent="0.2">
      <c r="U6442" s="4"/>
      <c r="V6442" s="4"/>
      <c r="W6442" s="4"/>
      <c r="X6442" s="4"/>
      <c r="AJ6442" s="4"/>
      <c r="AK6442" s="4"/>
      <c r="AL6442" s="4"/>
      <c r="AM6442" s="4"/>
    </row>
    <row r="6443" spans="21:39" x14ac:dyDescent="0.2">
      <c r="U6443" s="4"/>
      <c r="V6443" s="4"/>
      <c r="W6443" s="4"/>
      <c r="X6443" s="4"/>
      <c r="AJ6443" s="4"/>
      <c r="AK6443" s="4"/>
      <c r="AL6443" s="4"/>
      <c r="AM6443" s="4"/>
    </row>
    <row r="6444" spans="21:39" x14ac:dyDescent="0.2">
      <c r="U6444" s="4"/>
      <c r="V6444" s="4"/>
      <c r="W6444" s="4"/>
      <c r="X6444" s="4"/>
      <c r="AJ6444" s="4"/>
      <c r="AK6444" s="4"/>
      <c r="AL6444" s="4"/>
      <c r="AM6444" s="4"/>
    </row>
    <row r="6445" spans="21:39" x14ac:dyDescent="0.2">
      <c r="U6445" s="4"/>
      <c r="V6445" s="4"/>
      <c r="W6445" s="4"/>
      <c r="X6445" s="4"/>
      <c r="AJ6445" s="4"/>
      <c r="AK6445" s="4"/>
      <c r="AL6445" s="4"/>
      <c r="AM6445" s="4"/>
    </row>
    <row r="6446" spans="21:39" x14ac:dyDescent="0.2">
      <c r="U6446" s="4"/>
      <c r="V6446" s="4"/>
      <c r="W6446" s="4"/>
      <c r="X6446" s="4"/>
      <c r="AJ6446" s="4"/>
      <c r="AK6446" s="4"/>
      <c r="AL6446" s="4"/>
      <c r="AM6446" s="4"/>
    </row>
    <row r="6447" spans="21:39" x14ac:dyDescent="0.2">
      <c r="U6447" s="4"/>
      <c r="V6447" s="4"/>
      <c r="W6447" s="4"/>
      <c r="X6447" s="4"/>
      <c r="AJ6447" s="4"/>
      <c r="AK6447" s="4"/>
      <c r="AL6447" s="4"/>
      <c r="AM6447" s="4"/>
    </row>
    <row r="6448" spans="21:39" x14ac:dyDescent="0.2">
      <c r="U6448" s="4"/>
      <c r="V6448" s="4"/>
      <c r="W6448" s="4"/>
      <c r="X6448" s="4"/>
      <c r="AJ6448" s="4"/>
      <c r="AK6448" s="4"/>
      <c r="AL6448" s="4"/>
      <c r="AM6448" s="4"/>
    </row>
    <row r="6449" spans="21:39" x14ac:dyDescent="0.2">
      <c r="U6449" s="4"/>
      <c r="V6449" s="4"/>
      <c r="W6449" s="4"/>
      <c r="X6449" s="4"/>
      <c r="AJ6449" s="4"/>
      <c r="AK6449" s="4"/>
      <c r="AL6449" s="4"/>
      <c r="AM6449" s="4"/>
    </row>
    <row r="6450" spans="21:39" x14ac:dyDescent="0.2">
      <c r="U6450" s="4"/>
      <c r="V6450" s="4"/>
      <c r="W6450" s="4"/>
      <c r="X6450" s="4"/>
      <c r="AJ6450" s="4"/>
      <c r="AK6450" s="4"/>
      <c r="AL6450" s="4"/>
      <c r="AM6450" s="4"/>
    </row>
    <row r="6451" spans="21:39" x14ac:dyDescent="0.2">
      <c r="U6451" s="4"/>
      <c r="V6451" s="4"/>
      <c r="W6451" s="4"/>
      <c r="X6451" s="4"/>
      <c r="AJ6451" s="4"/>
      <c r="AK6451" s="4"/>
      <c r="AL6451" s="4"/>
      <c r="AM6451" s="4"/>
    </row>
    <row r="6452" spans="21:39" x14ac:dyDescent="0.2">
      <c r="U6452" s="4"/>
      <c r="V6452" s="4"/>
      <c r="W6452" s="4"/>
      <c r="X6452" s="4"/>
      <c r="AJ6452" s="4"/>
      <c r="AK6452" s="4"/>
      <c r="AL6452" s="4"/>
      <c r="AM6452" s="4"/>
    </row>
    <row r="6453" spans="21:39" x14ac:dyDescent="0.2">
      <c r="U6453" s="4"/>
      <c r="V6453" s="4"/>
      <c r="W6453" s="4"/>
      <c r="X6453" s="4"/>
      <c r="AJ6453" s="4"/>
      <c r="AK6453" s="4"/>
      <c r="AL6453" s="4"/>
      <c r="AM6453" s="4"/>
    </row>
    <row r="6454" spans="21:39" x14ac:dyDescent="0.2">
      <c r="U6454" s="4"/>
      <c r="V6454" s="4"/>
      <c r="W6454" s="4"/>
      <c r="X6454" s="4"/>
      <c r="AJ6454" s="4"/>
      <c r="AK6454" s="4"/>
      <c r="AL6454" s="4"/>
      <c r="AM6454" s="4"/>
    </row>
    <row r="6455" spans="21:39" x14ac:dyDescent="0.2">
      <c r="U6455" s="4"/>
      <c r="V6455" s="4"/>
      <c r="W6455" s="4"/>
      <c r="X6455" s="4"/>
      <c r="AJ6455" s="4"/>
      <c r="AK6455" s="4"/>
      <c r="AL6455" s="4"/>
      <c r="AM6455" s="4"/>
    </row>
    <row r="6456" spans="21:39" x14ac:dyDescent="0.2">
      <c r="U6456" s="4"/>
      <c r="V6456" s="4"/>
      <c r="W6456" s="4"/>
      <c r="X6456" s="4"/>
      <c r="AJ6456" s="4"/>
      <c r="AK6456" s="4"/>
      <c r="AL6456" s="4"/>
      <c r="AM6456" s="4"/>
    </row>
    <row r="6457" spans="21:39" x14ac:dyDescent="0.2">
      <c r="U6457" s="4"/>
      <c r="V6457" s="4"/>
      <c r="W6457" s="4"/>
      <c r="X6457" s="4"/>
      <c r="AJ6457" s="4"/>
      <c r="AK6457" s="4"/>
      <c r="AL6457" s="4"/>
      <c r="AM6457" s="4"/>
    </row>
    <row r="6458" spans="21:39" x14ac:dyDescent="0.2">
      <c r="U6458" s="4"/>
      <c r="V6458" s="4"/>
      <c r="W6458" s="4"/>
      <c r="X6458" s="4"/>
      <c r="AJ6458" s="4"/>
      <c r="AK6458" s="4"/>
      <c r="AL6458" s="4"/>
      <c r="AM6458" s="4"/>
    </row>
    <row r="6459" spans="21:39" x14ac:dyDescent="0.2">
      <c r="U6459" s="4"/>
      <c r="V6459" s="4"/>
      <c r="W6459" s="4"/>
      <c r="X6459" s="4"/>
      <c r="AJ6459" s="4"/>
      <c r="AK6459" s="4"/>
      <c r="AL6459" s="4"/>
      <c r="AM6459" s="4"/>
    </row>
    <row r="6460" spans="21:39" x14ac:dyDescent="0.2">
      <c r="U6460" s="4"/>
      <c r="V6460" s="4"/>
      <c r="W6460" s="4"/>
      <c r="X6460" s="4"/>
      <c r="AJ6460" s="4"/>
      <c r="AK6460" s="4"/>
      <c r="AL6460" s="4"/>
      <c r="AM6460" s="4"/>
    </row>
    <row r="6461" spans="21:39" x14ac:dyDescent="0.2">
      <c r="U6461" s="4"/>
      <c r="V6461" s="4"/>
      <c r="W6461" s="4"/>
      <c r="X6461" s="4"/>
      <c r="AJ6461" s="4"/>
      <c r="AK6461" s="4"/>
      <c r="AL6461" s="4"/>
      <c r="AM6461" s="4"/>
    </row>
    <row r="6462" spans="21:39" x14ac:dyDescent="0.2">
      <c r="U6462" s="4"/>
      <c r="V6462" s="4"/>
      <c r="W6462" s="4"/>
      <c r="X6462" s="4"/>
      <c r="AJ6462" s="4"/>
      <c r="AK6462" s="4"/>
      <c r="AL6462" s="4"/>
      <c r="AM6462" s="4"/>
    </row>
    <row r="6463" spans="21:39" x14ac:dyDescent="0.2">
      <c r="U6463" s="4"/>
      <c r="V6463" s="4"/>
      <c r="W6463" s="4"/>
      <c r="X6463" s="4"/>
      <c r="AJ6463" s="4"/>
      <c r="AK6463" s="4"/>
      <c r="AL6463" s="4"/>
      <c r="AM6463" s="4"/>
    </row>
    <row r="6464" spans="21:39" x14ac:dyDescent="0.2">
      <c r="U6464" s="4"/>
      <c r="V6464" s="4"/>
      <c r="W6464" s="4"/>
      <c r="X6464" s="4"/>
      <c r="AJ6464" s="4"/>
      <c r="AK6464" s="4"/>
      <c r="AL6464" s="4"/>
      <c r="AM6464" s="4"/>
    </row>
    <row r="6465" spans="21:39" x14ac:dyDescent="0.2">
      <c r="U6465" s="4"/>
      <c r="V6465" s="4"/>
      <c r="W6465" s="4"/>
      <c r="X6465" s="4"/>
      <c r="AJ6465" s="4"/>
      <c r="AK6465" s="4"/>
      <c r="AL6465" s="4"/>
      <c r="AM6465" s="4"/>
    </row>
    <row r="6466" spans="21:39" x14ac:dyDescent="0.2">
      <c r="U6466" s="4"/>
      <c r="V6466" s="4"/>
      <c r="W6466" s="4"/>
      <c r="X6466" s="4"/>
      <c r="AJ6466" s="4"/>
      <c r="AK6466" s="4"/>
      <c r="AL6466" s="4"/>
      <c r="AM6466" s="4"/>
    </row>
    <row r="6467" spans="21:39" x14ac:dyDescent="0.2">
      <c r="U6467" s="4"/>
      <c r="V6467" s="4"/>
      <c r="W6467" s="4"/>
      <c r="X6467" s="4"/>
      <c r="AJ6467" s="4"/>
      <c r="AK6467" s="4"/>
      <c r="AL6467" s="4"/>
      <c r="AM6467" s="4"/>
    </row>
    <row r="6468" spans="21:39" x14ac:dyDescent="0.2">
      <c r="U6468" s="4"/>
      <c r="V6468" s="4"/>
      <c r="W6468" s="4"/>
      <c r="X6468" s="4"/>
      <c r="AJ6468" s="4"/>
      <c r="AK6468" s="4"/>
      <c r="AL6468" s="4"/>
      <c r="AM6468" s="4"/>
    </row>
    <row r="6469" spans="21:39" x14ac:dyDescent="0.2">
      <c r="U6469" s="4"/>
      <c r="V6469" s="4"/>
      <c r="W6469" s="4"/>
      <c r="X6469" s="4"/>
      <c r="AJ6469" s="4"/>
      <c r="AK6469" s="4"/>
      <c r="AL6469" s="4"/>
      <c r="AM6469" s="4"/>
    </row>
    <row r="6470" spans="21:39" x14ac:dyDescent="0.2">
      <c r="U6470" s="4"/>
      <c r="V6470" s="4"/>
      <c r="W6470" s="4"/>
      <c r="X6470" s="4"/>
      <c r="AJ6470" s="4"/>
      <c r="AK6470" s="4"/>
      <c r="AL6470" s="4"/>
      <c r="AM6470" s="4"/>
    </row>
    <row r="6471" spans="21:39" x14ac:dyDescent="0.2">
      <c r="U6471" s="4"/>
      <c r="V6471" s="4"/>
      <c r="W6471" s="4"/>
      <c r="X6471" s="4"/>
      <c r="AJ6471" s="4"/>
      <c r="AK6471" s="4"/>
      <c r="AL6471" s="4"/>
      <c r="AM6471" s="4"/>
    </row>
    <row r="6472" spans="21:39" x14ac:dyDescent="0.2">
      <c r="U6472" s="4"/>
      <c r="V6472" s="4"/>
      <c r="W6472" s="4"/>
      <c r="X6472" s="4"/>
      <c r="AJ6472" s="4"/>
      <c r="AK6472" s="4"/>
      <c r="AL6472" s="4"/>
      <c r="AM6472" s="4"/>
    </row>
    <row r="6473" spans="21:39" x14ac:dyDescent="0.2">
      <c r="U6473" s="4"/>
      <c r="V6473" s="4"/>
      <c r="W6473" s="4"/>
      <c r="X6473" s="4"/>
      <c r="AJ6473" s="4"/>
      <c r="AK6473" s="4"/>
      <c r="AL6473" s="4"/>
      <c r="AM6473" s="4"/>
    </row>
    <row r="6474" spans="21:39" x14ac:dyDescent="0.2">
      <c r="U6474" s="4"/>
      <c r="V6474" s="4"/>
      <c r="W6474" s="4"/>
      <c r="X6474" s="4"/>
      <c r="AJ6474" s="4"/>
      <c r="AK6474" s="4"/>
      <c r="AL6474" s="4"/>
      <c r="AM6474" s="4"/>
    </row>
    <row r="6475" spans="21:39" x14ac:dyDescent="0.2">
      <c r="U6475" s="4"/>
      <c r="V6475" s="4"/>
      <c r="W6475" s="4"/>
      <c r="X6475" s="4"/>
      <c r="AJ6475" s="4"/>
      <c r="AK6475" s="4"/>
      <c r="AL6475" s="4"/>
      <c r="AM6475" s="4"/>
    </row>
    <row r="6476" spans="21:39" x14ac:dyDescent="0.2">
      <c r="U6476" s="4"/>
      <c r="V6476" s="4"/>
      <c r="W6476" s="4"/>
      <c r="X6476" s="4"/>
      <c r="AJ6476" s="4"/>
      <c r="AK6476" s="4"/>
      <c r="AL6476" s="4"/>
      <c r="AM6476" s="4"/>
    </row>
    <row r="6477" spans="21:39" x14ac:dyDescent="0.2">
      <c r="U6477" s="4"/>
      <c r="V6477" s="4"/>
      <c r="W6477" s="4"/>
      <c r="X6477" s="4"/>
      <c r="AJ6477" s="4"/>
      <c r="AK6477" s="4"/>
      <c r="AL6477" s="4"/>
      <c r="AM6477" s="4"/>
    </row>
    <row r="6478" spans="21:39" x14ac:dyDescent="0.2">
      <c r="U6478" s="4"/>
      <c r="V6478" s="4"/>
      <c r="W6478" s="4"/>
      <c r="X6478" s="4"/>
      <c r="AJ6478" s="4"/>
      <c r="AK6478" s="4"/>
      <c r="AL6478" s="4"/>
      <c r="AM6478" s="4"/>
    </row>
    <row r="6479" spans="21:39" x14ac:dyDescent="0.2">
      <c r="U6479" s="4"/>
      <c r="V6479" s="4"/>
      <c r="W6479" s="4"/>
      <c r="X6479" s="4"/>
      <c r="AJ6479" s="4"/>
      <c r="AK6479" s="4"/>
      <c r="AL6479" s="4"/>
      <c r="AM6479" s="4"/>
    </row>
    <row r="6480" spans="21:39" x14ac:dyDescent="0.2">
      <c r="U6480" s="4"/>
      <c r="V6480" s="4"/>
      <c r="W6480" s="4"/>
      <c r="X6480" s="4"/>
      <c r="AJ6480" s="4"/>
      <c r="AK6480" s="4"/>
      <c r="AL6480" s="4"/>
      <c r="AM6480" s="4"/>
    </row>
    <row r="6481" spans="21:39" x14ac:dyDescent="0.2">
      <c r="U6481" s="4"/>
      <c r="V6481" s="4"/>
      <c r="W6481" s="4"/>
      <c r="X6481" s="4"/>
      <c r="AJ6481" s="4"/>
      <c r="AK6481" s="4"/>
      <c r="AL6481" s="4"/>
      <c r="AM6481" s="4"/>
    </row>
    <row r="6482" spans="21:39" x14ac:dyDescent="0.2">
      <c r="U6482" s="4"/>
      <c r="V6482" s="4"/>
      <c r="W6482" s="4"/>
      <c r="X6482" s="4"/>
      <c r="AJ6482" s="4"/>
      <c r="AK6482" s="4"/>
      <c r="AL6482" s="4"/>
      <c r="AM6482" s="4"/>
    </row>
    <row r="6483" spans="21:39" x14ac:dyDescent="0.2">
      <c r="U6483" s="4"/>
      <c r="V6483" s="4"/>
      <c r="W6483" s="4"/>
      <c r="X6483" s="4"/>
      <c r="AJ6483" s="4"/>
      <c r="AK6483" s="4"/>
      <c r="AL6483" s="4"/>
      <c r="AM6483" s="4"/>
    </row>
    <row r="6484" spans="21:39" x14ac:dyDescent="0.2">
      <c r="U6484" s="4"/>
      <c r="V6484" s="4"/>
      <c r="W6484" s="4"/>
      <c r="X6484" s="4"/>
      <c r="AJ6484" s="4"/>
      <c r="AK6484" s="4"/>
      <c r="AL6484" s="4"/>
      <c r="AM6484" s="4"/>
    </row>
    <row r="6485" spans="21:39" x14ac:dyDescent="0.2">
      <c r="U6485" s="4"/>
      <c r="V6485" s="4"/>
      <c r="W6485" s="4"/>
      <c r="X6485" s="4"/>
      <c r="AJ6485" s="4"/>
      <c r="AK6485" s="4"/>
      <c r="AL6485" s="4"/>
      <c r="AM6485" s="4"/>
    </row>
    <row r="6486" spans="21:39" x14ac:dyDescent="0.2">
      <c r="U6486" s="4"/>
      <c r="V6486" s="4"/>
      <c r="W6486" s="4"/>
      <c r="X6486" s="4"/>
      <c r="AJ6486" s="4"/>
      <c r="AK6486" s="4"/>
      <c r="AL6486" s="4"/>
      <c r="AM6486" s="4"/>
    </row>
    <row r="6487" spans="21:39" x14ac:dyDescent="0.2">
      <c r="U6487" s="4"/>
      <c r="V6487" s="4"/>
      <c r="W6487" s="4"/>
      <c r="X6487" s="4"/>
      <c r="AJ6487" s="4"/>
      <c r="AK6487" s="4"/>
      <c r="AL6487" s="4"/>
      <c r="AM6487" s="4"/>
    </row>
    <row r="6488" spans="21:39" x14ac:dyDescent="0.2">
      <c r="U6488" s="4"/>
      <c r="V6488" s="4"/>
      <c r="W6488" s="4"/>
      <c r="X6488" s="4"/>
      <c r="AJ6488" s="4"/>
      <c r="AK6488" s="4"/>
      <c r="AL6488" s="4"/>
      <c r="AM6488" s="4"/>
    </row>
    <row r="6489" spans="21:39" x14ac:dyDescent="0.2">
      <c r="U6489" s="4"/>
      <c r="V6489" s="4"/>
      <c r="W6489" s="4"/>
      <c r="X6489" s="4"/>
      <c r="AJ6489" s="4"/>
      <c r="AK6489" s="4"/>
      <c r="AL6489" s="4"/>
      <c r="AM6489" s="4"/>
    </row>
    <row r="6490" spans="21:39" x14ac:dyDescent="0.2">
      <c r="U6490" s="4"/>
      <c r="V6490" s="4"/>
      <c r="W6490" s="4"/>
      <c r="X6490" s="4"/>
      <c r="AJ6490" s="4"/>
      <c r="AK6490" s="4"/>
      <c r="AL6490" s="4"/>
      <c r="AM6490" s="4"/>
    </row>
    <row r="6491" spans="21:39" x14ac:dyDescent="0.2">
      <c r="U6491" s="4"/>
      <c r="V6491" s="4"/>
      <c r="W6491" s="4"/>
      <c r="X6491" s="4"/>
      <c r="AJ6491" s="4"/>
      <c r="AK6491" s="4"/>
      <c r="AL6491" s="4"/>
      <c r="AM6491" s="4"/>
    </row>
    <row r="6492" spans="21:39" x14ac:dyDescent="0.2">
      <c r="U6492" s="4"/>
      <c r="V6492" s="4"/>
      <c r="W6492" s="4"/>
      <c r="X6492" s="4"/>
      <c r="AJ6492" s="4"/>
      <c r="AK6492" s="4"/>
      <c r="AL6492" s="4"/>
      <c r="AM6492" s="4"/>
    </row>
    <row r="6493" spans="21:39" x14ac:dyDescent="0.2">
      <c r="U6493" s="4"/>
      <c r="V6493" s="4"/>
      <c r="W6493" s="4"/>
      <c r="X6493" s="4"/>
      <c r="AJ6493" s="4"/>
      <c r="AK6493" s="4"/>
      <c r="AL6493" s="4"/>
      <c r="AM6493" s="4"/>
    </row>
    <row r="6494" spans="21:39" x14ac:dyDescent="0.2">
      <c r="U6494" s="4"/>
      <c r="V6494" s="4"/>
      <c r="W6494" s="4"/>
      <c r="X6494" s="4"/>
      <c r="AJ6494" s="4"/>
      <c r="AK6494" s="4"/>
      <c r="AL6494" s="4"/>
      <c r="AM6494" s="4"/>
    </row>
    <row r="6495" spans="21:39" x14ac:dyDescent="0.2">
      <c r="U6495" s="4"/>
      <c r="V6495" s="4"/>
      <c r="W6495" s="4"/>
      <c r="X6495" s="4"/>
      <c r="AJ6495" s="4"/>
      <c r="AK6495" s="4"/>
      <c r="AL6495" s="4"/>
      <c r="AM6495" s="4"/>
    </row>
    <row r="6496" spans="21:39" x14ac:dyDescent="0.2">
      <c r="U6496" s="4"/>
      <c r="V6496" s="4"/>
      <c r="W6496" s="4"/>
      <c r="X6496" s="4"/>
      <c r="AJ6496" s="4"/>
      <c r="AK6496" s="4"/>
      <c r="AL6496" s="4"/>
      <c r="AM6496" s="4"/>
    </row>
    <row r="6497" spans="21:39" x14ac:dyDescent="0.2">
      <c r="U6497" s="4"/>
      <c r="V6497" s="4"/>
      <c r="W6497" s="4"/>
      <c r="X6497" s="4"/>
      <c r="AJ6497" s="4"/>
      <c r="AK6497" s="4"/>
      <c r="AL6497" s="4"/>
      <c r="AM6497" s="4"/>
    </row>
    <row r="6498" spans="21:39" x14ac:dyDescent="0.2">
      <c r="U6498" s="4"/>
      <c r="V6498" s="4"/>
      <c r="W6498" s="4"/>
      <c r="X6498" s="4"/>
      <c r="AJ6498" s="4"/>
      <c r="AK6498" s="4"/>
      <c r="AL6498" s="4"/>
      <c r="AM6498" s="4"/>
    </row>
    <row r="6499" spans="21:39" x14ac:dyDescent="0.2">
      <c r="U6499" s="4"/>
      <c r="V6499" s="4"/>
      <c r="W6499" s="4"/>
      <c r="X6499" s="4"/>
      <c r="AJ6499" s="4"/>
      <c r="AK6499" s="4"/>
      <c r="AL6499" s="4"/>
      <c r="AM6499" s="4"/>
    </row>
    <row r="6500" spans="21:39" x14ac:dyDescent="0.2">
      <c r="U6500" s="4"/>
      <c r="V6500" s="4"/>
      <c r="W6500" s="4"/>
      <c r="X6500" s="4"/>
      <c r="AJ6500" s="4"/>
      <c r="AK6500" s="4"/>
      <c r="AL6500" s="4"/>
      <c r="AM6500" s="4"/>
    </row>
    <row r="6501" spans="21:39" x14ac:dyDescent="0.2">
      <c r="U6501" s="4"/>
      <c r="V6501" s="4"/>
      <c r="W6501" s="4"/>
      <c r="X6501" s="4"/>
      <c r="AJ6501" s="4"/>
      <c r="AK6501" s="4"/>
      <c r="AL6501" s="4"/>
      <c r="AM6501" s="4"/>
    </row>
    <row r="6502" spans="21:39" x14ac:dyDescent="0.2">
      <c r="U6502" s="4"/>
      <c r="V6502" s="4"/>
      <c r="W6502" s="4"/>
      <c r="X6502" s="4"/>
      <c r="AJ6502" s="4"/>
      <c r="AK6502" s="4"/>
      <c r="AL6502" s="4"/>
      <c r="AM6502" s="4"/>
    </row>
    <row r="6503" spans="21:39" x14ac:dyDescent="0.2">
      <c r="U6503" s="4"/>
      <c r="V6503" s="4"/>
      <c r="W6503" s="4"/>
      <c r="X6503" s="4"/>
      <c r="AJ6503" s="4"/>
      <c r="AK6503" s="4"/>
      <c r="AL6503" s="4"/>
      <c r="AM6503" s="4"/>
    </row>
    <row r="6504" spans="21:39" x14ac:dyDescent="0.2">
      <c r="U6504" s="4"/>
      <c r="V6504" s="4"/>
      <c r="W6504" s="4"/>
      <c r="X6504" s="4"/>
      <c r="AJ6504" s="4"/>
      <c r="AK6504" s="4"/>
      <c r="AL6504" s="4"/>
      <c r="AM6504" s="4"/>
    </row>
    <row r="6505" spans="21:39" x14ac:dyDescent="0.2">
      <c r="U6505" s="4"/>
      <c r="V6505" s="4"/>
      <c r="W6505" s="4"/>
      <c r="X6505" s="4"/>
      <c r="AJ6505" s="4"/>
      <c r="AK6505" s="4"/>
      <c r="AL6505" s="4"/>
      <c r="AM6505" s="4"/>
    </row>
    <row r="6506" spans="21:39" x14ac:dyDescent="0.2">
      <c r="U6506" s="4"/>
      <c r="V6506" s="4"/>
      <c r="W6506" s="4"/>
      <c r="X6506" s="4"/>
      <c r="AJ6506" s="4"/>
      <c r="AK6506" s="4"/>
      <c r="AL6506" s="4"/>
      <c r="AM6506" s="4"/>
    </row>
    <row r="6507" spans="21:39" x14ac:dyDescent="0.2">
      <c r="U6507" s="4"/>
      <c r="V6507" s="4"/>
      <c r="W6507" s="4"/>
      <c r="X6507" s="4"/>
      <c r="AJ6507" s="4"/>
      <c r="AK6507" s="4"/>
      <c r="AL6507" s="4"/>
      <c r="AM6507" s="4"/>
    </row>
    <row r="6508" spans="21:39" x14ac:dyDescent="0.2">
      <c r="U6508" s="4"/>
      <c r="V6508" s="4"/>
      <c r="W6508" s="4"/>
      <c r="X6508" s="4"/>
      <c r="AJ6508" s="4"/>
      <c r="AK6508" s="4"/>
      <c r="AL6508" s="4"/>
      <c r="AM6508" s="4"/>
    </row>
    <row r="6509" spans="21:39" x14ac:dyDescent="0.2">
      <c r="U6509" s="4"/>
      <c r="V6509" s="4"/>
      <c r="W6509" s="4"/>
      <c r="X6509" s="4"/>
      <c r="AJ6509" s="4"/>
      <c r="AK6509" s="4"/>
      <c r="AL6509" s="4"/>
      <c r="AM6509" s="4"/>
    </row>
    <row r="6510" spans="21:39" x14ac:dyDescent="0.2">
      <c r="U6510" s="4"/>
      <c r="V6510" s="4"/>
      <c r="W6510" s="4"/>
      <c r="X6510" s="4"/>
      <c r="AJ6510" s="4"/>
      <c r="AK6510" s="4"/>
      <c r="AL6510" s="4"/>
      <c r="AM6510" s="4"/>
    </row>
    <row r="6511" spans="21:39" x14ac:dyDescent="0.2">
      <c r="U6511" s="4"/>
      <c r="V6511" s="4"/>
      <c r="W6511" s="4"/>
      <c r="X6511" s="4"/>
      <c r="AJ6511" s="4"/>
      <c r="AK6511" s="4"/>
      <c r="AL6511" s="4"/>
      <c r="AM6511" s="4"/>
    </row>
    <row r="6512" spans="21:39" x14ac:dyDescent="0.2">
      <c r="U6512" s="4"/>
      <c r="V6512" s="4"/>
      <c r="W6512" s="4"/>
      <c r="X6512" s="4"/>
      <c r="AJ6512" s="4"/>
      <c r="AK6512" s="4"/>
      <c r="AL6512" s="4"/>
      <c r="AM6512" s="4"/>
    </row>
    <row r="6513" spans="21:39" x14ac:dyDescent="0.2">
      <c r="U6513" s="4"/>
      <c r="V6513" s="4"/>
      <c r="W6513" s="4"/>
      <c r="X6513" s="4"/>
      <c r="AJ6513" s="4"/>
      <c r="AK6513" s="4"/>
      <c r="AL6513" s="4"/>
      <c r="AM6513" s="4"/>
    </row>
    <row r="6514" spans="21:39" x14ac:dyDescent="0.2">
      <c r="U6514" s="4"/>
      <c r="V6514" s="4"/>
      <c r="W6514" s="4"/>
      <c r="X6514" s="4"/>
      <c r="AJ6514" s="4"/>
      <c r="AK6514" s="4"/>
      <c r="AL6514" s="4"/>
      <c r="AM6514" s="4"/>
    </row>
    <row r="6515" spans="21:39" x14ac:dyDescent="0.2">
      <c r="U6515" s="4"/>
      <c r="V6515" s="4"/>
      <c r="W6515" s="4"/>
      <c r="X6515" s="4"/>
      <c r="AJ6515" s="4"/>
      <c r="AK6515" s="4"/>
      <c r="AL6515" s="4"/>
      <c r="AM6515" s="4"/>
    </row>
    <row r="6516" spans="21:39" x14ac:dyDescent="0.2">
      <c r="U6516" s="4"/>
      <c r="V6516" s="4"/>
      <c r="W6516" s="4"/>
      <c r="X6516" s="4"/>
      <c r="AJ6516" s="4"/>
      <c r="AK6516" s="4"/>
      <c r="AL6516" s="4"/>
      <c r="AM6516" s="4"/>
    </row>
    <row r="6517" spans="21:39" x14ac:dyDescent="0.2">
      <c r="U6517" s="4"/>
      <c r="V6517" s="4"/>
      <c r="W6517" s="4"/>
      <c r="X6517" s="4"/>
      <c r="AJ6517" s="4"/>
      <c r="AK6517" s="4"/>
      <c r="AL6517" s="4"/>
      <c r="AM6517" s="4"/>
    </row>
    <row r="6518" spans="21:39" x14ac:dyDescent="0.2">
      <c r="U6518" s="4"/>
      <c r="V6518" s="4"/>
      <c r="W6518" s="4"/>
      <c r="X6518" s="4"/>
      <c r="AJ6518" s="4"/>
      <c r="AK6518" s="4"/>
      <c r="AL6518" s="4"/>
      <c r="AM6518" s="4"/>
    </row>
    <row r="6519" spans="21:39" x14ac:dyDescent="0.2">
      <c r="U6519" s="4"/>
      <c r="V6519" s="4"/>
      <c r="W6519" s="4"/>
      <c r="X6519" s="4"/>
      <c r="AJ6519" s="4"/>
      <c r="AK6519" s="4"/>
      <c r="AL6519" s="4"/>
      <c r="AM6519" s="4"/>
    </row>
    <row r="6520" spans="21:39" x14ac:dyDescent="0.2">
      <c r="U6520" s="4"/>
      <c r="V6520" s="4"/>
      <c r="W6520" s="4"/>
      <c r="X6520" s="4"/>
      <c r="AJ6520" s="4"/>
      <c r="AK6520" s="4"/>
      <c r="AL6520" s="4"/>
      <c r="AM6520" s="4"/>
    </row>
    <row r="6521" spans="21:39" x14ac:dyDescent="0.2">
      <c r="U6521" s="4"/>
      <c r="V6521" s="4"/>
      <c r="W6521" s="4"/>
      <c r="X6521" s="4"/>
      <c r="AJ6521" s="4"/>
      <c r="AK6521" s="4"/>
      <c r="AL6521" s="4"/>
      <c r="AM6521" s="4"/>
    </row>
    <row r="6522" spans="21:39" x14ac:dyDescent="0.2">
      <c r="U6522" s="4"/>
      <c r="V6522" s="4"/>
      <c r="W6522" s="4"/>
      <c r="X6522" s="4"/>
      <c r="AJ6522" s="4"/>
      <c r="AK6522" s="4"/>
      <c r="AL6522" s="4"/>
      <c r="AM6522" s="4"/>
    </row>
    <row r="6523" spans="21:39" x14ac:dyDescent="0.2">
      <c r="U6523" s="4"/>
      <c r="V6523" s="4"/>
      <c r="W6523" s="4"/>
      <c r="X6523" s="4"/>
      <c r="AJ6523" s="4"/>
      <c r="AK6523" s="4"/>
      <c r="AL6523" s="4"/>
      <c r="AM6523" s="4"/>
    </row>
    <row r="6524" spans="21:39" x14ac:dyDescent="0.2">
      <c r="U6524" s="4"/>
      <c r="V6524" s="4"/>
      <c r="W6524" s="4"/>
      <c r="X6524" s="4"/>
      <c r="AJ6524" s="4"/>
      <c r="AK6524" s="4"/>
      <c r="AL6524" s="4"/>
      <c r="AM6524" s="4"/>
    </row>
    <row r="6525" spans="21:39" x14ac:dyDescent="0.2">
      <c r="U6525" s="4"/>
      <c r="V6525" s="4"/>
      <c r="W6525" s="4"/>
      <c r="X6525" s="4"/>
      <c r="AJ6525" s="4"/>
      <c r="AK6525" s="4"/>
      <c r="AL6525" s="4"/>
      <c r="AM6525" s="4"/>
    </row>
    <row r="6526" spans="21:39" x14ac:dyDescent="0.2">
      <c r="U6526" s="4"/>
      <c r="V6526" s="4"/>
      <c r="W6526" s="4"/>
      <c r="X6526" s="4"/>
      <c r="AJ6526" s="4"/>
      <c r="AK6526" s="4"/>
      <c r="AL6526" s="4"/>
      <c r="AM6526" s="4"/>
    </row>
    <row r="6527" spans="21:39" x14ac:dyDescent="0.2">
      <c r="U6527" s="4"/>
      <c r="V6527" s="4"/>
      <c r="W6527" s="4"/>
      <c r="X6527" s="4"/>
      <c r="AJ6527" s="4"/>
      <c r="AK6527" s="4"/>
      <c r="AL6527" s="4"/>
      <c r="AM6527" s="4"/>
    </row>
    <row r="6528" spans="21:39" x14ac:dyDescent="0.2">
      <c r="U6528" s="4"/>
      <c r="V6528" s="4"/>
      <c r="W6528" s="4"/>
      <c r="X6528" s="4"/>
      <c r="AJ6528" s="4"/>
      <c r="AK6528" s="4"/>
      <c r="AL6528" s="4"/>
      <c r="AM6528" s="4"/>
    </row>
    <row r="6529" spans="21:39" x14ac:dyDescent="0.2">
      <c r="U6529" s="4"/>
      <c r="V6529" s="4"/>
      <c r="W6529" s="4"/>
      <c r="X6529" s="4"/>
      <c r="AJ6529" s="4"/>
      <c r="AK6529" s="4"/>
      <c r="AL6529" s="4"/>
      <c r="AM6529" s="4"/>
    </row>
    <row r="6530" spans="21:39" x14ac:dyDescent="0.2">
      <c r="U6530" s="4"/>
      <c r="V6530" s="4"/>
      <c r="W6530" s="4"/>
      <c r="X6530" s="4"/>
      <c r="AJ6530" s="4"/>
      <c r="AK6530" s="4"/>
      <c r="AL6530" s="4"/>
      <c r="AM6530" s="4"/>
    </row>
    <row r="6531" spans="21:39" x14ac:dyDescent="0.2">
      <c r="U6531" s="4"/>
      <c r="V6531" s="4"/>
      <c r="W6531" s="4"/>
      <c r="X6531" s="4"/>
      <c r="AJ6531" s="4"/>
      <c r="AK6531" s="4"/>
      <c r="AL6531" s="4"/>
      <c r="AM6531" s="4"/>
    </row>
    <row r="6532" spans="21:39" x14ac:dyDescent="0.2">
      <c r="U6532" s="4"/>
      <c r="V6532" s="4"/>
      <c r="W6532" s="4"/>
      <c r="X6532" s="4"/>
      <c r="AJ6532" s="4"/>
      <c r="AK6532" s="4"/>
      <c r="AL6532" s="4"/>
      <c r="AM6532" s="4"/>
    </row>
    <row r="6533" spans="21:39" x14ac:dyDescent="0.2">
      <c r="U6533" s="4"/>
      <c r="V6533" s="4"/>
      <c r="W6533" s="4"/>
      <c r="X6533" s="4"/>
      <c r="AJ6533" s="4"/>
      <c r="AK6533" s="4"/>
      <c r="AL6533" s="4"/>
      <c r="AM6533" s="4"/>
    </row>
    <row r="6534" spans="21:39" x14ac:dyDescent="0.2">
      <c r="U6534" s="4"/>
      <c r="V6534" s="4"/>
      <c r="W6534" s="4"/>
      <c r="X6534" s="4"/>
      <c r="AJ6534" s="4"/>
      <c r="AK6534" s="4"/>
      <c r="AL6534" s="4"/>
      <c r="AM6534" s="4"/>
    </row>
    <row r="6535" spans="21:39" x14ac:dyDescent="0.2">
      <c r="U6535" s="4"/>
      <c r="V6535" s="4"/>
      <c r="W6535" s="4"/>
      <c r="X6535" s="4"/>
      <c r="AJ6535" s="4"/>
      <c r="AK6535" s="4"/>
      <c r="AL6535" s="4"/>
      <c r="AM6535" s="4"/>
    </row>
    <row r="6536" spans="21:39" x14ac:dyDescent="0.2">
      <c r="U6536" s="4"/>
      <c r="V6536" s="4"/>
      <c r="W6536" s="4"/>
      <c r="X6536" s="4"/>
      <c r="AJ6536" s="4"/>
      <c r="AK6536" s="4"/>
      <c r="AL6536" s="4"/>
      <c r="AM6536" s="4"/>
    </row>
    <row r="6537" spans="21:39" x14ac:dyDescent="0.2">
      <c r="U6537" s="4"/>
      <c r="V6537" s="4"/>
      <c r="W6537" s="4"/>
      <c r="X6537" s="4"/>
      <c r="AJ6537" s="4"/>
      <c r="AK6537" s="4"/>
      <c r="AL6537" s="4"/>
      <c r="AM6537" s="4"/>
    </row>
    <row r="6538" spans="21:39" x14ac:dyDescent="0.2">
      <c r="U6538" s="4"/>
      <c r="V6538" s="4"/>
      <c r="W6538" s="4"/>
      <c r="X6538" s="4"/>
      <c r="AJ6538" s="4"/>
      <c r="AK6538" s="4"/>
      <c r="AL6538" s="4"/>
      <c r="AM6538" s="4"/>
    </row>
    <row r="6539" spans="21:39" x14ac:dyDescent="0.2">
      <c r="U6539" s="4"/>
      <c r="V6539" s="4"/>
      <c r="W6539" s="4"/>
      <c r="X6539" s="4"/>
      <c r="AJ6539" s="4"/>
      <c r="AK6539" s="4"/>
      <c r="AL6539" s="4"/>
      <c r="AM6539" s="4"/>
    </row>
    <row r="6540" spans="21:39" x14ac:dyDescent="0.2">
      <c r="U6540" s="4"/>
      <c r="V6540" s="4"/>
      <c r="W6540" s="4"/>
      <c r="X6540" s="4"/>
      <c r="AJ6540" s="4"/>
      <c r="AK6540" s="4"/>
      <c r="AL6540" s="4"/>
      <c r="AM6540" s="4"/>
    </row>
    <row r="6541" spans="21:39" x14ac:dyDescent="0.2">
      <c r="U6541" s="4"/>
      <c r="V6541" s="4"/>
      <c r="W6541" s="4"/>
      <c r="X6541" s="4"/>
      <c r="AJ6541" s="4"/>
      <c r="AK6541" s="4"/>
      <c r="AL6541" s="4"/>
      <c r="AM6541" s="4"/>
    </row>
    <row r="6542" spans="21:39" x14ac:dyDescent="0.2">
      <c r="U6542" s="4"/>
      <c r="V6542" s="4"/>
      <c r="W6542" s="4"/>
      <c r="X6542" s="4"/>
      <c r="AJ6542" s="4"/>
      <c r="AK6542" s="4"/>
      <c r="AL6542" s="4"/>
      <c r="AM6542" s="4"/>
    </row>
    <row r="6543" spans="21:39" x14ac:dyDescent="0.2">
      <c r="U6543" s="4"/>
      <c r="V6543" s="4"/>
      <c r="W6543" s="4"/>
      <c r="X6543" s="4"/>
      <c r="AJ6543" s="4"/>
      <c r="AK6543" s="4"/>
      <c r="AL6543" s="4"/>
      <c r="AM6543" s="4"/>
    </row>
    <row r="6544" spans="21:39" x14ac:dyDescent="0.2">
      <c r="U6544" s="4"/>
      <c r="V6544" s="4"/>
      <c r="W6544" s="4"/>
      <c r="X6544" s="4"/>
      <c r="AJ6544" s="4"/>
      <c r="AK6544" s="4"/>
      <c r="AL6544" s="4"/>
      <c r="AM6544" s="4"/>
    </row>
    <row r="6545" spans="21:39" x14ac:dyDescent="0.2">
      <c r="U6545" s="4"/>
      <c r="V6545" s="4"/>
      <c r="W6545" s="4"/>
      <c r="X6545" s="4"/>
      <c r="AJ6545" s="4"/>
      <c r="AK6545" s="4"/>
      <c r="AL6545" s="4"/>
      <c r="AM6545" s="4"/>
    </row>
    <row r="6546" spans="21:39" x14ac:dyDescent="0.2">
      <c r="U6546" s="4"/>
      <c r="V6546" s="4"/>
      <c r="W6546" s="4"/>
      <c r="X6546" s="4"/>
      <c r="AJ6546" s="4"/>
      <c r="AK6546" s="4"/>
      <c r="AL6546" s="4"/>
      <c r="AM6546" s="4"/>
    </row>
    <row r="6547" spans="21:39" x14ac:dyDescent="0.2">
      <c r="U6547" s="4"/>
      <c r="V6547" s="4"/>
      <c r="W6547" s="4"/>
      <c r="X6547" s="4"/>
      <c r="AJ6547" s="4"/>
      <c r="AK6547" s="4"/>
      <c r="AL6547" s="4"/>
      <c r="AM6547" s="4"/>
    </row>
    <row r="6548" spans="21:39" x14ac:dyDescent="0.2">
      <c r="U6548" s="4"/>
      <c r="V6548" s="4"/>
      <c r="W6548" s="4"/>
      <c r="X6548" s="4"/>
      <c r="AJ6548" s="4"/>
      <c r="AK6548" s="4"/>
      <c r="AL6548" s="4"/>
      <c r="AM6548" s="4"/>
    </row>
    <row r="6549" spans="21:39" x14ac:dyDescent="0.2">
      <c r="U6549" s="4"/>
      <c r="V6549" s="4"/>
      <c r="W6549" s="4"/>
      <c r="X6549" s="4"/>
      <c r="AJ6549" s="4"/>
      <c r="AK6549" s="4"/>
      <c r="AL6549" s="4"/>
      <c r="AM6549" s="4"/>
    </row>
    <row r="6550" spans="21:39" x14ac:dyDescent="0.2">
      <c r="U6550" s="4"/>
      <c r="V6550" s="4"/>
      <c r="W6550" s="4"/>
      <c r="X6550" s="4"/>
      <c r="AJ6550" s="4"/>
      <c r="AK6550" s="4"/>
      <c r="AL6550" s="4"/>
      <c r="AM6550" s="4"/>
    </row>
    <row r="6551" spans="21:39" x14ac:dyDescent="0.2">
      <c r="U6551" s="4"/>
      <c r="V6551" s="4"/>
      <c r="W6551" s="4"/>
      <c r="X6551" s="4"/>
      <c r="AJ6551" s="4"/>
      <c r="AK6551" s="4"/>
      <c r="AL6551" s="4"/>
      <c r="AM6551" s="4"/>
    </row>
    <row r="6552" spans="21:39" x14ac:dyDescent="0.2">
      <c r="U6552" s="4"/>
      <c r="V6552" s="4"/>
      <c r="W6552" s="4"/>
      <c r="X6552" s="4"/>
      <c r="AJ6552" s="4"/>
      <c r="AK6552" s="4"/>
      <c r="AL6552" s="4"/>
      <c r="AM6552" s="4"/>
    </row>
    <row r="6553" spans="21:39" x14ac:dyDescent="0.2">
      <c r="U6553" s="4"/>
      <c r="V6553" s="4"/>
      <c r="W6553" s="4"/>
      <c r="X6553" s="4"/>
      <c r="AJ6553" s="4"/>
      <c r="AK6553" s="4"/>
      <c r="AL6553" s="4"/>
      <c r="AM6553" s="4"/>
    </row>
    <row r="6554" spans="21:39" x14ac:dyDescent="0.2">
      <c r="U6554" s="4"/>
      <c r="V6554" s="4"/>
      <c r="W6554" s="4"/>
      <c r="X6554" s="4"/>
      <c r="AJ6554" s="4"/>
      <c r="AK6554" s="4"/>
      <c r="AL6554" s="4"/>
      <c r="AM6554" s="4"/>
    </row>
    <row r="6555" spans="21:39" x14ac:dyDescent="0.2">
      <c r="U6555" s="4"/>
      <c r="V6555" s="4"/>
      <c r="W6555" s="4"/>
      <c r="X6555" s="4"/>
      <c r="AJ6555" s="4"/>
      <c r="AK6555" s="4"/>
      <c r="AL6555" s="4"/>
      <c r="AM6555" s="4"/>
    </row>
    <row r="6556" spans="21:39" x14ac:dyDescent="0.2">
      <c r="U6556" s="4"/>
      <c r="V6556" s="4"/>
      <c r="W6556" s="4"/>
      <c r="X6556" s="4"/>
      <c r="AJ6556" s="4"/>
      <c r="AK6556" s="4"/>
      <c r="AL6556" s="4"/>
      <c r="AM6556" s="4"/>
    </row>
    <row r="6557" spans="21:39" x14ac:dyDescent="0.2">
      <c r="U6557" s="4"/>
      <c r="V6557" s="4"/>
      <c r="W6557" s="4"/>
      <c r="X6557" s="4"/>
      <c r="AJ6557" s="4"/>
      <c r="AK6557" s="4"/>
      <c r="AL6557" s="4"/>
      <c r="AM6557" s="4"/>
    </row>
    <row r="6558" spans="21:39" x14ac:dyDescent="0.2">
      <c r="U6558" s="4"/>
      <c r="V6558" s="4"/>
      <c r="W6558" s="4"/>
      <c r="X6558" s="4"/>
      <c r="AJ6558" s="4"/>
      <c r="AK6558" s="4"/>
      <c r="AL6558" s="4"/>
      <c r="AM6558" s="4"/>
    </row>
    <row r="6559" spans="21:39" x14ac:dyDescent="0.2">
      <c r="U6559" s="4"/>
      <c r="V6559" s="4"/>
      <c r="W6559" s="4"/>
      <c r="X6559" s="4"/>
      <c r="AJ6559" s="4"/>
      <c r="AK6559" s="4"/>
      <c r="AL6559" s="4"/>
      <c r="AM6559" s="4"/>
    </row>
    <row r="6560" spans="21:39" x14ac:dyDescent="0.2">
      <c r="U6560" s="4"/>
      <c r="V6560" s="4"/>
      <c r="W6560" s="4"/>
      <c r="X6560" s="4"/>
      <c r="AJ6560" s="4"/>
      <c r="AK6560" s="4"/>
      <c r="AL6560" s="4"/>
      <c r="AM6560" s="4"/>
    </row>
    <row r="6561" spans="21:39" x14ac:dyDescent="0.2">
      <c r="U6561" s="4"/>
      <c r="V6561" s="4"/>
      <c r="W6561" s="4"/>
      <c r="X6561" s="4"/>
      <c r="AJ6561" s="4"/>
      <c r="AK6561" s="4"/>
      <c r="AL6561" s="4"/>
      <c r="AM6561" s="4"/>
    </row>
    <row r="6562" spans="21:39" x14ac:dyDescent="0.2">
      <c r="U6562" s="4"/>
      <c r="V6562" s="4"/>
      <c r="W6562" s="4"/>
      <c r="X6562" s="4"/>
      <c r="AJ6562" s="4"/>
      <c r="AK6562" s="4"/>
      <c r="AL6562" s="4"/>
      <c r="AM6562" s="4"/>
    </row>
    <row r="6563" spans="21:39" x14ac:dyDescent="0.2">
      <c r="U6563" s="4"/>
      <c r="V6563" s="4"/>
      <c r="W6563" s="4"/>
      <c r="X6563" s="4"/>
      <c r="AJ6563" s="4"/>
      <c r="AK6563" s="4"/>
      <c r="AL6563" s="4"/>
      <c r="AM6563" s="4"/>
    </row>
    <row r="6564" spans="21:39" x14ac:dyDescent="0.2">
      <c r="U6564" s="4"/>
      <c r="V6564" s="4"/>
      <c r="W6564" s="4"/>
      <c r="X6564" s="4"/>
      <c r="AJ6564" s="4"/>
      <c r="AK6564" s="4"/>
      <c r="AL6564" s="4"/>
      <c r="AM6564" s="4"/>
    </row>
    <row r="6565" spans="21:39" x14ac:dyDescent="0.2">
      <c r="U6565" s="4"/>
      <c r="V6565" s="4"/>
      <c r="W6565" s="4"/>
      <c r="X6565" s="4"/>
      <c r="AJ6565" s="4"/>
      <c r="AK6565" s="4"/>
      <c r="AL6565" s="4"/>
      <c r="AM6565" s="4"/>
    </row>
    <row r="6566" spans="21:39" x14ac:dyDescent="0.2">
      <c r="U6566" s="4"/>
      <c r="V6566" s="4"/>
      <c r="W6566" s="4"/>
      <c r="X6566" s="4"/>
      <c r="AJ6566" s="4"/>
      <c r="AK6566" s="4"/>
      <c r="AL6566" s="4"/>
      <c r="AM6566" s="4"/>
    </row>
    <row r="6567" spans="21:39" x14ac:dyDescent="0.2">
      <c r="U6567" s="4"/>
      <c r="V6567" s="4"/>
      <c r="W6567" s="4"/>
      <c r="X6567" s="4"/>
      <c r="AJ6567" s="4"/>
      <c r="AK6567" s="4"/>
      <c r="AL6567" s="4"/>
      <c r="AM6567" s="4"/>
    </row>
    <row r="6568" spans="21:39" x14ac:dyDescent="0.2">
      <c r="U6568" s="4"/>
      <c r="V6568" s="4"/>
      <c r="W6568" s="4"/>
      <c r="X6568" s="4"/>
      <c r="AJ6568" s="4"/>
      <c r="AK6568" s="4"/>
      <c r="AL6568" s="4"/>
      <c r="AM6568" s="4"/>
    </row>
    <row r="6569" spans="21:39" x14ac:dyDescent="0.2">
      <c r="U6569" s="4"/>
      <c r="V6569" s="4"/>
      <c r="W6569" s="4"/>
      <c r="X6569" s="4"/>
      <c r="AJ6569" s="4"/>
      <c r="AK6569" s="4"/>
      <c r="AL6569" s="4"/>
      <c r="AM6569" s="4"/>
    </row>
    <row r="6570" spans="21:39" x14ac:dyDescent="0.2">
      <c r="U6570" s="4"/>
      <c r="V6570" s="4"/>
      <c r="W6570" s="4"/>
      <c r="X6570" s="4"/>
      <c r="AJ6570" s="4"/>
      <c r="AK6570" s="4"/>
      <c r="AL6570" s="4"/>
      <c r="AM6570" s="4"/>
    </row>
    <row r="6571" spans="21:39" x14ac:dyDescent="0.2">
      <c r="U6571" s="4"/>
      <c r="V6571" s="4"/>
      <c r="W6571" s="4"/>
      <c r="X6571" s="4"/>
      <c r="AJ6571" s="4"/>
      <c r="AK6571" s="4"/>
      <c r="AL6571" s="4"/>
      <c r="AM6571" s="4"/>
    </row>
    <row r="6572" spans="21:39" x14ac:dyDescent="0.2">
      <c r="U6572" s="4"/>
      <c r="V6572" s="4"/>
      <c r="W6572" s="4"/>
      <c r="X6572" s="4"/>
      <c r="AJ6572" s="4"/>
      <c r="AK6572" s="4"/>
      <c r="AL6572" s="4"/>
      <c r="AM6572" s="4"/>
    </row>
    <row r="6573" spans="21:39" x14ac:dyDescent="0.2">
      <c r="U6573" s="4"/>
      <c r="V6573" s="4"/>
      <c r="W6573" s="4"/>
      <c r="X6573" s="4"/>
      <c r="AJ6573" s="4"/>
      <c r="AK6573" s="4"/>
      <c r="AL6573" s="4"/>
      <c r="AM6573" s="4"/>
    </row>
    <row r="6574" spans="21:39" x14ac:dyDescent="0.2">
      <c r="U6574" s="4"/>
      <c r="V6574" s="4"/>
      <c r="W6574" s="4"/>
      <c r="X6574" s="4"/>
      <c r="AJ6574" s="4"/>
      <c r="AK6574" s="4"/>
      <c r="AL6574" s="4"/>
      <c r="AM6574" s="4"/>
    </row>
    <row r="6575" spans="21:39" x14ac:dyDescent="0.2">
      <c r="U6575" s="4"/>
      <c r="V6575" s="4"/>
      <c r="W6575" s="4"/>
      <c r="X6575" s="4"/>
      <c r="AJ6575" s="4"/>
      <c r="AK6575" s="4"/>
      <c r="AL6575" s="4"/>
      <c r="AM6575" s="4"/>
    </row>
    <row r="6576" spans="21:39" x14ac:dyDescent="0.2">
      <c r="U6576" s="4"/>
      <c r="V6576" s="4"/>
      <c r="W6576" s="4"/>
      <c r="X6576" s="4"/>
      <c r="AJ6576" s="4"/>
      <c r="AK6576" s="4"/>
      <c r="AL6576" s="4"/>
      <c r="AM6576" s="4"/>
    </row>
    <row r="6577" spans="21:39" x14ac:dyDescent="0.2">
      <c r="U6577" s="4"/>
      <c r="V6577" s="4"/>
      <c r="W6577" s="4"/>
      <c r="X6577" s="4"/>
      <c r="AJ6577" s="4"/>
      <c r="AK6577" s="4"/>
      <c r="AL6577" s="4"/>
      <c r="AM6577" s="4"/>
    </row>
    <row r="6578" spans="21:39" x14ac:dyDescent="0.2">
      <c r="U6578" s="4"/>
      <c r="V6578" s="4"/>
      <c r="W6578" s="4"/>
      <c r="X6578" s="4"/>
      <c r="AJ6578" s="4"/>
      <c r="AK6578" s="4"/>
      <c r="AL6578" s="4"/>
      <c r="AM6578" s="4"/>
    </row>
    <row r="6579" spans="21:39" x14ac:dyDescent="0.2">
      <c r="U6579" s="4"/>
      <c r="V6579" s="4"/>
      <c r="W6579" s="4"/>
      <c r="X6579" s="4"/>
      <c r="AJ6579" s="4"/>
      <c r="AK6579" s="4"/>
      <c r="AL6579" s="4"/>
      <c r="AM6579" s="4"/>
    </row>
    <row r="6580" spans="21:39" x14ac:dyDescent="0.2">
      <c r="U6580" s="4"/>
      <c r="V6580" s="4"/>
      <c r="W6580" s="4"/>
      <c r="X6580" s="4"/>
      <c r="AJ6580" s="4"/>
      <c r="AK6580" s="4"/>
      <c r="AL6580" s="4"/>
      <c r="AM6580" s="4"/>
    </row>
    <row r="6581" spans="21:39" x14ac:dyDescent="0.2">
      <c r="U6581" s="4"/>
      <c r="V6581" s="4"/>
      <c r="W6581" s="4"/>
      <c r="X6581" s="4"/>
      <c r="AJ6581" s="4"/>
      <c r="AK6581" s="4"/>
      <c r="AL6581" s="4"/>
      <c r="AM6581" s="4"/>
    </row>
    <row r="6582" spans="21:39" x14ac:dyDescent="0.2">
      <c r="U6582" s="4"/>
      <c r="V6582" s="4"/>
      <c r="W6582" s="4"/>
      <c r="X6582" s="4"/>
      <c r="AJ6582" s="4"/>
      <c r="AK6582" s="4"/>
      <c r="AL6582" s="4"/>
      <c r="AM6582" s="4"/>
    </row>
    <row r="6583" spans="21:39" x14ac:dyDescent="0.2">
      <c r="U6583" s="4"/>
      <c r="V6583" s="4"/>
      <c r="W6583" s="4"/>
      <c r="X6583" s="4"/>
      <c r="AJ6583" s="4"/>
      <c r="AK6583" s="4"/>
      <c r="AL6583" s="4"/>
      <c r="AM6583" s="4"/>
    </row>
    <row r="6584" spans="21:39" x14ac:dyDescent="0.2">
      <c r="U6584" s="4"/>
      <c r="V6584" s="4"/>
      <c r="W6584" s="4"/>
      <c r="X6584" s="4"/>
      <c r="AJ6584" s="4"/>
      <c r="AK6584" s="4"/>
      <c r="AL6584" s="4"/>
      <c r="AM6584" s="4"/>
    </row>
    <row r="6585" spans="21:39" x14ac:dyDescent="0.2">
      <c r="U6585" s="4"/>
      <c r="V6585" s="4"/>
      <c r="W6585" s="4"/>
      <c r="X6585" s="4"/>
      <c r="AJ6585" s="4"/>
      <c r="AK6585" s="4"/>
      <c r="AL6585" s="4"/>
      <c r="AM6585" s="4"/>
    </row>
    <row r="6586" spans="21:39" x14ac:dyDescent="0.2">
      <c r="U6586" s="4"/>
      <c r="V6586" s="4"/>
      <c r="W6586" s="4"/>
      <c r="X6586" s="4"/>
      <c r="AJ6586" s="4"/>
      <c r="AK6586" s="4"/>
      <c r="AL6586" s="4"/>
      <c r="AM6586" s="4"/>
    </row>
    <row r="6587" spans="21:39" x14ac:dyDescent="0.2">
      <c r="U6587" s="4"/>
      <c r="V6587" s="4"/>
      <c r="W6587" s="4"/>
      <c r="X6587" s="4"/>
      <c r="AJ6587" s="4"/>
      <c r="AK6587" s="4"/>
      <c r="AL6587" s="4"/>
      <c r="AM6587" s="4"/>
    </row>
    <row r="6588" spans="21:39" x14ac:dyDescent="0.2">
      <c r="U6588" s="4"/>
      <c r="V6588" s="4"/>
      <c r="W6588" s="4"/>
      <c r="X6588" s="4"/>
      <c r="AJ6588" s="4"/>
      <c r="AK6588" s="4"/>
      <c r="AL6588" s="4"/>
      <c r="AM6588" s="4"/>
    </row>
    <row r="6589" spans="21:39" x14ac:dyDescent="0.2">
      <c r="U6589" s="4"/>
      <c r="V6589" s="4"/>
      <c r="W6589" s="4"/>
      <c r="X6589" s="4"/>
      <c r="AJ6589" s="4"/>
      <c r="AK6589" s="4"/>
      <c r="AL6589" s="4"/>
      <c r="AM6589" s="4"/>
    </row>
    <row r="6590" spans="21:39" x14ac:dyDescent="0.2">
      <c r="U6590" s="4"/>
      <c r="V6590" s="4"/>
      <c r="W6590" s="4"/>
      <c r="X6590" s="4"/>
      <c r="AJ6590" s="4"/>
      <c r="AK6590" s="4"/>
      <c r="AL6590" s="4"/>
      <c r="AM6590" s="4"/>
    </row>
    <row r="6591" spans="21:39" x14ac:dyDescent="0.2">
      <c r="U6591" s="4"/>
      <c r="V6591" s="4"/>
      <c r="W6591" s="4"/>
      <c r="X6591" s="4"/>
      <c r="AJ6591" s="4"/>
      <c r="AK6591" s="4"/>
      <c r="AL6591" s="4"/>
      <c r="AM6591" s="4"/>
    </row>
    <row r="6592" spans="21:39" x14ac:dyDescent="0.2">
      <c r="U6592" s="4"/>
      <c r="V6592" s="4"/>
      <c r="W6592" s="4"/>
      <c r="X6592" s="4"/>
      <c r="AJ6592" s="4"/>
      <c r="AK6592" s="4"/>
      <c r="AL6592" s="4"/>
      <c r="AM6592" s="4"/>
    </row>
    <row r="6593" spans="21:39" x14ac:dyDescent="0.2">
      <c r="U6593" s="4"/>
      <c r="V6593" s="4"/>
      <c r="W6593" s="4"/>
      <c r="X6593" s="4"/>
      <c r="AJ6593" s="4"/>
      <c r="AK6593" s="4"/>
      <c r="AL6593" s="4"/>
      <c r="AM6593" s="4"/>
    </row>
    <row r="6594" spans="21:39" x14ac:dyDescent="0.2">
      <c r="U6594" s="4"/>
      <c r="V6594" s="4"/>
      <c r="W6594" s="4"/>
      <c r="X6594" s="4"/>
      <c r="AJ6594" s="4"/>
      <c r="AK6594" s="4"/>
      <c r="AL6594" s="4"/>
      <c r="AM6594" s="4"/>
    </row>
    <row r="6595" spans="21:39" x14ac:dyDescent="0.2">
      <c r="U6595" s="4"/>
      <c r="V6595" s="4"/>
      <c r="W6595" s="4"/>
      <c r="X6595" s="4"/>
      <c r="AJ6595" s="4"/>
      <c r="AK6595" s="4"/>
      <c r="AL6595" s="4"/>
      <c r="AM6595" s="4"/>
    </row>
    <row r="6596" spans="21:39" x14ac:dyDescent="0.2">
      <c r="U6596" s="4"/>
      <c r="V6596" s="4"/>
      <c r="W6596" s="4"/>
      <c r="X6596" s="4"/>
      <c r="AJ6596" s="4"/>
      <c r="AK6596" s="4"/>
      <c r="AL6596" s="4"/>
      <c r="AM6596" s="4"/>
    </row>
    <row r="6597" spans="21:39" x14ac:dyDescent="0.2">
      <c r="U6597" s="4"/>
      <c r="V6597" s="4"/>
      <c r="W6597" s="4"/>
      <c r="X6597" s="4"/>
      <c r="AJ6597" s="4"/>
      <c r="AK6597" s="4"/>
      <c r="AL6597" s="4"/>
      <c r="AM6597" s="4"/>
    </row>
    <row r="6598" spans="21:39" x14ac:dyDescent="0.2">
      <c r="U6598" s="4"/>
      <c r="V6598" s="4"/>
      <c r="W6598" s="4"/>
      <c r="X6598" s="4"/>
      <c r="AJ6598" s="4"/>
      <c r="AK6598" s="4"/>
      <c r="AL6598" s="4"/>
      <c r="AM6598" s="4"/>
    </row>
    <row r="6599" spans="21:39" x14ac:dyDescent="0.2">
      <c r="U6599" s="4"/>
      <c r="V6599" s="4"/>
      <c r="W6599" s="4"/>
      <c r="X6599" s="4"/>
      <c r="AJ6599" s="4"/>
      <c r="AK6599" s="4"/>
      <c r="AL6599" s="4"/>
      <c r="AM6599" s="4"/>
    </row>
    <row r="6600" spans="21:39" x14ac:dyDescent="0.2">
      <c r="U6600" s="4"/>
      <c r="V6600" s="4"/>
      <c r="W6600" s="4"/>
      <c r="X6600" s="4"/>
      <c r="AJ6600" s="4"/>
      <c r="AK6600" s="4"/>
      <c r="AL6600" s="4"/>
      <c r="AM6600" s="4"/>
    </row>
    <row r="6601" spans="21:39" x14ac:dyDescent="0.2">
      <c r="U6601" s="4"/>
      <c r="V6601" s="4"/>
      <c r="W6601" s="4"/>
      <c r="X6601" s="4"/>
      <c r="AJ6601" s="4"/>
      <c r="AK6601" s="4"/>
      <c r="AL6601" s="4"/>
      <c r="AM6601" s="4"/>
    </row>
    <row r="6602" spans="21:39" x14ac:dyDescent="0.2">
      <c r="U6602" s="4"/>
      <c r="V6602" s="4"/>
      <c r="W6602" s="4"/>
      <c r="X6602" s="4"/>
      <c r="AJ6602" s="4"/>
      <c r="AK6602" s="4"/>
      <c r="AL6602" s="4"/>
      <c r="AM6602" s="4"/>
    </row>
    <row r="6603" spans="21:39" x14ac:dyDescent="0.2">
      <c r="U6603" s="4"/>
      <c r="V6603" s="4"/>
      <c r="W6603" s="4"/>
      <c r="X6603" s="4"/>
      <c r="AJ6603" s="4"/>
      <c r="AK6603" s="4"/>
      <c r="AL6603" s="4"/>
      <c r="AM6603" s="4"/>
    </row>
    <row r="6604" spans="21:39" x14ac:dyDescent="0.2">
      <c r="U6604" s="4"/>
      <c r="V6604" s="4"/>
      <c r="W6604" s="4"/>
      <c r="X6604" s="4"/>
      <c r="AJ6604" s="4"/>
      <c r="AK6604" s="4"/>
      <c r="AL6604" s="4"/>
      <c r="AM6604" s="4"/>
    </row>
    <row r="6605" spans="21:39" x14ac:dyDescent="0.2">
      <c r="U6605" s="4"/>
      <c r="V6605" s="4"/>
      <c r="W6605" s="4"/>
      <c r="X6605" s="4"/>
      <c r="AJ6605" s="4"/>
      <c r="AK6605" s="4"/>
      <c r="AL6605" s="4"/>
      <c r="AM6605" s="4"/>
    </row>
    <row r="6606" spans="21:39" x14ac:dyDescent="0.2">
      <c r="U6606" s="4"/>
      <c r="V6606" s="4"/>
      <c r="W6606" s="4"/>
      <c r="X6606" s="4"/>
      <c r="AJ6606" s="4"/>
      <c r="AK6606" s="4"/>
      <c r="AL6606" s="4"/>
      <c r="AM6606" s="4"/>
    </row>
    <row r="6607" spans="21:39" x14ac:dyDescent="0.2">
      <c r="U6607" s="4"/>
      <c r="V6607" s="4"/>
      <c r="W6607" s="4"/>
      <c r="X6607" s="4"/>
      <c r="AJ6607" s="4"/>
      <c r="AK6607" s="4"/>
      <c r="AL6607" s="4"/>
      <c r="AM6607" s="4"/>
    </row>
    <row r="6608" spans="21:39" x14ac:dyDescent="0.2">
      <c r="U6608" s="4"/>
      <c r="V6608" s="4"/>
      <c r="W6608" s="4"/>
      <c r="X6608" s="4"/>
      <c r="AJ6608" s="4"/>
      <c r="AK6608" s="4"/>
      <c r="AL6608" s="4"/>
      <c r="AM6608" s="4"/>
    </row>
    <row r="6609" spans="21:39" x14ac:dyDescent="0.2">
      <c r="U6609" s="4"/>
      <c r="V6609" s="4"/>
      <c r="W6609" s="4"/>
      <c r="X6609" s="4"/>
      <c r="AJ6609" s="4"/>
      <c r="AK6609" s="4"/>
      <c r="AL6609" s="4"/>
      <c r="AM6609" s="4"/>
    </row>
    <row r="6610" spans="21:39" x14ac:dyDescent="0.2">
      <c r="U6610" s="4"/>
      <c r="V6610" s="4"/>
      <c r="W6610" s="4"/>
      <c r="X6610" s="4"/>
      <c r="AJ6610" s="4"/>
      <c r="AK6610" s="4"/>
      <c r="AL6610" s="4"/>
      <c r="AM6610" s="4"/>
    </row>
    <row r="6611" spans="21:39" x14ac:dyDescent="0.2">
      <c r="U6611" s="4"/>
      <c r="V6611" s="4"/>
      <c r="W6611" s="4"/>
      <c r="X6611" s="4"/>
      <c r="AJ6611" s="4"/>
      <c r="AK6611" s="4"/>
      <c r="AL6611" s="4"/>
      <c r="AM6611" s="4"/>
    </row>
    <row r="6612" spans="21:39" x14ac:dyDescent="0.2">
      <c r="U6612" s="4"/>
      <c r="V6612" s="4"/>
      <c r="W6612" s="4"/>
      <c r="X6612" s="4"/>
      <c r="AJ6612" s="4"/>
      <c r="AK6612" s="4"/>
      <c r="AL6612" s="4"/>
      <c r="AM6612" s="4"/>
    </row>
    <row r="6613" spans="21:39" x14ac:dyDescent="0.2">
      <c r="U6613" s="4"/>
      <c r="V6613" s="4"/>
      <c r="W6613" s="4"/>
      <c r="X6613" s="4"/>
      <c r="AJ6613" s="4"/>
      <c r="AK6613" s="4"/>
      <c r="AL6613" s="4"/>
      <c r="AM6613" s="4"/>
    </row>
    <row r="6614" spans="21:39" x14ac:dyDescent="0.2">
      <c r="U6614" s="4"/>
      <c r="V6614" s="4"/>
      <c r="W6614" s="4"/>
      <c r="X6614" s="4"/>
      <c r="AJ6614" s="4"/>
      <c r="AK6614" s="4"/>
      <c r="AL6614" s="4"/>
      <c r="AM6614" s="4"/>
    </row>
    <row r="6615" spans="21:39" x14ac:dyDescent="0.2">
      <c r="U6615" s="4"/>
      <c r="V6615" s="4"/>
      <c r="W6615" s="4"/>
      <c r="X6615" s="4"/>
      <c r="AJ6615" s="4"/>
      <c r="AK6615" s="4"/>
      <c r="AL6615" s="4"/>
      <c r="AM6615" s="4"/>
    </row>
    <row r="6616" spans="21:39" x14ac:dyDescent="0.2">
      <c r="U6616" s="4"/>
      <c r="V6616" s="4"/>
      <c r="W6616" s="4"/>
      <c r="X6616" s="4"/>
      <c r="AJ6616" s="4"/>
      <c r="AK6616" s="4"/>
      <c r="AL6616" s="4"/>
      <c r="AM6616" s="4"/>
    </row>
    <row r="6617" spans="21:39" x14ac:dyDescent="0.2">
      <c r="U6617" s="4"/>
      <c r="V6617" s="4"/>
      <c r="W6617" s="4"/>
      <c r="X6617" s="4"/>
      <c r="AJ6617" s="4"/>
      <c r="AK6617" s="4"/>
      <c r="AL6617" s="4"/>
      <c r="AM6617" s="4"/>
    </row>
    <row r="6618" spans="21:39" x14ac:dyDescent="0.2">
      <c r="U6618" s="4"/>
      <c r="V6618" s="4"/>
      <c r="W6618" s="4"/>
      <c r="X6618" s="4"/>
      <c r="AJ6618" s="4"/>
      <c r="AK6618" s="4"/>
      <c r="AL6618" s="4"/>
      <c r="AM6618" s="4"/>
    </row>
    <row r="6619" spans="21:39" x14ac:dyDescent="0.2">
      <c r="U6619" s="4"/>
      <c r="V6619" s="4"/>
      <c r="W6619" s="4"/>
      <c r="X6619" s="4"/>
      <c r="AJ6619" s="4"/>
      <c r="AK6619" s="4"/>
      <c r="AL6619" s="4"/>
      <c r="AM6619" s="4"/>
    </row>
    <row r="6620" spans="21:39" x14ac:dyDescent="0.2">
      <c r="U6620" s="4"/>
      <c r="V6620" s="4"/>
      <c r="W6620" s="4"/>
      <c r="X6620" s="4"/>
      <c r="AJ6620" s="4"/>
      <c r="AK6620" s="4"/>
      <c r="AL6620" s="4"/>
      <c r="AM6620" s="4"/>
    </row>
    <row r="6621" spans="21:39" x14ac:dyDescent="0.2">
      <c r="U6621" s="4"/>
      <c r="V6621" s="4"/>
      <c r="W6621" s="4"/>
      <c r="X6621" s="4"/>
      <c r="AJ6621" s="4"/>
      <c r="AK6621" s="4"/>
      <c r="AL6621" s="4"/>
      <c r="AM6621" s="4"/>
    </row>
    <row r="6622" spans="21:39" x14ac:dyDescent="0.2">
      <c r="U6622" s="4"/>
      <c r="V6622" s="4"/>
      <c r="W6622" s="4"/>
      <c r="X6622" s="4"/>
      <c r="AJ6622" s="4"/>
      <c r="AK6622" s="4"/>
      <c r="AL6622" s="4"/>
      <c r="AM6622" s="4"/>
    </row>
    <row r="6623" spans="21:39" x14ac:dyDescent="0.2">
      <c r="U6623" s="4"/>
      <c r="V6623" s="4"/>
      <c r="W6623" s="4"/>
      <c r="X6623" s="4"/>
      <c r="AJ6623" s="4"/>
      <c r="AK6623" s="4"/>
      <c r="AL6623" s="4"/>
      <c r="AM6623" s="4"/>
    </row>
    <row r="6624" spans="21:39" x14ac:dyDescent="0.2">
      <c r="U6624" s="4"/>
      <c r="V6624" s="4"/>
      <c r="W6624" s="4"/>
      <c r="X6624" s="4"/>
      <c r="AJ6624" s="4"/>
      <c r="AK6624" s="4"/>
      <c r="AL6624" s="4"/>
      <c r="AM6624" s="4"/>
    </row>
    <row r="6625" spans="21:39" x14ac:dyDescent="0.2">
      <c r="U6625" s="4"/>
      <c r="V6625" s="4"/>
      <c r="W6625" s="4"/>
      <c r="X6625" s="4"/>
      <c r="AJ6625" s="4"/>
      <c r="AK6625" s="4"/>
      <c r="AL6625" s="4"/>
      <c r="AM6625" s="4"/>
    </row>
    <row r="6626" spans="21:39" x14ac:dyDescent="0.2">
      <c r="U6626" s="4"/>
      <c r="V6626" s="4"/>
      <c r="W6626" s="4"/>
      <c r="X6626" s="4"/>
      <c r="AJ6626" s="4"/>
      <c r="AK6626" s="4"/>
      <c r="AL6626" s="4"/>
      <c r="AM6626" s="4"/>
    </row>
    <row r="6627" spans="21:39" x14ac:dyDescent="0.2">
      <c r="U6627" s="4"/>
      <c r="V6627" s="4"/>
      <c r="W6627" s="4"/>
      <c r="X6627" s="4"/>
      <c r="AJ6627" s="4"/>
      <c r="AK6627" s="4"/>
      <c r="AL6627" s="4"/>
      <c r="AM6627" s="4"/>
    </row>
    <row r="6628" spans="21:39" x14ac:dyDescent="0.2">
      <c r="U6628" s="4"/>
      <c r="V6628" s="4"/>
      <c r="W6628" s="4"/>
      <c r="X6628" s="4"/>
      <c r="AJ6628" s="4"/>
      <c r="AK6628" s="4"/>
      <c r="AL6628" s="4"/>
      <c r="AM6628" s="4"/>
    </row>
    <row r="6629" spans="21:39" x14ac:dyDescent="0.2">
      <c r="U6629" s="4"/>
      <c r="V6629" s="4"/>
      <c r="W6629" s="4"/>
      <c r="X6629" s="4"/>
      <c r="AJ6629" s="4"/>
      <c r="AK6629" s="4"/>
      <c r="AL6629" s="4"/>
      <c r="AM6629" s="4"/>
    </row>
    <row r="6630" spans="21:39" x14ac:dyDescent="0.2">
      <c r="U6630" s="4"/>
      <c r="V6630" s="4"/>
      <c r="W6630" s="4"/>
      <c r="X6630" s="4"/>
      <c r="AJ6630" s="4"/>
      <c r="AK6630" s="4"/>
      <c r="AL6630" s="4"/>
      <c r="AM6630" s="4"/>
    </row>
    <row r="6631" spans="21:39" x14ac:dyDescent="0.2">
      <c r="U6631" s="4"/>
      <c r="V6631" s="4"/>
      <c r="W6631" s="4"/>
      <c r="X6631" s="4"/>
      <c r="AJ6631" s="4"/>
      <c r="AK6631" s="4"/>
      <c r="AL6631" s="4"/>
      <c r="AM6631" s="4"/>
    </row>
    <row r="6632" spans="21:39" x14ac:dyDescent="0.2">
      <c r="U6632" s="4"/>
      <c r="V6632" s="4"/>
      <c r="W6632" s="4"/>
      <c r="X6632" s="4"/>
      <c r="AJ6632" s="4"/>
      <c r="AK6632" s="4"/>
      <c r="AL6632" s="4"/>
      <c r="AM6632" s="4"/>
    </row>
    <row r="6633" spans="21:39" x14ac:dyDescent="0.2">
      <c r="U6633" s="4"/>
      <c r="V6633" s="4"/>
      <c r="W6633" s="4"/>
      <c r="X6633" s="4"/>
      <c r="AJ6633" s="4"/>
      <c r="AK6633" s="4"/>
      <c r="AL6633" s="4"/>
      <c r="AM6633" s="4"/>
    </row>
    <row r="6634" spans="21:39" x14ac:dyDescent="0.2">
      <c r="U6634" s="4"/>
      <c r="V6634" s="4"/>
      <c r="W6634" s="4"/>
      <c r="X6634" s="4"/>
      <c r="AJ6634" s="4"/>
      <c r="AK6634" s="4"/>
      <c r="AL6634" s="4"/>
      <c r="AM6634" s="4"/>
    </row>
    <row r="6635" spans="21:39" x14ac:dyDescent="0.2">
      <c r="U6635" s="4"/>
      <c r="V6635" s="4"/>
      <c r="W6635" s="4"/>
      <c r="X6635" s="4"/>
      <c r="AJ6635" s="4"/>
      <c r="AK6635" s="4"/>
      <c r="AL6635" s="4"/>
      <c r="AM6635" s="4"/>
    </row>
    <row r="6636" spans="21:39" x14ac:dyDescent="0.2">
      <c r="U6636" s="4"/>
      <c r="V6636" s="4"/>
      <c r="W6636" s="4"/>
      <c r="X6636" s="4"/>
      <c r="AJ6636" s="4"/>
      <c r="AK6636" s="4"/>
      <c r="AL6636" s="4"/>
      <c r="AM6636" s="4"/>
    </row>
    <row r="6637" spans="21:39" x14ac:dyDescent="0.2">
      <c r="U6637" s="4"/>
      <c r="V6637" s="4"/>
      <c r="W6637" s="4"/>
      <c r="X6637" s="4"/>
      <c r="AJ6637" s="4"/>
      <c r="AK6637" s="4"/>
      <c r="AL6637" s="4"/>
      <c r="AM6637" s="4"/>
    </row>
    <row r="6638" spans="21:39" x14ac:dyDescent="0.2">
      <c r="U6638" s="4"/>
      <c r="V6638" s="4"/>
      <c r="W6638" s="4"/>
      <c r="X6638" s="4"/>
      <c r="AJ6638" s="4"/>
      <c r="AK6638" s="4"/>
      <c r="AL6638" s="4"/>
      <c r="AM6638" s="4"/>
    </row>
    <row r="6639" spans="21:39" x14ac:dyDescent="0.2">
      <c r="U6639" s="4"/>
      <c r="V6639" s="4"/>
      <c r="W6639" s="4"/>
      <c r="X6639" s="4"/>
      <c r="AJ6639" s="4"/>
      <c r="AK6639" s="4"/>
      <c r="AL6639" s="4"/>
      <c r="AM6639" s="4"/>
    </row>
    <row r="6640" spans="21:39" x14ac:dyDescent="0.2">
      <c r="U6640" s="4"/>
      <c r="V6640" s="4"/>
      <c r="W6640" s="4"/>
      <c r="X6640" s="4"/>
      <c r="AJ6640" s="4"/>
      <c r="AK6640" s="4"/>
      <c r="AL6640" s="4"/>
      <c r="AM6640" s="4"/>
    </row>
    <row r="6641" spans="21:39" x14ac:dyDescent="0.2">
      <c r="U6641" s="4"/>
      <c r="V6641" s="4"/>
      <c r="W6641" s="4"/>
      <c r="X6641" s="4"/>
      <c r="AJ6641" s="4"/>
      <c r="AK6641" s="4"/>
      <c r="AL6641" s="4"/>
      <c r="AM6641" s="4"/>
    </row>
    <row r="6642" spans="21:39" x14ac:dyDescent="0.2">
      <c r="U6642" s="4"/>
      <c r="V6642" s="4"/>
      <c r="W6642" s="4"/>
      <c r="X6642" s="4"/>
      <c r="AJ6642" s="4"/>
      <c r="AK6642" s="4"/>
      <c r="AL6642" s="4"/>
      <c r="AM6642" s="4"/>
    </row>
    <row r="6643" spans="21:39" x14ac:dyDescent="0.2">
      <c r="U6643" s="4"/>
      <c r="V6643" s="4"/>
      <c r="W6643" s="4"/>
      <c r="X6643" s="4"/>
      <c r="AJ6643" s="4"/>
      <c r="AK6643" s="4"/>
      <c r="AL6643" s="4"/>
      <c r="AM6643" s="4"/>
    </row>
    <row r="6644" spans="21:39" x14ac:dyDescent="0.2">
      <c r="U6644" s="4"/>
      <c r="V6644" s="4"/>
      <c r="W6644" s="4"/>
      <c r="X6644" s="4"/>
      <c r="AJ6644" s="4"/>
      <c r="AK6644" s="4"/>
      <c r="AL6644" s="4"/>
      <c r="AM6644" s="4"/>
    </row>
    <row r="6645" spans="21:39" x14ac:dyDescent="0.2">
      <c r="U6645" s="4"/>
      <c r="V6645" s="4"/>
      <c r="W6645" s="4"/>
      <c r="X6645" s="4"/>
      <c r="AJ6645" s="4"/>
      <c r="AK6645" s="4"/>
      <c r="AL6645" s="4"/>
      <c r="AM6645" s="4"/>
    </row>
    <row r="6646" spans="21:39" x14ac:dyDescent="0.2">
      <c r="U6646" s="4"/>
      <c r="V6646" s="4"/>
      <c r="W6646" s="4"/>
      <c r="X6646" s="4"/>
      <c r="AJ6646" s="4"/>
      <c r="AK6646" s="4"/>
      <c r="AL6646" s="4"/>
      <c r="AM6646" s="4"/>
    </row>
    <row r="6647" spans="21:39" x14ac:dyDescent="0.2">
      <c r="U6647" s="4"/>
      <c r="V6647" s="4"/>
      <c r="W6647" s="4"/>
      <c r="X6647" s="4"/>
      <c r="AJ6647" s="4"/>
      <c r="AK6647" s="4"/>
      <c r="AL6647" s="4"/>
      <c r="AM6647" s="4"/>
    </row>
    <row r="6648" spans="21:39" x14ac:dyDescent="0.2">
      <c r="U6648" s="4"/>
      <c r="V6648" s="4"/>
      <c r="W6648" s="4"/>
      <c r="X6648" s="4"/>
      <c r="AJ6648" s="4"/>
      <c r="AK6648" s="4"/>
      <c r="AL6648" s="4"/>
      <c r="AM6648" s="4"/>
    </row>
    <row r="6649" spans="21:39" x14ac:dyDescent="0.2">
      <c r="U6649" s="4"/>
      <c r="V6649" s="4"/>
      <c r="W6649" s="4"/>
      <c r="X6649" s="4"/>
      <c r="AJ6649" s="4"/>
      <c r="AK6649" s="4"/>
      <c r="AL6649" s="4"/>
      <c r="AM6649" s="4"/>
    </row>
    <row r="6650" spans="21:39" x14ac:dyDescent="0.2">
      <c r="U6650" s="4"/>
      <c r="V6650" s="4"/>
      <c r="W6650" s="4"/>
      <c r="X6650" s="4"/>
      <c r="AJ6650" s="4"/>
      <c r="AK6650" s="4"/>
      <c r="AL6650" s="4"/>
      <c r="AM6650" s="4"/>
    </row>
    <row r="6651" spans="21:39" x14ac:dyDescent="0.2">
      <c r="U6651" s="4"/>
      <c r="V6651" s="4"/>
      <c r="W6651" s="4"/>
      <c r="X6651" s="4"/>
      <c r="AJ6651" s="4"/>
      <c r="AK6651" s="4"/>
      <c r="AL6651" s="4"/>
      <c r="AM6651" s="4"/>
    </row>
    <row r="6652" spans="21:39" x14ac:dyDescent="0.2">
      <c r="U6652" s="4"/>
      <c r="V6652" s="4"/>
      <c r="W6652" s="4"/>
      <c r="X6652" s="4"/>
      <c r="AJ6652" s="4"/>
      <c r="AK6652" s="4"/>
      <c r="AL6652" s="4"/>
      <c r="AM6652" s="4"/>
    </row>
    <row r="6653" spans="21:39" x14ac:dyDescent="0.2">
      <c r="U6653" s="4"/>
      <c r="V6653" s="4"/>
      <c r="W6653" s="4"/>
      <c r="X6653" s="4"/>
      <c r="AJ6653" s="4"/>
      <c r="AK6653" s="4"/>
      <c r="AL6653" s="4"/>
      <c r="AM6653" s="4"/>
    </row>
    <row r="6654" spans="21:39" x14ac:dyDescent="0.2">
      <c r="U6654" s="4"/>
      <c r="V6654" s="4"/>
      <c r="W6654" s="4"/>
      <c r="X6654" s="4"/>
      <c r="AJ6654" s="4"/>
      <c r="AK6654" s="4"/>
      <c r="AL6654" s="4"/>
      <c r="AM6654" s="4"/>
    </row>
    <row r="6655" spans="21:39" x14ac:dyDescent="0.2">
      <c r="U6655" s="4"/>
      <c r="V6655" s="4"/>
      <c r="W6655" s="4"/>
      <c r="X6655" s="4"/>
      <c r="AJ6655" s="4"/>
      <c r="AK6655" s="4"/>
      <c r="AL6655" s="4"/>
      <c r="AM6655" s="4"/>
    </row>
    <row r="6656" spans="21:39" x14ac:dyDescent="0.2">
      <c r="U6656" s="4"/>
      <c r="V6656" s="4"/>
      <c r="W6656" s="4"/>
      <c r="X6656" s="4"/>
      <c r="AJ6656" s="4"/>
      <c r="AK6656" s="4"/>
      <c r="AL6656" s="4"/>
      <c r="AM6656" s="4"/>
    </row>
    <row r="6657" spans="21:39" x14ac:dyDescent="0.2">
      <c r="U6657" s="4"/>
      <c r="V6657" s="4"/>
      <c r="W6657" s="4"/>
      <c r="X6657" s="4"/>
      <c r="AJ6657" s="4"/>
      <c r="AK6657" s="4"/>
      <c r="AL6657" s="4"/>
      <c r="AM6657" s="4"/>
    </row>
    <row r="6658" spans="21:39" x14ac:dyDescent="0.2">
      <c r="U6658" s="4"/>
      <c r="V6658" s="4"/>
      <c r="W6658" s="4"/>
      <c r="X6658" s="4"/>
      <c r="AJ6658" s="4"/>
      <c r="AK6658" s="4"/>
      <c r="AL6658" s="4"/>
      <c r="AM6658" s="4"/>
    </row>
    <row r="6659" spans="21:39" x14ac:dyDescent="0.2">
      <c r="U6659" s="4"/>
      <c r="V6659" s="4"/>
      <c r="W6659" s="4"/>
      <c r="X6659" s="4"/>
      <c r="AJ6659" s="4"/>
      <c r="AK6659" s="4"/>
      <c r="AL6659" s="4"/>
      <c r="AM6659" s="4"/>
    </row>
    <row r="6660" spans="21:39" x14ac:dyDescent="0.2">
      <c r="U6660" s="4"/>
      <c r="V6660" s="4"/>
      <c r="W6660" s="4"/>
      <c r="X6660" s="4"/>
      <c r="AJ6660" s="4"/>
      <c r="AK6660" s="4"/>
      <c r="AL6660" s="4"/>
      <c r="AM6660" s="4"/>
    </row>
    <row r="6661" spans="21:39" x14ac:dyDescent="0.2">
      <c r="U6661" s="4"/>
      <c r="V6661" s="4"/>
      <c r="W6661" s="4"/>
      <c r="X6661" s="4"/>
      <c r="AJ6661" s="4"/>
      <c r="AK6661" s="4"/>
      <c r="AL6661" s="4"/>
      <c r="AM6661" s="4"/>
    </row>
    <row r="6662" spans="21:39" x14ac:dyDescent="0.2">
      <c r="U6662" s="4"/>
      <c r="V6662" s="4"/>
      <c r="W6662" s="4"/>
      <c r="X6662" s="4"/>
      <c r="AJ6662" s="4"/>
      <c r="AK6662" s="4"/>
      <c r="AL6662" s="4"/>
      <c r="AM6662" s="4"/>
    </row>
    <row r="6663" spans="21:39" x14ac:dyDescent="0.2">
      <c r="U6663" s="4"/>
      <c r="V6663" s="4"/>
      <c r="W6663" s="4"/>
      <c r="X6663" s="4"/>
      <c r="AJ6663" s="4"/>
      <c r="AK6663" s="4"/>
      <c r="AL6663" s="4"/>
      <c r="AM6663" s="4"/>
    </row>
    <row r="6664" spans="21:39" x14ac:dyDescent="0.2">
      <c r="U6664" s="4"/>
      <c r="V6664" s="4"/>
      <c r="W6664" s="4"/>
      <c r="X6664" s="4"/>
      <c r="AJ6664" s="4"/>
      <c r="AK6664" s="4"/>
      <c r="AL6664" s="4"/>
      <c r="AM6664" s="4"/>
    </row>
    <row r="6665" spans="21:39" x14ac:dyDescent="0.2">
      <c r="U6665" s="4"/>
      <c r="V6665" s="4"/>
      <c r="W6665" s="4"/>
      <c r="X6665" s="4"/>
      <c r="AJ6665" s="4"/>
      <c r="AK6665" s="4"/>
      <c r="AL6665" s="4"/>
      <c r="AM6665" s="4"/>
    </row>
    <row r="6666" spans="21:39" x14ac:dyDescent="0.2">
      <c r="U6666" s="4"/>
      <c r="V6666" s="4"/>
      <c r="W6666" s="4"/>
      <c r="X6666" s="4"/>
      <c r="AJ6666" s="4"/>
      <c r="AK6666" s="4"/>
      <c r="AL6666" s="4"/>
      <c r="AM6666" s="4"/>
    </row>
    <row r="6667" spans="21:39" x14ac:dyDescent="0.2">
      <c r="U6667" s="4"/>
      <c r="V6667" s="4"/>
      <c r="W6667" s="4"/>
      <c r="X6667" s="4"/>
      <c r="AJ6667" s="4"/>
      <c r="AK6667" s="4"/>
      <c r="AL6667" s="4"/>
      <c r="AM6667" s="4"/>
    </row>
    <row r="6668" spans="21:39" x14ac:dyDescent="0.2">
      <c r="U6668" s="4"/>
      <c r="V6668" s="4"/>
      <c r="W6668" s="4"/>
      <c r="X6668" s="4"/>
      <c r="AJ6668" s="4"/>
      <c r="AK6668" s="4"/>
      <c r="AL6668" s="4"/>
      <c r="AM6668" s="4"/>
    </row>
    <row r="6669" spans="21:39" x14ac:dyDescent="0.2">
      <c r="U6669" s="4"/>
      <c r="V6669" s="4"/>
      <c r="W6669" s="4"/>
      <c r="X6669" s="4"/>
      <c r="AJ6669" s="4"/>
      <c r="AK6669" s="4"/>
      <c r="AL6669" s="4"/>
      <c r="AM6669" s="4"/>
    </row>
    <row r="6670" spans="21:39" x14ac:dyDescent="0.2">
      <c r="U6670" s="4"/>
      <c r="V6670" s="4"/>
      <c r="W6670" s="4"/>
      <c r="X6670" s="4"/>
      <c r="AJ6670" s="4"/>
      <c r="AK6670" s="4"/>
      <c r="AL6670" s="4"/>
      <c r="AM6670" s="4"/>
    </row>
    <row r="6671" spans="21:39" x14ac:dyDescent="0.2">
      <c r="U6671" s="4"/>
      <c r="V6671" s="4"/>
      <c r="W6671" s="4"/>
      <c r="X6671" s="4"/>
      <c r="AJ6671" s="4"/>
      <c r="AK6671" s="4"/>
      <c r="AL6671" s="4"/>
      <c r="AM6671" s="4"/>
    </row>
    <row r="6672" spans="21:39" x14ac:dyDescent="0.2">
      <c r="U6672" s="4"/>
      <c r="V6672" s="4"/>
      <c r="W6672" s="4"/>
      <c r="X6672" s="4"/>
      <c r="AJ6672" s="4"/>
      <c r="AK6672" s="4"/>
      <c r="AL6672" s="4"/>
      <c r="AM6672" s="4"/>
    </row>
    <row r="6673" spans="21:39" x14ac:dyDescent="0.2">
      <c r="U6673" s="4"/>
      <c r="V6673" s="4"/>
      <c r="W6673" s="4"/>
      <c r="X6673" s="4"/>
      <c r="AJ6673" s="4"/>
      <c r="AK6673" s="4"/>
      <c r="AL6673" s="4"/>
      <c r="AM6673" s="4"/>
    </row>
    <row r="6674" spans="21:39" x14ac:dyDescent="0.2">
      <c r="U6674" s="4"/>
      <c r="V6674" s="4"/>
      <c r="W6674" s="4"/>
      <c r="X6674" s="4"/>
      <c r="AJ6674" s="4"/>
      <c r="AK6674" s="4"/>
      <c r="AL6674" s="4"/>
      <c r="AM6674" s="4"/>
    </row>
    <row r="6675" spans="21:39" x14ac:dyDescent="0.2">
      <c r="U6675" s="4"/>
      <c r="V6675" s="4"/>
      <c r="W6675" s="4"/>
      <c r="X6675" s="4"/>
      <c r="AJ6675" s="4"/>
      <c r="AK6675" s="4"/>
      <c r="AL6675" s="4"/>
      <c r="AM6675" s="4"/>
    </row>
    <row r="6676" spans="21:39" x14ac:dyDescent="0.2">
      <c r="U6676" s="4"/>
      <c r="V6676" s="4"/>
      <c r="W6676" s="4"/>
      <c r="X6676" s="4"/>
      <c r="AJ6676" s="4"/>
      <c r="AK6676" s="4"/>
      <c r="AL6676" s="4"/>
      <c r="AM6676" s="4"/>
    </row>
    <row r="6677" spans="21:39" x14ac:dyDescent="0.2">
      <c r="U6677" s="4"/>
      <c r="V6677" s="4"/>
      <c r="W6677" s="4"/>
      <c r="X6677" s="4"/>
      <c r="AJ6677" s="4"/>
      <c r="AK6677" s="4"/>
      <c r="AL6677" s="4"/>
      <c r="AM6677" s="4"/>
    </row>
    <row r="6678" spans="21:39" x14ac:dyDescent="0.2">
      <c r="U6678" s="4"/>
      <c r="V6678" s="4"/>
      <c r="W6678" s="4"/>
      <c r="X6678" s="4"/>
      <c r="AJ6678" s="4"/>
      <c r="AK6678" s="4"/>
      <c r="AL6678" s="4"/>
      <c r="AM6678" s="4"/>
    </row>
    <row r="6679" spans="21:39" x14ac:dyDescent="0.2">
      <c r="U6679" s="4"/>
      <c r="V6679" s="4"/>
      <c r="W6679" s="4"/>
      <c r="X6679" s="4"/>
      <c r="AJ6679" s="4"/>
      <c r="AK6679" s="4"/>
      <c r="AL6679" s="4"/>
      <c r="AM6679" s="4"/>
    </row>
    <row r="6680" spans="21:39" x14ac:dyDescent="0.2">
      <c r="U6680" s="4"/>
      <c r="V6680" s="4"/>
      <c r="W6680" s="4"/>
      <c r="X6680" s="4"/>
      <c r="AJ6680" s="4"/>
      <c r="AK6680" s="4"/>
      <c r="AL6680" s="4"/>
      <c r="AM6680" s="4"/>
    </row>
    <row r="6681" spans="21:39" x14ac:dyDescent="0.2">
      <c r="U6681" s="4"/>
      <c r="V6681" s="4"/>
      <c r="W6681" s="4"/>
      <c r="X6681" s="4"/>
      <c r="AJ6681" s="4"/>
      <c r="AK6681" s="4"/>
      <c r="AL6681" s="4"/>
      <c r="AM6681" s="4"/>
    </row>
    <row r="6682" spans="21:39" x14ac:dyDescent="0.2">
      <c r="U6682" s="4"/>
      <c r="V6682" s="4"/>
      <c r="W6682" s="4"/>
      <c r="X6682" s="4"/>
      <c r="AJ6682" s="4"/>
      <c r="AK6682" s="4"/>
      <c r="AL6682" s="4"/>
      <c r="AM6682" s="4"/>
    </row>
    <row r="6683" spans="21:39" x14ac:dyDescent="0.2">
      <c r="U6683" s="4"/>
      <c r="V6683" s="4"/>
      <c r="W6683" s="4"/>
      <c r="X6683" s="4"/>
      <c r="AJ6683" s="4"/>
      <c r="AK6683" s="4"/>
      <c r="AL6683" s="4"/>
      <c r="AM6683" s="4"/>
    </row>
    <row r="6684" spans="21:39" x14ac:dyDescent="0.2">
      <c r="U6684" s="4"/>
      <c r="V6684" s="4"/>
      <c r="W6684" s="4"/>
      <c r="X6684" s="4"/>
      <c r="AJ6684" s="4"/>
      <c r="AK6684" s="4"/>
      <c r="AL6684" s="4"/>
      <c r="AM6684" s="4"/>
    </row>
    <row r="6685" spans="21:39" x14ac:dyDescent="0.2">
      <c r="U6685" s="4"/>
      <c r="V6685" s="4"/>
      <c r="W6685" s="4"/>
      <c r="X6685" s="4"/>
      <c r="AJ6685" s="4"/>
      <c r="AK6685" s="4"/>
      <c r="AL6685" s="4"/>
      <c r="AM6685" s="4"/>
    </row>
    <row r="6686" spans="21:39" x14ac:dyDescent="0.2">
      <c r="U6686" s="4"/>
      <c r="V6686" s="4"/>
      <c r="W6686" s="4"/>
      <c r="X6686" s="4"/>
      <c r="AJ6686" s="4"/>
      <c r="AK6686" s="4"/>
      <c r="AL6686" s="4"/>
      <c r="AM6686" s="4"/>
    </row>
    <row r="6687" spans="21:39" x14ac:dyDescent="0.2">
      <c r="U6687" s="4"/>
      <c r="V6687" s="4"/>
      <c r="W6687" s="4"/>
      <c r="X6687" s="4"/>
      <c r="AJ6687" s="4"/>
      <c r="AK6687" s="4"/>
      <c r="AL6687" s="4"/>
      <c r="AM6687" s="4"/>
    </row>
    <row r="6688" spans="21:39" x14ac:dyDescent="0.2">
      <c r="U6688" s="4"/>
      <c r="V6688" s="4"/>
      <c r="W6688" s="4"/>
      <c r="X6688" s="4"/>
      <c r="AJ6688" s="4"/>
      <c r="AK6688" s="4"/>
      <c r="AL6688" s="4"/>
      <c r="AM6688" s="4"/>
    </row>
    <row r="6689" spans="21:39" x14ac:dyDescent="0.2">
      <c r="U6689" s="4"/>
      <c r="V6689" s="4"/>
      <c r="W6689" s="4"/>
      <c r="X6689" s="4"/>
      <c r="AJ6689" s="4"/>
      <c r="AK6689" s="4"/>
      <c r="AL6689" s="4"/>
      <c r="AM6689" s="4"/>
    </row>
    <row r="6690" spans="21:39" x14ac:dyDescent="0.2">
      <c r="U6690" s="4"/>
      <c r="V6690" s="4"/>
      <c r="W6690" s="4"/>
      <c r="X6690" s="4"/>
      <c r="AJ6690" s="4"/>
      <c r="AK6690" s="4"/>
      <c r="AL6690" s="4"/>
      <c r="AM6690" s="4"/>
    </row>
    <row r="6691" spans="21:39" x14ac:dyDescent="0.2">
      <c r="U6691" s="4"/>
      <c r="V6691" s="4"/>
      <c r="W6691" s="4"/>
      <c r="X6691" s="4"/>
      <c r="AJ6691" s="4"/>
      <c r="AK6691" s="4"/>
      <c r="AL6691" s="4"/>
      <c r="AM6691" s="4"/>
    </row>
    <row r="6692" spans="21:39" x14ac:dyDescent="0.2">
      <c r="U6692" s="4"/>
      <c r="V6692" s="4"/>
      <c r="W6692" s="4"/>
      <c r="X6692" s="4"/>
      <c r="AJ6692" s="4"/>
      <c r="AK6692" s="4"/>
      <c r="AL6692" s="4"/>
      <c r="AM6692" s="4"/>
    </row>
    <row r="6693" spans="21:39" x14ac:dyDescent="0.2">
      <c r="U6693" s="4"/>
      <c r="V6693" s="4"/>
      <c r="W6693" s="4"/>
      <c r="X6693" s="4"/>
      <c r="AJ6693" s="4"/>
      <c r="AK6693" s="4"/>
      <c r="AL6693" s="4"/>
      <c r="AM6693" s="4"/>
    </row>
    <row r="6694" spans="21:39" x14ac:dyDescent="0.2">
      <c r="U6694" s="4"/>
      <c r="V6694" s="4"/>
      <c r="W6694" s="4"/>
      <c r="X6694" s="4"/>
      <c r="AJ6694" s="4"/>
      <c r="AK6694" s="4"/>
      <c r="AL6694" s="4"/>
      <c r="AM6694" s="4"/>
    </row>
    <row r="6695" spans="21:39" x14ac:dyDescent="0.2">
      <c r="U6695" s="4"/>
      <c r="V6695" s="4"/>
      <c r="W6695" s="4"/>
      <c r="X6695" s="4"/>
      <c r="AJ6695" s="4"/>
      <c r="AK6695" s="4"/>
      <c r="AL6695" s="4"/>
      <c r="AM6695" s="4"/>
    </row>
    <row r="6696" spans="21:39" x14ac:dyDescent="0.2">
      <c r="U6696" s="4"/>
      <c r="V6696" s="4"/>
      <c r="W6696" s="4"/>
      <c r="X6696" s="4"/>
      <c r="AJ6696" s="4"/>
      <c r="AK6696" s="4"/>
      <c r="AL6696" s="4"/>
      <c r="AM6696" s="4"/>
    </row>
    <row r="6697" spans="21:39" x14ac:dyDescent="0.2">
      <c r="U6697" s="4"/>
      <c r="V6697" s="4"/>
      <c r="W6697" s="4"/>
      <c r="X6697" s="4"/>
      <c r="AJ6697" s="4"/>
      <c r="AK6697" s="4"/>
      <c r="AL6697" s="4"/>
      <c r="AM6697" s="4"/>
    </row>
    <row r="6698" spans="21:39" x14ac:dyDescent="0.2">
      <c r="U6698" s="4"/>
      <c r="V6698" s="4"/>
      <c r="W6698" s="4"/>
      <c r="X6698" s="4"/>
      <c r="AJ6698" s="4"/>
      <c r="AK6698" s="4"/>
      <c r="AL6698" s="4"/>
      <c r="AM6698" s="4"/>
    </row>
    <row r="6699" spans="21:39" x14ac:dyDescent="0.2">
      <c r="U6699" s="4"/>
      <c r="V6699" s="4"/>
      <c r="W6699" s="4"/>
      <c r="X6699" s="4"/>
      <c r="AJ6699" s="4"/>
      <c r="AK6699" s="4"/>
      <c r="AL6699" s="4"/>
      <c r="AM6699" s="4"/>
    </row>
    <row r="6700" spans="21:39" x14ac:dyDescent="0.2">
      <c r="U6700" s="4"/>
      <c r="V6700" s="4"/>
      <c r="W6700" s="4"/>
      <c r="X6700" s="4"/>
      <c r="AJ6700" s="4"/>
      <c r="AK6700" s="4"/>
      <c r="AL6700" s="4"/>
      <c r="AM6700" s="4"/>
    </row>
    <row r="6701" spans="21:39" x14ac:dyDescent="0.2">
      <c r="U6701" s="4"/>
      <c r="V6701" s="4"/>
      <c r="W6701" s="4"/>
      <c r="X6701" s="4"/>
      <c r="AJ6701" s="4"/>
      <c r="AK6701" s="4"/>
      <c r="AL6701" s="4"/>
      <c r="AM6701" s="4"/>
    </row>
    <row r="6702" spans="21:39" x14ac:dyDescent="0.2">
      <c r="U6702" s="4"/>
      <c r="V6702" s="4"/>
      <c r="W6702" s="4"/>
      <c r="X6702" s="4"/>
      <c r="AJ6702" s="4"/>
      <c r="AK6702" s="4"/>
      <c r="AL6702" s="4"/>
      <c r="AM6702" s="4"/>
    </row>
    <row r="6703" spans="21:39" x14ac:dyDescent="0.2">
      <c r="U6703" s="4"/>
      <c r="V6703" s="4"/>
      <c r="W6703" s="4"/>
      <c r="X6703" s="4"/>
      <c r="AJ6703" s="4"/>
      <c r="AK6703" s="4"/>
      <c r="AL6703" s="4"/>
      <c r="AM6703" s="4"/>
    </row>
    <row r="6704" spans="21:39" x14ac:dyDescent="0.2">
      <c r="U6704" s="4"/>
      <c r="V6704" s="4"/>
      <c r="W6704" s="4"/>
      <c r="X6704" s="4"/>
      <c r="AJ6704" s="4"/>
      <c r="AK6704" s="4"/>
      <c r="AL6704" s="4"/>
      <c r="AM6704" s="4"/>
    </row>
    <row r="6705" spans="21:39" x14ac:dyDescent="0.2">
      <c r="U6705" s="4"/>
      <c r="V6705" s="4"/>
      <c r="W6705" s="4"/>
      <c r="X6705" s="4"/>
      <c r="AJ6705" s="4"/>
      <c r="AK6705" s="4"/>
      <c r="AL6705" s="4"/>
      <c r="AM6705" s="4"/>
    </row>
    <row r="6706" spans="21:39" x14ac:dyDescent="0.2">
      <c r="U6706" s="4"/>
      <c r="V6706" s="4"/>
      <c r="W6706" s="4"/>
      <c r="X6706" s="4"/>
      <c r="AJ6706" s="4"/>
      <c r="AK6706" s="4"/>
      <c r="AL6706" s="4"/>
      <c r="AM6706" s="4"/>
    </row>
    <row r="6707" spans="21:39" x14ac:dyDescent="0.2">
      <c r="U6707" s="4"/>
      <c r="V6707" s="4"/>
      <c r="W6707" s="4"/>
      <c r="X6707" s="4"/>
      <c r="AJ6707" s="4"/>
      <c r="AK6707" s="4"/>
      <c r="AL6707" s="4"/>
      <c r="AM6707" s="4"/>
    </row>
    <row r="6708" spans="21:39" x14ac:dyDescent="0.2">
      <c r="U6708" s="4"/>
      <c r="V6708" s="4"/>
      <c r="W6708" s="4"/>
      <c r="X6708" s="4"/>
      <c r="AJ6708" s="4"/>
      <c r="AK6708" s="4"/>
      <c r="AL6708" s="4"/>
      <c r="AM6708" s="4"/>
    </row>
    <row r="6709" spans="21:39" x14ac:dyDescent="0.2">
      <c r="U6709" s="4"/>
      <c r="V6709" s="4"/>
      <c r="W6709" s="4"/>
      <c r="X6709" s="4"/>
      <c r="AJ6709" s="4"/>
      <c r="AK6709" s="4"/>
      <c r="AL6709" s="4"/>
      <c r="AM6709" s="4"/>
    </row>
    <row r="6710" spans="21:39" x14ac:dyDescent="0.2">
      <c r="U6710" s="4"/>
      <c r="V6710" s="4"/>
      <c r="W6710" s="4"/>
      <c r="X6710" s="4"/>
      <c r="AJ6710" s="4"/>
      <c r="AK6710" s="4"/>
      <c r="AL6710" s="4"/>
      <c r="AM6710" s="4"/>
    </row>
    <row r="6711" spans="21:39" x14ac:dyDescent="0.2">
      <c r="U6711" s="4"/>
      <c r="V6711" s="4"/>
      <c r="W6711" s="4"/>
      <c r="X6711" s="4"/>
      <c r="AJ6711" s="4"/>
      <c r="AK6711" s="4"/>
      <c r="AL6711" s="4"/>
      <c r="AM6711" s="4"/>
    </row>
    <row r="6712" spans="21:39" x14ac:dyDescent="0.2">
      <c r="U6712" s="4"/>
      <c r="V6712" s="4"/>
      <c r="W6712" s="4"/>
      <c r="X6712" s="4"/>
      <c r="AJ6712" s="4"/>
      <c r="AK6712" s="4"/>
      <c r="AL6712" s="4"/>
      <c r="AM6712" s="4"/>
    </row>
    <row r="6713" spans="21:39" x14ac:dyDescent="0.2">
      <c r="U6713" s="4"/>
      <c r="V6713" s="4"/>
      <c r="W6713" s="4"/>
      <c r="X6713" s="4"/>
      <c r="AJ6713" s="4"/>
      <c r="AK6713" s="4"/>
      <c r="AL6713" s="4"/>
      <c r="AM6713" s="4"/>
    </row>
    <row r="6714" spans="21:39" x14ac:dyDescent="0.2">
      <c r="U6714" s="4"/>
      <c r="V6714" s="4"/>
      <c r="W6714" s="4"/>
      <c r="X6714" s="4"/>
      <c r="AJ6714" s="4"/>
      <c r="AK6714" s="4"/>
      <c r="AL6714" s="4"/>
      <c r="AM6714" s="4"/>
    </row>
    <row r="6715" spans="21:39" x14ac:dyDescent="0.2">
      <c r="U6715" s="4"/>
      <c r="V6715" s="4"/>
      <c r="W6715" s="4"/>
      <c r="X6715" s="4"/>
      <c r="AJ6715" s="4"/>
      <c r="AK6715" s="4"/>
      <c r="AL6715" s="4"/>
      <c r="AM6715" s="4"/>
    </row>
    <row r="6716" spans="21:39" x14ac:dyDescent="0.2">
      <c r="U6716" s="4"/>
      <c r="V6716" s="4"/>
      <c r="W6716" s="4"/>
      <c r="X6716" s="4"/>
      <c r="AJ6716" s="4"/>
      <c r="AK6716" s="4"/>
      <c r="AL6716" s="4"/>
      <c r="AM6716" s="4"/>
    </row>
    <row r="6717" spans="21:39" x14ac:dyDescent="0.2">
      <c r="U6717" s="4"/>
      <c r="V6717" s="4"/>
      <c r="W6717" s="4"/>
      <c r="X6717" s="4"/>
      <c r="AJ6717" s="4"/>
      <c r="AK6717" s="4"/>
      <c r="AL6717" s="4"/>
      <c r="AM6717" s="4"/>
    </row>
    <row r="6718" spans="21:39" x14ac:dyDescent="0.2">
      <c r="U6718" s="4"/>
      <c r="V6718" s="4"/>
      <c r="W6718" s="4"/>
      <c r="X6718" s="4"/>
      <c r="AJ6718" s="4"/>
      <c r="AK6718" s="4"/>
      <c r="AL6718" s="4"/>
      <c r="AM6718" s="4"/>
    </row>
    <row r="6719" spans="21:39" x14ac:dyDescent="0.2">
      <c r="U6719" s="4"/>
      <c r="V6719" s="4"/>
      <c r="W6719" s="4"/>
      <c r="X6719" s="4"/>
      <c r="AJ6719" s="4"/>
      <c r="AK6719" s="4"/>
      <c r="AL6719" s="4"/>
      <c r="AM6719" s="4"/>
    </row>
    <row r="6720" spans="21:39" x14ac:dyDescent="0.2">
      <c r="U6720" s="4"/>
      <c r="V6720" s="4"/>
      <c r="W6720" s="4"/>
      <c r="X6720" s="4"/>
      <c r="AJ6720" s="4"/>
      <c r="AK6720" s="4"/>
      <c r="AL6720" s="4"/>
      <c r="AM6720" s="4"/>
    </row>
    <row r="6721" spans="21:39" x14ac:dyDescent="0.2">
      <c r="U6721" s="4"/>
      <c r="V6721" s="4"/>
      <c r="W6721" s="4"/>
      <c r="X6721" s="4"/>
      <c r="AJ6721" s="4"/>
      <c r="AK6721" s="4"/>
      <c r="AL6721" s="4"/>
      <c r="AM6721" s="4"/>
    </row>
    <row r="6722" spans="21:39" x14ac:dyDescent="0.2">
      <c r="U6722" s="4"/>
      <c r="V6722" s="4"/>
      <c r="W6722" s="4"/>
      <c r="X6722" s="4"/>
      <c r="AJ6722" s="4"/>
      <c r="AK6722" s="4"/>
      <c r="AL6722" s="4"/>
      <c r="AM6722" s="4"/>
    </row>
    <row r="6723" spans="21:39" x14ac:dyDescent="0.2">
      <c r="U6723" s="4"/>
      <c r="V6723" s="4"/>
      <c r="W6723" s="4"/>
      <c r="X6723" s="4"/>
      <c r="AJ6723" s="4"/>
      <c r="AK6723" s="4"/>
      <c r="AL6723" s="4"/>
      <c r="AM6723" s="4"/>
    </row>
    <row r="6724" spans="21:39" x14ac:dyDescent="0.2">
      <c r="U6724" s="4"/>
      <c r="V6724" s="4"/>
      <c r="W6724" s="4"/>
      <c r="X6724" s="4"/>
      <c r="AJ6724" s="4"/>
      <c r="AK6724" s="4"/>
      <c r="AL6724" s="4"/>
      <c r="AM6724" s="4"/>
    </row>
    <row r="6725" spans="21:39" x14ac:dyDescent="0.2">
      <c r="U6725" s="4"/>
      <c r="V6725" s="4"/>
      <c r="W6725" s="4"/>
      <c r="X6725" s="4"/>
      <c r="AJ6725" s="4"/>
      <c r="AK6725" s="4"/>
      <c r="AL6725" s="4"/>
      <c r="AM6725" s="4"/>
    </row>
    <row r="6726" spans="21:39" x14ac:dyDescent="0.2">
      <c r="U6726" s="4"/>
      <c r="V6726" s="4"/>
      <c r="W6726" s="4"/>
      <c r="X6726" s="4"/>
      <c r="AJ6726" s="4"/>
      <c r="AK6726" s="4"/>
      <c r="AL6726" s="4"/>
      <c r="AM6726" s="4"/>
    </row>
    <row r="6727" spans="21:39" x14ac:dyDescent="0.2">
      <c r="U6727" s="4"/>
      <c r="V6727" s="4"/>
      <c r="W6727" s="4"/>
      <c r="X6727" s="4"/>
      <c r="AJ6727" s="4"/>
      <c r="AK6727" s="4"/>
      <c r="AL6727" s="4"/>
      <c r="AM6727" s="4"/>
    </row>
    <row r="6728" spans="21:39" x14ac:dyDescent="0.2">
      <c r="U6728" s="4"/>
      <c r="V6728" s="4"/>
      <c r="W6728" s="4"/>
      <c r="X6728" s="4"/>
      <c r="AJ6728" s="4"/>
      <c r="AK6728" s="4"/>
      <c r="AL6728" s="4"/>
      <c r="AM6728" s="4"/>
    </row>
    <row r="6729" spans="21:39" x14ac:dyDescent="0.2">
      <c r="U6729" s="4"/>
      <c r="V6729" s="4"/>
      <c r="W6729" s="4"/>
      <c r="X6729" s="4"/>
      <c r="AJ6729" s="4"/>
      <c r="AK6729" s="4"/>
      <c r="AL6729" s="4"/>
      <c r="AM6729" s="4"/>
    </row>
    <row r="6730" spans="21:39" x14ac:dyDescent="0.2">
      <c r="U6730" s="4"/>
      <c r="V6730" s="4"/>
      <c r="W6730" s="4"/>
      <c r="X6730" s="4"/>
      <c r="AJ6730" s="4"/>
      <c r="AK6730" s="4"/>
      <c r="AL6730" s="4"/>
      <c r="AM6730" s="4"/>
    </row>
    <row r="6731" spans="21:39" x14ac:dyDescent="0.2">
      <c r="U6731" s="4"/>
      <c r="V6731" s="4"/>
      <c r="W6731" s="4"/>
      <c r="X6731" s="4"/>
      <c r="AJ6731" s="4"/>
      <c r="AK6731" s="4"/>
      <c r="AL6731" s="4"/>
      <c r="AM6731" s="4"/>
    </row>
    <row r="6732" spans="21:39" x14ac:dyDescent="0.2">
      <c r="U6732" s="4"/>
      <c r="V6732" s="4"/>
      <c r="W6732" s="4"/>
      <c r="X6732" s="4"/>
      <c r="AJ6732" s="4"/>
      <c r="AK6732" s="4"/>
      <c r="AL6732" s="4"/>
      <c r="AM6732" s="4"/>
    </row>
    <row r="6733" spans="21:39" x14ac:dyDescent="0.2">
      <c r="U6733" s="4"/>
      <c r="V6733" s="4"/>
      <c r="W6733" s="4"/>
      <c r="X6733" s="4"/>
      <c r="AJ6733" s="4"/>
      <c r="AK6733" s="4"/>
      <c r="AL6733" s="4"/>
      <c r="AM6733" s="4"/>
    </row>
    <row r="6734" spans="21:39" x14ac:dyDescent="0.2">
      <c r="U6734" s="4"/>
      <c r="V6734" s="4"/>
      <c r="W6734" s="4"/>
      <c r="X6734" s="4"/>
      <c r="AJ6734" s="4"/>
      <c r="AK6734" s="4"/>
      <c r="AL6734" s="4"/>
      <c r="AM6734" s="4"/>
    </row>
    <row r="6735" spans="21:39" x14ac:dyDescent="0.2">
      <c r="U6735" s="4"/>
      <c r="V6735" s="4"/>
      <c r="W6735" s="4"/>
      <c r="X6735" s="4"/>
      <c r="AJ6735" s="4"/>
      <c r="AK6735" s="4"/>
      <c r="AL6735" s="4"/>
      <c r="AM6735" s="4"/>
    </row>
    <row r="6736" spans="21:39" x14ac:dyDescent="0.2">
      <c r="U6736" s="4"/>
      <c r="V6736" s="4"/>
      <c r="W6736" s="4"/>
      <c r="X6736" s="4"/>
      <c r="AJ6736" s="4"/>
      <c r="AK6736" s="4"/>
      <c r="AL6736" s="4"/>
      <c r="AM6736" s="4"/>
    </row>
    <row r="6737" spans="21:39" x14ac:dyDescent="0.2">
      <c r="U6737" s="4"/>
      <c r="V6737" s="4"/>
      <c r="W6737" s="4"/>
      <c r="X6737" s="4"/>
      <c r="AJ6737" s="4"/>
      <c r="AK6737" s="4"/>
      <c r="AL6737" s="4"/>
      <c r="AM6737" s="4"/>
    </row>
    <row r="6738" spans="21:39" x14ac:dyDescent="0.2">
      <c r="U6738" s="4"/>
      <c r="V6738" s="4"/>
      <c r="W6738" s="4"/>
      <c r="X6738" s="4"/>
      <c r="AJ6738" s="4"/>
      <c r="AK6738" s="4"/>
      <c r="AL6738" s="4"/>
      <c r="AM6738" s="4"/>
    </row>
    <row r="6739" spans="21:39" x14ac:dyDescent="0.2">
      <c r="U6739" s="4"/>
      <c r="V6739" s="4"/>
      <c r="W6739" s="4"/>
      <c r="X6739" s="4"/>
      <c r="AJ6739" s="4"/>
      <c r="AK6739" s="4"/>
      <c r="AL6739" s="4"/>
      <c r="AM6739" s="4"/>
    </row>
    <row r="6740" spans="21:39" x14ac:dyDescent="0.2">
      <c r="U6740" s="4"/>
      <c r="V6740" s="4"/>
      <c r="W6740" s="4"/>
      <c r="X6740" s="4"/>
      <c r="AJ6740" s="4"/>
      <c r="AK6740" s="4"/>
      <c r="AL6740" s="4"/>
      <c r="AM6740" s="4"/>
    </row>
    <row r="6741" spans="21:39" x14ac:dyDescent="0.2">
      <c r="U6741" s="4"/>
      <c r="V6741" s="4"/>
      <c r="W6741" s="4"/>
      <c r="X6741" s="4"/>
      <c r="AJ6741" s="4"/>
      <c r="AK6741" s="4"/>
      <c r="AL6741" s="4"/>
      <c r="AM6741" s="4"/>
    </row>
    <row r="6742" spans="21:39" x14ac:dyDescent="0.2">
      <c r="U6742" s="4"/>
      <c r="V6742" s="4"/>
      <c r="W6742" s="4"/>
      <c r="X6742" s="4"/>
      <c r="AJ6742" s="4"/>
      <c r="AK6742" s="4"/>
      <c r="AL6742" s="4"/>
      <c r="AM6742" s="4"/>
    </row>
    <row r="6743" spans="21:39" x14ac:dyDescent="0.2">
      <c r="U6743" s="4"/>
      <c r="V6743" s="4"/>
      <c r="W6743" s="4"/>
      <c r="X6743" s="4"/>
      <c r="AJ6743" s="4"/>
      <c r="AK6743" s="4"/>
      <c r="AL6743" s="4"/>
      <c r="AM6743" s="4"/>
    </row>
    <row r="6744" spans="21:39" x14ac:dyDescent="0.2">
      <c r="U6744" s="4"/>
      <c r="V6744" s="4"/>
      <c r="W6744" s="4"/>
      <c r="X6744" s="4"/>
      <c r="AJ6744" s="4"/>
      <c r="AK6744" s="4"/>
      <c r="AL6744" s="4"/>
      <c r="AM6744" s="4"/>
    </row>
    <row r="6745" spans="21:39" x14ac:dyDescent="0.2">
      <c r="U6745" s="4"/>
      <c r="V6745" s="4"/>
      <c r="W6745" s="4"/>
      <c r="X6745" s="4"/>
      <c r="AJ6745" s="4"/>
      <c r="AK6745" s="4"/>
      <c r="AL6745" s="4"/>
      <c r="AM6745" s="4"/>
    </row>
    <row r="6746" spans="21:39" x14ac:dyDescent="0.2">
      <c r="U6746" s="4"/>
      <c r="V6746" s="4"/>
      <c r="W6746" s="4"/>
      <c r="X6746" s="4"/>
      <c r="AJ6746" s="4"/>
      <c r="AK6746" s="4"/>
      <c r="AL6746" s="4"/>
      <c r="AM6746" s="4"/>
    </row>
    <row r="6747" spans="21:39" x14ac:dyDescent="0.2">
      <c r="U6747" s="4"/>
      <c r="V6747" s="4"/>
      <c r="W6747" s="4"/>
      <c r="X6747" s="4"/>
      <c r="AJ6747" s="4"/>
      <c r="AK6747" s="4"/>
      <c r="AL6747" s="4"/>
      <c r="AM6747" s="4"/>
    </row>
    <row r="6748" spans="21:39" x14ac:dyDescent="0.2">
      <c r="U6748" s="4"/>
      <c r="V6748" s="4"/>
      <c r="W6748" s="4"/>
      <c r="X6748" s="4"/>
      <c r="AJ6748" s="4"/>
      <c r="AK6748" s="4"/>
      <c r="AL6748" s="4"/>
      <c r="AM6748" s="4"/>
    </row>
    <row r="6749" spans="21:39" x14ac:dyDescent="0.2">
      <c r="U6749" s="4"/>
      <c r="V6749" s="4"/>
      <c r="W6749" s="4"/>
      <c r="X6749" s="4"/>
      <c r="AJ6749" s="4"/>
      <c r="AK6749" s="4"/>
      <c r="AL6749" s="4"/>
      <c r="AM6749" s="4"/>
    </row>
    <row r="6750" spans="21:39" x14ac:dyDescent="0.2">
      <c r="U6750" s="4"/>
      <c r="V6750" s="4"/>
      <c r="W6750" s="4"/>
      <c r="X6750" s="4"/>
      <c r="AJ6750" s="4"/>
      <c r="AK6750" s="4"/>
      <c r="AL6750" s="4"/>
      <c r="AM6750" s="4"/>
    </row>
    <row r="6751" spans="21:39" x14ac:dyDescent="0.2">
      <c r="U6751" s="4"/>
      <c r="V6751" s="4"/>
      <c r="W6751" s="4"/>
      <c r="X6751" s="4"/>
      <c r="AJ6751" s="4"/>
      <c r="AK6751" s="4"/>
      <c r="AL6751" s="4"/>
      <c r="AM6751" s="4"/>
    </row>
    <row r="6752" spans="21:39" x14ac:dyDescent="0.2">
      <c r="U6752" s="4"/>
      <c r="V6752" s="4"/>
      <c r="W6752" s="4"/>
      <c r="X6752" s="4"/>
      <c r="AJ6752" s="4"/>
      <c r="AK6752" s="4"/>
      <c r="AL6752" s="4"/>
      <c r="AM6752" s="4"/>
    </row>
    <row r="6753" spans="21:39" x14ac:dyDescent="0.2">
      <c r="U6753" s="4"/>
      <c r="V6753" s="4"/>
      <c r="W6753" s="4"/>
      <c r="X6753" s="4"/>
      <c r="AJ6753" s="4"/>
      <c r="AK6753" s="4"/>
      <c r="AL6753" s="4"/>
      <c r="AM6753" s="4"/>
    </row>
    <row r="6754" spans="21:39" x14ac:dyDescent="0.2">
      <c r="U6754" s="4"/>
      <c r="V6754" s="4"/>
      <c r="W6754" s="4"/>
      <c r="X6754" s="4"/>
      <c r="AJ6754" s="4"/>
      <c r="AK6754" s="4"/>
      <c r="AL6754" s="4"/>
      <c r="AM6754" s="4"/>
    </row>
    <row r="6755" spans="21:39" x14ac:dyDescent="0.2">
      <c r="U6755" s="4"/>
      <c r="V6755" s="4"/>
      <c r="W6755" s="4"/>
      <c r="X6755" s="4"/>
      <c r="AJ6755" s="4"/>
      <c r="AK6755" s="4"/>
      <c r="AL6755" s="4"/>
      <c r="AM6755" s="4"/>
    </row>
    <row r="6756" spans="21:39" x14ac:dyDescent="0.2">
      <c r="U6756" s="4"/>
      <c r="V6756" s="4"/>
      <c r="W6756" s="4"/>
      <c r="X6756" s="4"/>
      <c r="AJ6756" s="4"/>
      <c r="AK6756" s="4"/>
      <c r="AL6756" s="4"/>
      <c r="AM6756" s="4"/>
    </row>
    <row r="6757" spans="21:39" x14ac:dyDescent="0.2">
      <c r="U6757" s="4"/>
      <c r="V6757" s="4"/>
      <c r="W6757" s="4"/>
      <c r="X6757" s="4"/>
      <c r="AJ6757" s="4"/>
      <c r="AK6757" s="4"/>
      <c r="AL6757" s="4"/>
      <c r="AM6757" s="4"/>
    </row>
    <row r="6758" spans="21:39" x14ac:dyDescent="0.2">
      <c r="U6758" s="4"/>
      <c r="V6758" s="4"/>
      <c r="W6758" s="4"/>
      <c r="X6758" s="4"/>
      <c r="AJ6758" s="4"/>
      <c r="AK6758" s="4"/>
      <c r="AL6758" s="4"/>
      <c r="AM6758" s="4"/>
    </row>
    <row r="6759" spans="21:39" x14ac:dyDescent="0.2">
      <c r="U6759" s="4"/>
      <c r="V6759" s="4"/>
      <c r="W6759" s="4"/>
      <c r="X6759" s="4"/>
      <c r="AJ6759" s="4"/>
      <c r="AK6759" s="4"/>
      <c r="AL6759" s="4"/>
      <c r="AM6759" s="4"/>
    </row>
    <row r="6760" spans="21:39" x14ac:dyDescent="0.2">
      <c r="U6760" s="4"/>
      <c r="V6760" s="4"/>
      <c r="W6760" s="4"/>
      <c r="X6760" s="4"/>
      <c r="AJ6760" s="4"/>
      <c r="AK6760" s="4"/>
      <c r="AL6760" s="4"/>
      <c r="AM6760" s="4"/>
    </row>
    <row r="6761" spans="21:39" x14ac:dyDescent="0.2">
      <c r="U6761" s="4"/>
      <c r="V6761" s="4"/>
      <c r="W6761" s="4"/>
      <c r="X6761" s="4"/>
      <c r="AJ6761" s="4"/>
      <c r="AK6761" s="4"/>
      <c r="AL6761" s="4"/>
      <c r="AM6761" s="4"/>
    </row>
    <row r="6762" spans="21:39" x14ac:dyDescent="0.2">
      <c r="U6762" s="4"/>
      <c r="V6762" s="4"/>
      <c r="W6762" s="4"/>
      <c r="X6762" s="4"/>
      <c r="AJ6762" s="4"/>
      <c r="AK6762" s="4"/>
      <c r="AL6762" s="4"/>
      <c r="AM6762" s="4"/>
    </row>
    <row r="6763" spans="21:39" x14ac:dyDescent="0.2">
      <c r="U6763" s="4"/>
      <c r="V6763" s="4"/>
      <c r="W6763" s="4"/>
      <c r="X6763" s="4"/>
      <c r="AJ6763" s="4"/>
      <c r="AK6763" s="4"/>
      <c r="AL6763" s="4"/>
      <c r="AM6763" s="4"/>
    </row>
    <row r="6764" spans="21:39" x14ac:dyDescent="0.2">
      <c r="U6764" s="4"/>
      <c r="V6764" s="4"/>
      <c r="W6764" s="4"/>
      <c r="X6764" s="4"/>
      <c r="AJ6764" s="4"/>
      <c r="AK6764" s="4"/>
      <c r="AL6764" s="4"/>
      <c r="AM6764" s="4"/>
    </row>
    <row r="6765" spans="21:39" x14ac:dyDescent="0.2">
      <c r="U6765" s="4"/>
      <c r="V6765" s="4"/>
      <c r="W6765" s="4"/>
      <c r="X6765" s="4"/>
      <c r="AJ6765" s="4"/>
      <c r="AK6765" s="4"/>
      <c r="AL6765" s="4"/>
      <c r="AM6765" s="4"/>
    </row>
    <row r="6766" spans="21:39" x14ac:dyDescent="0.2">
      <c r="U6766" s="4"/>
      <c r="V6766" s="4"/>
      <c r="W6766" s="4"/>
      <c r="X6766" s="4"/>
      <c r="AJ6766" s="4"/>
      <c r="AK6766" s="4"/>
      <c r="AL6766" s="4"/>
      <c r="AM6766" s="4"/>
    </row>
    <row r="6767" spans="21:39" x14ac:dyDescent="0.2">
      <c r="U6767" s="4"/>
      <c r="V6767" s="4"/>
      <c r="W6767" s="4"/>
      <c r="X6767" s="4"/>
      <c r="AJ6767" s="4"/>
      <c r="AK6767" s="4"/>
      <c r="AL6767" s="4"/>
      <c r="AM6767" s="4"/>
    </row>
    <row r="6768" spans="21:39" x14ac:dyDescent="0.2">
      <c r="U6768" s="4"/>
      <c r="V6768" s="4"/>
      <c r="W6768" s="4"/>
      <c r="X6768" s="4"/>
      <c r="AJ6768" s="4"/>
      <c r="AK6768" s="4"/>
      <c r="AL6768" s="4"/>
      <c r="AM6768" s="4"/>
    </row>
    <row r="6769" spans="21:39" x14ac:dyDescent="0.2">
      <c r="U6769" s="4"/>
      <c r="V6769" s="4"/>
      <c r="W6769" s="4"/>
      <c r="X6769" s="4"/>
      <c r="AJ6769" s="4"/>
      <c r="AK6769" s="4"/>
      <c r="AL6769" s="4"/>
      <c r="AM6769" s="4"/>
    </row>
    <row r="6770" spans="21:39" x14ac:dyDescent="0.2">
      <c r="U6770" s="4"/>
      <c r="V6770" s="4"/>
      <c r="W6770" s="4"/>
      <c r="X6770" s="4"/>
      <c r="AJ6770" s="4"/>
      <c r="AK6770" s="4"/>
      <c r="AL6770" s="4"/>
      <c r="AM6770" s="4"/>
    </row>
    <row r="6771" spans="21:39" x14ac:dyDescent="0.2">
      <c r="U6771" s="4"/>
      <c r="V6771" s="4"/>
      <c r="W6771" s="4"/>
      <c r="X6771" s="4"/>
      <c r="AJ6771" s="4"/>
      <c r="AK6771" s="4"/>
      <c r="AL6771" s="4"/>
      <c r="AM6771" s="4"/>
    </row>
    <row r="6772" spans="21:39" x14ac:dyDescent="0.2">
      <c r="U6772" s="4"/>
      <c r="V6772" s="4"/>
      <c r="W6772" s="4"/>
      <c r="X6772" s="4"/>
      <c r="AJ6772" s="4"/>
      <c r="AK6772" s="4"/>
      <c r="AL6772" s="4"/>
      <c r="AM6772" s="4"/>
    </row>
    <row r="6773" spans="21:39" x14ac:dyDescent="0.2">
      <c r="U6773" s="4"/>
      <c r="V6773" s="4"/>
      <c r="W6773" s="4"/>
      <c r="X6773" s="4"/>
      <c r="AJ6773" s="4"/>
      <c r="AK6773" s="4"/>
      <c r="AL6773" s="4"/>
      <c r="AM6773" s="4"/>
    </row>
    <row r="6774" spans="21:39" x14ac:dyDescent="0.2">
      <c r="U6774" s="4"/>
      <c r="V6774" s="4"/>
      <c r="W6774" s="4"/>
      <c r="X6774" s="4"/>
      <c r="AJ6774" s="4"/>
      <c r="AK6774" s="4"/>
      <c r="AL6774" s="4"/>
      <c r="AM6774" s="4"/>
    </row>
    <row r="6775" spans="21:39" x14ac:dyDescent="0.2">
      <c r="U6775" s="4"/>
      <c r="V6775" s="4"/>
      <c r="W6775" s="4"/>
      <c r="X6775" s="4"/>
      <c r="AJ6775" s="4"/>
      <c r="AK6775" s="4"/>
      <c r="AL6775" s="4"/>
      <c r="AM6775" s="4"/>
    </row>
    <row r="6776" spans="21:39" x14ac:dyDescent="0.2">
      <c r="U6776" s="4"/>
      <c r="V6776" s="4"/>
      <c r="W6776" s="4"/>
      <c r="X6776" s="4"/>
      <c r="AJ6776" s="4"/>
      <c r="AK6776" s="4"/>
      <c r="AL6776" s="4"/>
      <c r="AM6776" s="4"/>
    </row>
    <row r="6777" spans="21:39" x14ac:dyDescent="0.2">
      <c r="U6777" s="4"/>
      <c r="V6777" s="4"/>
      <c r="W6777" s="4"/>
      <c r="X6777" s="4"/>
      <c r="AJ6777" s="4"/>
      <c r="AK6777" s="4"/>
      <c r="AL6777" s="4"/>
      <c r="AM6777" s="4"/>
    </row>
    <row r="6778" spans="21:39" x14ac:dyDescent="0.2">
      <c r="U6778" s="4"/>
      <c r="V6778" s="4"/>
      <c r="W6778" s="4"/>
      <c r="X6778" s="4"/>
      <c r="AJ6778" s="4"/>
      <c r="AK6778" s="4"/>
      <c r="AL6778" s="4"/>
      <c r="AM6778" s="4"/>
    </row>
    <row r="6779" spans="21:39" x14ac:dyDescent="0.2">
      <c r="U6779" s="4"/>
      <c r="V6779" s="4"/>
      <c r="W6779" s="4"/>
      <c r="X6779" s="4"/>
      <c r="AJ6779" s="4"/>
      <c r="AK6779" s="4"/>
      <c r="AL6779" s="4"/>
      <c r="AM6779" s="4"/>
    </row>
    <row r="6780" spans="21:39" x14ac:dyDescent="0.2">
      <c r="U6780" s="4"/>
      <c r="V6780" s="4"/>
      <c r="W6780" s="4"/>
      <c r="X6780" s="4"/>
      <c r="AJ6780" s="4"/>
      <c r="AK6780" s="4"/>
      <c r="AL6780" s="4"/>
      <c r="AM6780" s="4"/>
    </row>
    <row r="6781" spans="21:39" x14ac:dyDescent="0.2">
      <c r="U6781" s="4"/>
      <c r="V6781" s="4"/>
      <c r="W6781" s="4"/>
      <c r="X6781" s="4"/>
      <c r="AJ6781" s="4"/>
      <c r="AK6781" s="4"/>
      <c r="AL6781" s="4"/>
      <c r="AM6781" s="4"/>
    </row>
    <row r="6782" spans="21:39" x14ac:dyDescent="0.2">
      <c r="U6782" s="4"/>
      <c r="V6782" s="4"/>
      <c r="W6782" s="4"/>
      <c r="X6782" s="4"/>
      <c r="AJ6782" s="4"/>
      <c r="AK6782" s="4"/>
      <c r="AL6782" s="4"/>
      <c r="AM6782" s="4"/>
    </row>
    <row r="6783" spans="21:39" x14ac:dyDescent="0.2">
      <c r="U6783" s="4"/>
      <c r="V6783" s="4"/>
      <c r="W6783" s="4"/>
      <c r="X6783" s="4"/>
      <c r="AJ6783" s="4"/>
      <c r="AK6783" s="4"/>
      <c r="AL6783" s="4"/>
      <c r="AM6783" s="4"/>
    </row>
    <row r="6784" spans="21:39" x14ac:dyDescent="0.2">
      <c r="U6784" s="4"/>
      <c r="V6784" s="4"/>
      <c r="W6784" s="4"/>
      <c r="X6784" s="4"/>
      <c r="AJ6784" s="4"/>
      <c r="AK6784" s="4"/>
      <c r="AL6784" s="4"/>
      <c r="AM6784" s="4"/>
    </row>
    <row r="6785" spans="21:39" x14ac:dyDescent="0.2">
      <c r="U6785" s="4"/>
      <c r="V6785" s="4"/>
      <c r="W6785" s="4"/>
      <c r="X6785" s="4"/>
      <c r="AJ6785" s="4"/>
      <c r="AK6785" s="4"/>
      <c r="AL6785" s="4"/>
      <c r="AM6785" s="4"/>
    </row>
    <row r="6786" spans="21:39" x14ac:dyDescent="0.2">
      <c r="U6786" s="4"/>
      <c r="V6786" s="4"/>
      <c r="W6786" s="4"/>
      <c r="X6786" s="4"/>
      <c r="AJ6786" s="4"/>
      <c r="AK6786" s="4"/>
      <c r="AL6786" s="4"/>
      <c r="AM6786" s="4"/>
    </row>
    <row r="6787" spans="21:39" x14ac:dyDescent="0.2">
      <c r="U6787" s="4"/>
      <c r="V6787" s="4"/>
      <c r="W6787" s="4"/>
      <c r="X6787" s="4"/>
      <c r="AJ6787" s="4"/>
      <c r="AK6787" s="4"/>
      <c r="AL6787" s="4"/>
      <c r="AM6787" s="4"/>
    </row>
    <row r="6788" spans="21:39" x14ac:dyDescent="0.2">
      <c r="U6788" s="4"/>
      <c r="V6788" s="4"/>
      <c r="W6788" s="4"/>
      <c r="X6788" s="4"/>
      <c r="AJ6788" s="4"/>
      <c r="AK6788" s="4"/>
      <c r="AL6788" s="4"/>
      <c r="AM6788" s="4"/>
    </row>
    <row r="6789" spans="21:39" x14ac:dyDescent="0.2">
      <c r="U6789" s="4"/>
      <c r="V6789" s="4"/>
      <c r="W6789" s="4"/>
      <c r="X6789" s="4"/>
      <c r="AJ6789" s="4"/>
      <c r="AK6789" s="4"/>
      <c r="AL6789" s="4"/>
      <c r="AM6789" s="4"/>
    </row>
    <row r="6790" spans="21:39" x14ac:dyDescent="0.2">
      <c r="U6790" s="4"/>
      <c r="V6790" s="4"/>
      <c r="W6790" s="4"/>
      <c r="X6790" s="4"/>
      <c r="AJ6790" s="4"/>
      <c r="AK6790" s="4"/>
      <c r="AL6790" s="4"/>
      <c r="AM6790" s="4"/>
    </row>
    <row r="6791" spans="21:39" x14ac:dyDescent="0.2">
      <c r="U6791" s="4"/>
      <c r="V6791" s="4"/>
      <c r="W6791" s="4"/>
      <c r="X6791" s="4"/>
      <c r="AJ6791" s="4"/>
      <c r="AK6791" s="4"/>
      <c r="AL6791" s="4"/>
      <c r="AM6791" s="4"/>
    </row>
    <row r="6792" spans="21:39" x14ac:dyDescent="0.2">
      <c r="U6792" s="4"/>
      <c r="V6792" s="4"/>
      <c r="W6792" s="4"/>
      <c r="X6792" s="4"/>
      <c r="AJ6792" s="4"/>
      <c r="AK6792" s="4"/>
      <c r="AL6792" s="4"/>
      <c r="AM6792" s="4"/>
    </row>
    <row r="6793" spans="21:39" x14ac:dyDescent="0.2">
      <c r="U6793" s="4"/>
      <c r="V6793" s="4"/>
      <c r="W6793" s="4"/>
      <c r="X6793" s="4"/>
      <c r="AJ6793" s="4"/>
      <c r="AK6793" s="4"/>
      <c r="AL6793" s="4"/>
      <c r="AM6793" s="4"/>
    </row>
    <row r="6794" spans="21:39" x14ac:dyDescent="0.2">
      <c r="U6794" s="4"/>
      <c r="V6794" s="4"/>
      <c r="W6794" s="4"/>
      <c r="X6794" s="4"/>
      <c r="AJ6794" s="4"/>
      <c r="AK6794" s="4"/>
      <c r="AL6794" s="4"/>
      <c r="AM6794" s="4"/>
    </row>
    <row r="6795" spans="21:39" x14ac:dyDescent="0.2">
      <c r="U6795" s="4"/>
      <c r="V6795" s="4"/>
      <c r="W6795" s="4"/>
      <c r="X6795" s="4"/>
      <c r="AJ6795" s="4"/>
      <c r="AK6795" s="4"/>
      <c r="AL6795" s="4"/>
      <c r="AM6795" s="4"/>
    </row>
    <row r="6796" spans="21:39" x14ac:dyDescent="0.2">
      <c r="U6796" s="4"/>
      <c r="V6796" s="4"/>
      <c r="W6796" s="4"/>
      <c r="X6796" s="4"/>
      <c r="AJ6796" s="4"/>
      <c r="AK6796" s="4"/>
      <c r="AL6796" s="4"/>
      <c r="AM6796" s="4"/>
    </row>
    <row r="6797" spans="21:39" x14ac:dyDescent="0.2">
      <c r="U6797" s="4"/>
      <c r="V6797" s="4"/>
      <c r="W6797" s="4"/>
      <c r="X6797" s="4"/>
      <c r="AJ6797" s="4"/>
      <c r="AK6797" s="4"/>
      <c r="AL6797" s="4"/>
      <c r="AM6797" s="4"/>
    </row>
    <row r="6798" spans="21:39" x14ac:dyDescent="0.2">
      <c r="U6798" s="4"/>
      <c r="V6798" s="4"/>
      <c r="W6798" s="4"/>
      <c r="X6798" s="4"/>
      <c r="AJ6798" s="4"/>
      <c r="AK6798" s="4"/>
      <c r="AL6798" s="4"/>
      <c r="AM6798" s="4"/>
    </row>
    <row r="6799" spans="21:39" x14ac:dyDescent="0.2">
      <c r="U6799" s="4"/>
      <c r="V6799" s="4"/>
      <c r="W6799" s="4"/>
      <c r="X6799" s="4"/>
      <c r="AJ6799" s="4"/>
      <c r="AK6799" s="4"/>
      <c r="AL6799" s="4"/>
      <c r="AM6799" s="4"/>
    </row>
    <row r="6800" spans="21:39" x14ac:dyDescent="0.2">
      <c r="U6800" s="4"/>
      <c r="V6800" s="4"/>
      <c r="W6800" s="4"/>
      <c r="X6800" s="4"/>
      <c r="AJ6800" s="4"/>
      <c r="AK6800" s="4"/>
      <c r="AL6800" s="4"/>
      <c r="AM6800" s="4"/>
    </row>
    <row r="6801" spans="21:39" x14ac:dyDescent="0.2">
      <c r="U6801" s="4"/>
      <c r="V6801" s="4"/>
      <c r="W6801" s="4"/>
      <c r="X6801" s="4"/>
      <c r="AJ6801" s="4"/>
      <c r="AK6801" s="4"/>
      <c r="AL6801" s="4"/>
      <c r="AM6801" s="4"/>
    </row>
    <row r="6802" spans="21:39" x14ac:dyDescent="0.2">
      <c r="U6802" s="4"/>
      <c r="V6802" s="4"/>
      <c r="W6802" s="4"/>
      <c r="X6802" s="4"/>
      <c r="AJ6802" s="4"/>
      <c r="AK6802" s="4"/>
      <c r="AL6802" s="4"/>
      <c r="AM6802" s="4"/>
    </row>
    <row r="6803" spans="21:39" x14ac:dyDescent="0.2">
      <c r="U6803" s="4"/>
      <c r="V6803" s="4"/>
      <c r="W6803" s="4"/>
      <c r="X6803" s="4"/>
      <c r="AJ6803" s="4"/>
      <c r="AK6803" s="4"/>
      <c r="AL6803" s="4"/>
      <c r="AM6803" s="4"/>
    </row>
    <row r="6804" spans="21:39" x14ac:dyDescent="0.2">
      <c r="U6804" s="4"/>
      <c r="V6804" s="4"/>
      <c r="W6804" s="4"/>
      <c r="X6804" s="4"/>
      <c r="AJ6804" s="4"/>
      <c r="AK6804" s="4"/>
      <c r="AL6804" s="4"/>
      <c r="AM6804" s="4"/>
    </row>
    <row r="6805" spans="21:39" x14ac:dyDescent="0.2">
      <c r="U6805" s="4"/>
      <c r="V6805" s="4"/>
      <c r="W6805" s="4"/>
      <c r="X6805" s="4"/>
      <c r="AJ6805" s="4"/>
      <c r="AK6805" s="4"/>
      <c r="AL6805" s="4"/>
      <c r="AM6805" s="4"/>
    </row>
    <row r="6806" spans="21:39" x14ac:dyDescent="0.2">
      <c r="U6806" s="4"/>
      <c r="V6806" s="4"/>
      <c r="W6806" s="4"/>
      <c r="X6806" s="4"/>
      <c r="AJ6806" s="4"/>
      <c r="AK6806" s="4"/>
      <c r="AL6806" s="4"/>
      <c r="AM6806" s="4"/>
    </row>
    <row r="6807" spans="21:39" x14ac:dyDescent="0.2">
      <c r="U6807" s="4"/>
      <c r="V6807" s="4"/>
      <c r="W6807" s="4"/>
      <c r="X6807" s="4"/>
      <c r="AJ6807" s="4"/>
      <c r="AK6807" s="4"/>
      <c r="AL6807" s="4"/>
      <c r="AM6807" s="4"/>
    </row>
    <row r="6808" spans="21:39" x14ac:dyDescent="0.2">
      <c r="U6808" s="4"/>
      <c r="V6808" s="4"/>
      <c r="W6808" s="4"/>
      <c r="X6808" s="4"/>
      <c r="AJ6808" s="4"/>
      <c r="AK6808" s="4"/>
      <c r="AL6808" s="4"/>
      <c r="AM6808" s="4"/>
    </row>
    <row r="6809" spans="21:39" x14ac:dyDescent="0.2">
      <c r="U6809" s="4"/>
      <c r="V6809" s="4"/>
      <c r="W6809" s="4"/>
      <c r="X6809" s="4"/>
      <c r="AJ6809" s="4"/>
      <c r="AK6809" s="4"/>
      <c r="AL6809" s="4"/>
      <c r="AM6809" s="4"/>
    </row>
    <row r="6810" spans="21:39" x14ac:dyDescent="0.2">
      <c r="U6810" s="4"/>
      <c r="V6810" s="4"/>
      <c r="W6810" s="4"/>
      <c r="X6810" s="4"/>
      <c r="AJ6810" s="4"/>
      <c r="AK6810" s="4"/>
      <c r="AL6810" s="4"/>
      <c r="AM6810" s="4"/>
    </row>
    <row r="6811" spans="21:39" x14ac:dyDescent="0.2">
      <c r="U6811" s="4"/>
      <c r="V6811" s="4"/>
      <c r="W6811" s="4"/>
      <c r="X6811" s="4"/>
      <c r="AJ6811" s="4"/>
      <c r="AK6811" s="4"/>
      <c r="AL6811" s="4"/>
      <c r="AM6811" s="4"/>
    </row>
    <row r="6812" spans="21:39" x14ac:dyDescent="0.2">
      <c r="U6812" s="4"/>
      <c r="V6812" s="4"/>
      <c r="W6812" s="4"/>
      <c r="X6812" s="4"/>
      <c r="AJ6812" s="4"/>
      <c r="AK6812" s="4"/>
      <c r="AL6812" s="4"/>
      <c r="AM6812" s="4"/>
    </row>
    <row r="6813" spans="21:39" x14ac:dyDescent="0.2">
      <c r="U6813" s="4"/>
      <c r="V6813" s="4"/>
      <c r="W6813" s="4"/>
      <c r="X6813" s="4"/>
      <c r="AJ6813" s="4"/>
      <c r="AK6813" s="4"/>
      <c r="AL6813" s="4"/>
      <c r="AM6813" s="4"/>
    </row>
    <row r="6814" spans="21:39" x14ac:dyDescent="0.2">
      <c r="U6814" s="4"/>
      <c r="V6814" s="4"/>
      <c r="W6814" s="4"/>
      <c r="X6814" s="4"/>
      <c r="AJ6814" s="4"/>
      <c r="AK6814" s="4"/>
      <c r="AL6814" s="4"/>
      <c r="AM6814" s="4"/>
    </row>
    <row r="6815" spans="21:39" x14ac:dyDescent="0.2">
      <c r="U6815" s="4"/>
      <c r="V6815" s="4"/>
      <c r="W6815" s="4"/>
      <c r="X6815" s="4"/>
      <c r="AJ6815" s="4"/>
      <c r="AK6815" s="4"/>
      <c r="AL6815" s="4"/>
      <c r="AM6815" s="4"/>
    </row>
    <row r="6816" spans="21:39" x14ac:dyDescent="0.2">
      <c r="U6816" s="4"/>
      <c r="V6816" s="4"/>
      <c r="W6816" s="4"/>
      <c r="X6816" s="4"/>
      <c r="AJ6816" s="4"/>
      <c r="AK6816" s="4"/>
      <c r="AL6816" s="4"/>
      <c r="AM6816" s="4"/>
    </row>
    <row r="6817" spans="21:39" x14ac:dyDescent="0.2">
      <c r="U6817" s="4"/>
      <c r="V6817" s="4"/>
      <c r="W6817" s="4"/>
      <c r="X6817" s="4"/>
      <c r="AJ6817" s="4"/>
      <c r="AK6817" s="4"/>
      <c r="AL6817" s="4"/>
      <c r="AM6817" s="4"/>
    </row>
    <row r="6818" spans="21:39" x14ac:dyDescent="0.2">
      <c r="U6818" s="4"/>
      <c r="V6818" s="4"/>
      <c r="W6818" s="4"/>
      <c r="X6818" s="4"/>
      <c r="AJ6818" s="4"/>
      <c r="AK6818" s="4"/>
      <c r="AL6818" s="4"/>
      <c r="AM6818" s="4"/>
    </row>
    <row r="6819" spans="21:39" x14ac:dyDescent="0.2">
      <c r="U6819" s="4"/>
      <c r="V6819" s="4"/>
      <c r="W6819" s="4"/>
      <c r="X6819" s="4"/>
      <c r="AJ6819" s="4"/>
      <c r="AK6819" s="4"/>
      <c r="AL6819" s="4"/>
      <c r="AM6819" s="4"/>
    </row>
    <row r="6820" spans="21:39" x14ac:dyDescent="0.2">
      <c r="U6820" s="4"/>
      <c r="V6820" s="4"/>
      <c r="W6820" s="4"/>
      <c r="X6820" s="4"/>
      <c r="AJ6820" s="4"/>
      <c r="AK6820" s="4"/>
      <c r="AL6820" s="4"/>
      <c r="AM6820" s="4"/>
    </row>
    <row r="6821" spans="21:39" x14ac:dyDescent="0.2">
      <c r="U6821" s="4"/>
      <c r="V6821" s="4"/>
      <c r="W6821" s="4"/>
      <c r="X6821" s="4"/>
      <c r="AJ6821" s="4"/>
      <c r="AK6821" s="4"/>
      <c r="AL6821" s="4"/>
      <c r="AM6821" s="4"/>
    </row>
    <row r="6822" spans="21:39" x14ac:dyDescent="0.2">
      <c r="U6822" s="4"/>
      <c r="V6822" s="4"/>
      <c r="W6822" s="4"/>
      <c r="X6822" s="4"/>
      <c r="AJ6822" s="4"/>
      <c r="AK6822" s="4"/>
      <c r="AL6822" s="4"/>
      <c r="AM6822" s="4"/>
    </row>
    <row r="6823" spans="21:39" x14ac:dyDescent="0.2">
      <c r="U6823" s="4"/>
      <c r="V6823" s="4"/>
      <c r="W6823" s="4"/>
      <c r="X6823" s="4"/>
      <c r="AJ6823" s="4"/>
      <c r="AK6823" s="4"/>
      <c r="AL6823" s="4"/>
      <c r="AM6823" s="4"/>
    </row>
    <row r="6824" spans="21:39" x14ac:dyDescent="0.2">
      <c r="U6824" s="4"/>
      <c r="V6824" s="4"/>
      <c r="W6824" s="4"/>
      <c r="X6824" s="4"/>
      <c r="AJ6824" s="4"/>
      <c r="AK6824" s="4"/>
      <c r="AL6824" s="4"/>
      <c r="AM6824" s="4"/>
    </row>
    <row r="6825" spans="21:39" x14ac:dyDescent="0.2">
      <c r="U6825" s="4"/>
      <c r="V6825" s="4"/>
      <c r="W6825" s="4"/>
      <c r="X6825" s="4"/>
      <c r="AJ6825" s="4"/>
      <c r="AK6825" s="4"/>
      <c r="AL6825" s="4"/>
      <c r="AM6825" s="4"/>
    </row>
    <row r="6826" spans="21:39" x14ac:dyDescent="0.2">
      <c r="U6826" s="4"/>
      <c r="V6826" s="4"/>
      <c r="W6826" s="4"/>
      <c r="X6826" s="4"/>
      <c r="AJ6826" s="4"/>
      <c r="AK6826" s="4"/>
      <c r="AL6826" s="4"/>
      <c r="AM6826" s="4"/>
    </row>
    <row r="6827" spans="21:39" x14ac:dyDescent="0.2">
      <c r="U6827" s="4"/>
      <c r="V6827" s="4"/>
      <c r="W6827" s="4"/>
      <c r="X6827" s="4"/>
      <c r="AJ6827" s="4"/>
      <c r="AK6827" s="4"/>
      <c r="AL6827" s="4"/>
      <c r="AM6827" s="4"/>
    </row>
    <row r="6828" spans="21:39" x14ac:dyDescent="0.2">
      <c r="U6828" s="4"/>
      <c r="V6828" s="4"/>
      <c r="W6828" s="4"/>
      <c r="X6828" s="4"/>
      <c r="AJ6828" s="4"/>
      <c r="AK6828" s="4"/>
      <c r="AL6828" s="4"/>
      <c r="AM6828" s="4"/>
    </row>
    <row r="6829" spans="21:39" x14ac:dyDescent="0.2">
      <c r="U6829" s="4"/>
      <c r="V6829" s="4"/>
      <c r="W6829" s="4"/>
      <c r="X6829" s="4"/>
      <c r="AJ6829" s="4"/>
      <c r="AK6829" s="4"/>
      <c r="AL6829" s="4"/>
      <c r="AM6829" s="4"/>
    </row>
    <row r="6830" spans="21:39" x14ac:dyDescent="0.2">
      <c r="U6830" s="4"/>
      <c r="V6830" s="4"/>
      <c r="W6830" s="4"/>
      <c r="X6830" s="4"/>
      <c r="AJ6830" s="4"/>
      <c r="AK6830" s="4"/>
      <c r="AL6830" s="4"/>
      <c r="AM6830" s="4"/>
    </row>
    <row r="6831" spans="21:39" x14ac:dyDescent="0.2">
      <c r="U6831" s="4"/>
      <c r="V6831" s="4"/>
      <c r="W6831" s="4"/>
      <c r="X6831" s="4"/>
      <c r="AJ6831" s="4"/>
      <c r="AK6831" s="4"/>
      <c r="AL6831" s="4"/>
      <c r="AM6831" s="4"/>
    </row>
    <row r="6832" spans="21:39" x14ac:dyDescent="0.2">
      <c r="U6832" s="4"/>
      <c r="V6832" s="4"/>
      <c r="W6832" s="4"/>
      <c r="X6832" s="4"/>
      <c r="AJ6832" s="4"/>
      <c r="AK6832" s="4"/>
      <c r="AL6832" s="4"/>
      <c r="AM6832" s="4"/>
    </row>
    <row r="6833" spans="21:39" x14ac:dyDescent="0.2">
      <c r="U6833" s="4"/>
      <c r="V6833" s="4"/>
      <c r="W6833" s="4"/>
      <c r="X6833" s="4"/>
      <c r="AJ6833" s="4"/>
      <c r="AK6833" s="4"/>
      <c r="AL6833" s="4"/>
      <c r="AM6833" s="4"/>
    </row>
    <row r="6834" spans="21:39" x14ac:dyDescent="0.2">
      <c r="U6834" s="4"/>
      <c r="V6834" s="4"/>
      <c r="W6834" s="4"/>
      <c r="X6834" s="4"/>
      <c r="AJ6834" s="4"/>
      <c r="AK6834" s="4"/>
      <c r="AL6834" s="4"/>
      <c r="AM6834" s="4"/>
    </row>
    <row r="6835" spans="21:39" x14ac:dyDescent="0.2">
      <c r="U6835" s="4"/>
      <c r="V6835" s="4"/>
      <c r="W6835" s="4"/>
      <c r="X6835" s="4"/>
      <c r="AJ6835" s="4"/>
      <c r="AK6835" s="4"/>
      <c r="AL6835" s="4"/>
      <c r="AM6835" s="4"/>
    </row>
    <row r="6836" spans="21:39" x14ac:dyDescent="0.2">
      <c r="U6836" s="4"/>
      <c r="V6836" s="4"/>
      <c r="W6836" s="4"/>
      <c r="X6836" s="4"/>
      <c r="AJ6836" s="4"/>
      <c r="AK6836" s="4"/>
      <c r="AL6836" s="4"/>
      <c r="AM6836" s="4"/>
    </row>
    <row r="6837" spans="21:39" x14ac:dyDescent="0.2">
      <c r="U6837" s="4"/>
      <c r="V6837" s="4"/>
      <c r="W6837" s="4"/>
      <c r="X6837" s="4"/>
      <c r="AJ6837" s="4"/>
      <c r="AK6837" s="4"/>
      <c r="AL6837" s="4"/>
      <c r="AM6837" s="4"/>
    </row>
    <row r="6838" spans="21:39" x14ac:dyDescent="0.2">
      <c r="U6838" s="4"/>
      <c r="V6838" s="4"/>
      <c r="W6838" s="4"/>
      <c r="X6838" s="4"/>
      <c r="AJ6838" s="4"/>
      <c r="AK6838" s="4"/>
      <c r="AL6838" s="4"/>
      <c r="AM6838" s="4"/>
    </row>
    <row r="6839" spans="21:39" x14ac:dyDescent="0.2">
      <c r="U6839" s="4"/>
      <c r="V6839" s="4"/>
      <c r="W6839" s="4"/>
      <c r="X6839" s="4"/>
      <c r="AJ6839" s="4"/>
      <c r="AK6839" s="4"/>
      <c r="AL6839" s="4"/>
      <c r="AM6839" s="4"/>
    </row>
    <row r="6840" spans="21:39" x14ac:dyDescent="0.2">
      <c r="U6840" s="4"/>
      <c r="V6840" s="4"/>
      <c r="W6840" s="4"/>
      <c r="X6840" s="4"/>
      <c r="AJ6840" s="4"/>
      <c r="AK6840" s="4"/>
      <c r="AL6840" s="4"/>
      <c r="AM6840" s="4"/>
    </row>
    <row r="6841" spans="21:39" x14ac:dyDescent="0.2">
      <c r="U6841" s="4"/>
      <c r="V6841" s="4"/>
      <c r="W6841" s="4"/>
      <c r="X6841" s="4"/>
      <c r="AJ6841" s="4"/>
      <c r="AK6841" s="4"/>
      <c r="AL6841" s="4"/>
      <c r="AM6841" s="4"/>
    </row>
    <row r="6842" spans="21:39" x14ac:dyDescent="0.2">
      <c r="U6842" s="4"/>
      <c r="V6842" s="4"/>
      <c r="W6842" s="4"/>
      <c r="X6842" s="4"/>
      <c r="AJ6842" s="4"/>
      <c r="AK6842" s="4"/>
      <c r="AL6842" s="4"/>
      <c r="AM6842" s="4"/>
    </row>
    <row r="6843" spans="21:39" x14ac:dyDescent="0.2">
      <c r="U6843" s="4"/>
      <c r="V6843" s="4"/>
      <c r="W6843" s="4"/>
      <c r="X6843" s="4"/>
      <c r="AJ6843" s="4"/>
      <c r="AK6843" s="4"/>
      <c r="AL6843" s="4"/>
      <c r="AM6843" s="4"/>
    </row>
    <row r="6844" spans="21:39" x14ac:dyDescent="0.2">
      <c r="U6844" s="4"/>
      <c r="V6844" s="4"/>
      <c r="W6844" s="4"/>
      <c r="X6844" s="4"/>
      <c r="AJ6844" s="4"/>
      <c r="AK6844" s="4"/>
      <c r="AL6844" s="4"/>
      <c r="AM6844" s="4"/>
    </row>
    <row r="6845" spans="21:39" x14ac:dyDescent="0.2">
      <c r="U6845" s="4"/>
      <c r="V6845" s="4"/>
      <c r="W6845" s="4"/>
      <c r="X6845" s="4"/>
      <c r="AJ6845" s="4"/>
      <c r="AK6845" s="4"/>
      <c r="AL6845" s="4"/>
      <c r="AM6845" s="4"/>
    </row>
    <row r="6846" spans="21:39" x14ac:dyDescent="0.2">
      <c r="U6846" s="4"/>
      <c r="V6846" s="4"/>
      <c r="W6846" s="4"/>
      <c r="X6846" s="4"/>
      <c r="AJ6846" s="4"/>
      <c r="AK6846" s="4"/>
      <c r="AL6846" s="4"/>
      <c r="AM6846" s="4"/>
    </row>
    <row r="6847" spans="21:39" x14ac:dyDescent="0.2">
      <c r="U6847" s="4"/>
      <c r="V6847" s="4"/>
      <c r="W6847" s="4"/>
      <c r="X6847" s="4"/>
      <c r="AJ6847" s="4"/>
      <c r="AK6847" s="4"/>
      <c r="AL6847" s="4"/>
      <c r="AM6847" s="4"/>
    </row>
    <row r="6848" spans="21:39" x14ac:dyDescent="0.2">
      <c r="U6848" s="4"/>
      <c r="V6848" s="4"/>
      <c r="W6848" s="4"/>
      <c r="X6848" s="4"/>
      <c r="AJ6848" s="4"/>
      <c r="AK6848" s="4"/>
      <c r="AL6848" s="4"/>
      <c r="AM6848" s="4"/>
    </row>
    <row r="6849" spans="21:39" x14ac:dyDescent="0.2">
      <c r="U6849" s="4"/>
      <c r="V6849" s="4"/>
      <c r="W6849" s="4"/>
      <c r="X6849" s="4"/>
      <c r="AJ6849" s="4"/>
      <c r="AK6849" s="4"/>
      <c r="AL6849" s="4"/>
      <c r="AM6849" s="4"/>
    </row>
    <row r="6850" spans="21:39" x14ac:dyDescent="0.2">
      <c r="U6850" s="4"/>
      <c r="V6850" s="4"/>
      <c r="W6850" s="4"/>
      <c r="X6850" s="4"/>
      <c r="AJ6850" s="4"/>
      <c r="AK6850" s="4"/>
      <c r="AL6850" s="4"/>
      <c r="AM6850" s="4"/>
    </row>
    <row r="6851" spans="21:39" x14ac:dyDescent="0.2">
      <c r="U6851" s="4"/>
      <c r="V6851" s="4"/>
      <c r="W6851" s="4"/>
      <c r="X6851" s="4"/>
      <c r="AJ6851" s="4"/>
      <c r="AK6851" s="4"/>
      <c r="AL6851" s="4"/>
      <c r="AM6851" s="4"/>
    </row>
    <row r="6852" spans="21:39" x14ac:dyDescent="0.2">
      <c r="U6852" s="4"/>
      <c r="V6852" s="4"/>
      <c r="W6852" s="4"/>
      <c r="X6852" s="4"/>
      <c r="AJ6852" s="4"/>
      <c r="AK6852" s="4"/>
      <c r="AL6852" s="4"/>
      <c r="AM6852" s="4"/>
    </row>
    <row r="6853" spans="21:39" x14ac:dyDescent="0.2">
      <c r="U6853" s="4"/>
      <c r="V6853" s="4"/>
      <c r="W6853" s="4"/>
      <c r="X6853" s="4"/>
      <c r="AJ6853" s="4"/>
      <c r="AK6853" s="4"/>
      <c r="AL6853" s="4"/>
      <c r="AM6853" s="4"/>
    </row>
    <row r="6854" spans="21:39" x14ac:dyDescent="0.2">
      <c r="U6854" s="4"/>
      <c r="V6854" s="4"/>
      <c r="W6854" s="4"/>
      <c r="X6854" s="4"/>
      <c r="AJ6854" s="4"/>
      <c r="AK6854" s="4"/>
      <c r="AL6854" s="4"/>
      <c r="AM6854" s="4"/>
    </row>
    <row r="6855" spans="21:39" x14ac:dyDescent="0.2">
      <c r="U6855" s="4"/>
      <c r="V6855" s="4"/>
      <c r="W6855" s="4"/>
      <c r="X6855" s="4"/>
      <c r="AJ6855" s="4"/>
      <c r="AK6855" s="4"/>
      <c r="AL6855" s="4"/>
      <c r="AM6855" s="4"/>
    </row>
    <row r="6856" spans="21:39" x14ac:dyDescent="0.2">
      <c r="U6856" s="4"/>
      <c r="V6856" s="4"/>
      <c r="W6856" s="4"/>
      <c r="X6856" s="4"/>
      <c r="AJ6856" s="4"/>
      <c r="AK6856" s="4"/>
      <c r="AL6856" s="4"/>
      <c r="AM6856" s="4"/>
    </row>
    <row r="6857" spans="21:39" x14ac:dyDescent="0.2">
      <c r="U6857" s="4"/>
      <c r="V6857" s="4"/>
      <c r="W6857" s="4"/>
      <c r="X6857" s="4"/>
      <c r="AJ6857" s="4"/>
      <c r="AK6857" s="4"/>
      <c r="AL6857" s="4"/>
      <c r="AM6857" s="4"/>
    </row>
    <row r="6858" spans="21:39" x14ac:dyDescent="0.2">
      <c r="U6858" s="4"/>
      <c r="V6858" s="4"/>
      <c r="W6858" s="4"/>
      <c r="X6858" s="4"/>
      <c r="AJ6858" s="4"/>
      <c r="AK6858" s="4"/>
      <c r="AL6858" s="4"/>
      <c r="AM6858" s="4"/>
    </row>
    <row r="6859" spans="21:39" x14ac:dyDescent="0.2">
      <c r="U6859" s="4"/>
      <c r="V6859" s="4"/>
      <c r="W6859" s="4"/>
      <c r="X6859" s="4"/>
      <c r="AJ6859" s="4"/>
      <c r="AK6859" s="4"/>
      <c r="AL6859" s="4"/>
      <c r="AM6859" s="4"/>
    </row>
    <row r="6860" spans="21:39" x14ac:dyDescent="0.2">
      <c r="U6860" s="4"/>
      <c r="V6860" s="4"/>
      <c r="W6860" s="4"/>
      <c r="X6860" s="4"/>
      <c r="AJ6860" s="4"/>
      <c r="AK6860" s="4"/>
      <c r="AL6860" s="4"/>
      <c r="AM6860" s="4"/>
    </row>
    <row r="6861" spans="21:39" x14ac:dyDescent="0.2">
      <c r="U6861" s="4"/>
      <c r="V6861" s="4"/>
      <c r="W6861" s="4"/>
      <c r="X6861" s="4"/>
      <c r="AJ6861" s="4"/>
      <c r="AK6861" s="4"/>
      <c r="AL6861" s="4"/>
      <c r="AM6861" s="4"/>
    </row>
    <row r="6862" spans="21:39" x14ac:dyDescent="0.2">
      <c r="U6862" s="4"/>
      <c r="V6862" s="4"/>
      <c r="W6862" s="4"/>
      <c r="X6862" s="4"/>
      <c r="AJ6862" s="4"/>
      <c r="AK6862" s="4"/>
      <c r="AL6862" s="4"/>
      <c r="AM6862" s="4"/>
    </row>
    <row r="6863" spans="21:39" x14ac:dyDescent="0.2">
      <c r="U6863" s="4"/>
      <c r="V6863" s="4"/>
      <c r="W6863" s="4"/>
      <c r="X6863" s="4"/>
      <c r="AJ6863" s="4"/>
      <c r="AK6863" s="4"/>
      <c r="AL6863" s="4"/>
      <c r="AM6863" s="4"/>
    </row>
    <row r="6864" spans="21:39" x14ac:dyDescent="0.2">
      <c r="U6864" s="4"/>
      <c r="V6864" s="4"/>
      <c r="W6864" s="4"/>
      <c r="X6864" s="4"/>
      <c r="AJ6864" s="4"/>
      <c r="AK6864" s="4"/>
      <c r="AL6864" s="4"/>
      <c r="AM6864" s="4"/>
    </row>
    <row r="6865" spans="21:39" x14ac:dyDescent="0.2">
      <c r="U6865" s="4"/>
      <c r="V6865" s="4"/>
      <c r="W6865" s="4"/>
      <c r="X6865" s="4"/>
      <c r="AJ6865" s="4"/>
      <c r="AK6865" s="4"/>
      <c r="AL6865" s="4"/>
      <c r="AM6865" s="4"/>
    </row>
    <row r="6866" spans="21:39" x14ac:dyDescent="0.2">
      <c r="U6866" s="4"/>
      <c r="V6866" s="4"/>
      <c r="W6866" s="4"/>
      <c r="X6866" s="4"/>
      <c r="AJ6866" s="4"/>
      <c r="AK6866" s="4"/>
      <c r="AL6866" s="4"/>
      <c r="AM6866" s="4"/>
    </row>
    <row r="6867" spans="21:39" x14ac:dyDescent="0.2">
      <c r="U6867" s="4"/>
      <c r="V6867" s="4"/>
      <c r="W6867" s="4"/>
      <c r="X6867" s="4"/>
      <c r="AJ6867" s="4"/>
      <c r="AK6867" s="4"/>
      <c r="AL6867" s="4"/>
      <c r="AM6867" s="4"/>
    </row>
    <row r="6868" spans="21:39" x14ac:dyDescent="0.2">
      <c r="U6868" s="4"/>
      <c r="V6868" s="4"/>
      <c r="W6868" s="4"/>
      <c r="X6868" s="4"/>
      <c r="AJ6868" s="4"/>
      <c r="AK6868" s="4"/>
      <c r="AL6868" s="4"/>
      <c r="AM6868" s="4"/>
    </row>
    <row r="6869" spans="21:39" x14ac:dyDescent="0.2">
      <c r="U6869" s="4"/>
      <c r="V6869" s="4"/>
      <c r="W6869" s="4"/>
      <c r="X6869" s="4"/>
      <c r="AJ6869" s="4"/>
      <c r="AK6869" s="4"/>
      <c r="AL6869" s="4"/>
      <c r="AM6869" s="4"/>
    </row>
    <row r="6870" spans="21:39" x14ac:dyDescent="0.2">
      <c r="U6870" s="4"/>
      <c r="V6870" s="4"/>
      <c r="W6870" s="4"/>
      <c r="X6870" s="4"/>
      <c r="AJ6870" s="4"/>
      <c r="AK6870" s="4"/>
      <c r="AL6870" s="4"/>
      <c r="AM6870" s="4"/>
    </row>
    <row r="6871" spans="21:39" x14ac:dyDescent="0.2">
      <c r="U6871" s="4"/>
      <c r="V6871" s="4"/>
      <c r="W6871" s="4"/>
      <c r="X6871" s="4"/>
      <c r="AJ6871" s="4"/>
      <c r="AK6871" s="4"/>
      <c r="AL6871" s="4"/>
      <c r="AM6871" s="4"/>
    </row>
    <row r="6872" spans="21:39" x14ac:dyDescent="0.2">
      <c r="U6872" s="4"/>
      <c r="V6872" s="4"/>
      <c r="W6872" s="4"/>
      <c r="X6872" s="4"/>
      <c r="AJ6872" s="4"/>
      <c r="AK6872" s="4"/>
      <c r="AL6872" s="4"/>
      <c r="AM6872" s="4"/>
    </row>
    <row r="6873" spans="21:39" x14ac:dyDescent="0.2">
      <c r="U6873" s="4"/>
      <c r="V6873" s="4"/>
      <c r="W6873" s="4"/>
      <c r="X6873" s="4"/>
      <c r="AJ6873" s="4"/>
      <c r="AK6873" s="4"/>
      <c r="AL6873" s="4"/>
      <c r="AM6873" s="4"/>
    </row>
    <row r="6874" spans="21:39" x14ac:dyDescent="0.2">
      <c r="U6874" s="4"/>
      <c r="V6874" s="4"/>
      <c r="W6874" s="4"/>
      <c r="X6874" s="4"/>
      <c r="AJ6874" s="4"/>
      <c r="AK6874" s="4"/>
      <c r="AL6874" s="4"/>
      <c r="AM6874" s="4"/>
    </row>
    <row r="6875" spans="21:39" x14ac:dyDescent="0.2">
      <c r="U6875" s="4"/>
      <c r="V6875" s="4"/>
      <c r="W6875" s="4"/>
      <c r="X6875" s="4"/>
      <c r="AJ6875" s="4"/>
      <c r="AK6875" s="4"/>
      <c r="AL6875" s="4"/>
      <c r="AM6875" s="4"/>
    </row>
    <row r="6876" spans="21:39" x14ac:dyDescent="0.2">
      <c r="U6876" s="4"/>
      <c r="V6876" s="4"/>
      <c r="W6876" s="4"/>
      <c r="X6876" s="4"/>
      <c r="AJ6876" s="4"/>
      <c r="AK6876" s="4"/>
      <c r="AL6876" s="4"/>
      <c r="AM6876" s="4"/>
    </row>
    <row r="6877" spans="21:39" x14ac:dyDescent="0.2">
      <c r="U6877" s="4"/>
      <c r="V6877" s="4"/>
      <c r="W6877" s="4"/>
      <c r="X6877" s="4"/>
      <c r="AJ6877" s="4"/>
      <c r="AK6877" s="4"/>
      <c r="AL6877" s="4"/>
      <c r="AM6877" s="4"/>
    </row>
    <row r="6878" spans="21:39" x14ac:dyDescent="0.2">
      <c r="U6878" s="4"/>
      <c r="V6878" s="4"/>
      <c r="W6878" s="4"/>
      <c r="X6878" s="4"/>
      <c r="AJ6878" s="4"/>
      <c r="AK6878" s="4"/>
      <c r="AL6878" s="4"/>
      <c r="AM6878" s="4"/>
    </row>
    <row r="6879" spans="21:39" x14ac:dyDescent="0.2">
      <c r="U6879" s="4"/>
      <c r="V6879" s="4"/>
      <c r="W6879" s="4"/>
      <c r="X6879" s="4"/>
      <c r="AJ6879" s="4"/>
      <c r="AK6879" s="4"/>
      <c r="AL6879" s="4"/>
      <c r="AM6879" s="4"/>
    </row>
    <row r="6880" spans="21:39" x14ac:dyDescent="0.2">
      <c r="U6880" s="4"/>
      <c r="V6880" s="4"/>
      <c r="W6880" s="4"/>
      <c r="X6880" s="4"/>
      <c r="AJ6880" s="4"/>
      <c r="AK6880" s="4"/>
      <c r="AL6880" s="4"/>
      <c r="AM6880" s="4"/>
    </row>
    <row r="6881" spans="21:39" x14ac:dyDescent="0.2">
      <c r="U6881" s="4"/>
      <c r="V6881" s="4"/>
      <c r="W6881" s="4"/>
      <c r="X6881" s="4"/>
      <c r="AJ6881" s="4"/>
      <c r="AK6881" s="4"/>
      <c r="AL6881" s="4"/>
      <c r="AM6881" s="4"/>
    </row>
    <row r="6882" spans="21:39" x14ac:dyDescent="0.2">
      <c r="U6882" s="4"/>
      <c r="V6882" s="4"/>
      <c r="W6882" s="4"/>
      <c r="X6882" s="4"/>
      <c r="AJ6882" s="4"/>
      <c r="AK6882" s="4"/>
      <c r="AL6882" s="4"/>
      <c r="AM6882" s="4"/>
    </row>
    <row r="6883" spans="21:39" x14ac:dyDescent="0.2">
      <c r="U6883" s="4"/>
      <c r="V6883" s="4"/>
      <c r="W6883" s="4"/>
      <c r="X6883" s="4"/>
      <c r="AJ6883" s="4"/>
      <c r="AK6883" s="4"/>
      <c r="AL6883" s="4"/>
      <c r="AM6883" s="4"/>
    </row>
    <row r="6884" spans="21:39" x14ac:dyDescent="0.2">
      <c r="U6884" s="4"/>
      <c r="V6884" s="4"/>
      <c r="W6884" s="4"/>
      <c r="X6884" s="4"/>
      <c r="AJ6884" s="4"/>
      <c r="AK6884" s="4"/>
      <c r="AL6884" s="4"/>
      <c r="AM6884" s="4"/>
    </row>
    <row r="6885" spans="21:39" x14ac:dyDescent="0.2">
      <c r="U6885" s="4"/>
      <c r="V6885" s="4"/>
      <c r="W6885" s="4"/>
      <c r="X6885" s="4"/>
      <c r="AJ6885" s="4"/>
      <c r="AK6885" s="4"/>
      <c r="AL6885" s="4"/>
      <c r="AM6885" s="4"/>
    </row>
    <row r="6886" spans="21:39" x14ac:dyDescent="0.2">
      <c r="U6886" s="4"/>
      <c r="V6886" s="4"/>
      <c r="W6886" s="4"/>
      <c r="X6886" s="4"/>
      <c r="AJ6886" s="4"/>
      <c r="AK6886" s="4"/>
      <c r="AL6886" s="4"/>
      <c r="AM6886" s="4"/>
    </row>
    <row r="6887" spans="21:39" x14ac:dyDescent="0.2">
      <c r="U6887" s="4"/>
      <c r="V6887" s="4"/>
      <c r="W6887" s="4"/>
      <c r="X6887" s="4"/>
      <c r="AJ6887" s="4"/>
      <c r="AK6887" s="4"/>
      <c r="AL6887" s="4"/>
      <c r="AM6887" s="4"/>
    </row>
    <row r="6888" spans="21:39" x14ac:dyDescent="0.2">
      <c r="U6888" s="4"/>
      <c r="V6888" s="4"/>
      <c r="W6888" s="4"/>
      <c r="X6888" s="4"/>
      <c r="AJ6888" s="4"/>
      <c r="AK6888" s="4"/>
      <c r="AL6888" s="4"/>
      <c r="AM6888" s="4"/>
    </row>
    <row r="6889" spans="21:39" x14ac:dyDescent="0.2">
      <c r="U6889" s="4"/>
      <c r="V6889" s="4"/>
      <c r="W6889" s="4"/>
      <c r="X6889" s="4"/>
      <c r="AJ6889" s="4"/>
      <c r="AK6889" s="4"/>
      <c r="AL6889" s="4"/>
      <c r="AM6889" s="4"/>
    </row>
    <row r="6890" spans="21:39" x14ac:dyDescent="0.2">
      <c r="U6890" s="4"/>
      <c r="V6890" s="4"/>
      <c r="W6890" s="4"/>
      <c r="X6890" s="4"/>
      <c r="AJ6890" s="4"/>
      <c r="AK6890" s="4"/>
      <c r="AL6890" s="4"/>
      <c r="AM6890" s="4"/>
    </row>
    <row r="6891" spans="21:39" x14ac:dyDescent="0.2">
      <c r="U6891" s="4"/>
      <c r="V6891" s="4"/>
      <c r="W6891" s="4"/>
      <c r="X6891" s="4"/>
      <c r="AJ6891" s="4"/>
      <c r="AK6891" s="4"/>
      <c r="AL6891" s="4"/>
      <c r="AM6891" s="4"/>
    </row>
    <row r="6892" spans="21:39" x14ac:dyDescent="0.2">
      <c r="U6892" s="4"/>
      <c r="V6892" s="4"/>
      <c r="W6892" s="4"/>
      <c r="X6892" s="4"/>
      <c r="AJ6892" s="4"/>
      <c r="AK6892" s="4"/>
      <c r="AL6892" s="4"/>
      <c r="AM6892" s="4"/>
    </row>
    <row r="6893" spans="21:39" x14ac:dyDescent="0.2">
      <c r="U6893" s="4"/>
      <c r="V6893" s="4"/>
      <c r="W6893" s="4"/>
      <c r="X6893" s="4"/>
      <c r="AJ6893" s="4"/>
      <c r="AK6893" s="4"/>
      <c r="AL6893" s="4"/>
      <c r="AM6893" s="4"/>
    </row>
    <row r="6894" spans="21:39" x14ac:dyDescent="0.2">
      <c r="U6894" s="4"/>
      <c r="V6894" s="4"/>
      <c r="W6894" s="4"/>
      <c r="X6894" s="4"/>
      <c r="AJ6894" s="4"/>
      <c r="AK6894" s="4"/>
      <c r="AL6894" s="4"/>
      <c r="AM6894" s="4"/>
    </row>
    <row r="6895" spans="21:39" x14ac:dyDescent="0.2">
      <c r="U6895" s="4"/>
      <c r="V6895" s="4"/>
      <c r="W6895" s="4"/>
      <c r="X6895" s="4"/>
      <c r="AJ6895" s="4"/>
      <c r="AK6895" s="4"/>
      <c r="AL6895" s="4"/>
      <c r="AM6895" s="4"/>
    </row>
    <row r="6896" spans="21:39" x14ac:dyDescent="0.2">
      <c r="U6896" s="4"/>
      <c r="V6896" s="4"/>
      <c r="W6896" s="4"/>
      <c r="X6896" s="4"/>
      <c r="AJ6896" s="4"/>
      <c r="AK6896" s="4"/>
      <c r="AL6896" s="4"/>
      <c r="AM6896" s="4"/>
    </row>
    <row r="6897" spans="21:39" x14ac:dyDescent="0.2">
      <c r="U6897" s="4"/>
      <c r="V6897" s="4"/>
      <c r="W6897" s="4"/>
      <c r="X6897" s="4"/>
      <c r="AJ6897" s="4"/>
      <c r="AK6897" s="4"/>
      <c r="AL6897" s="4"/>
      <c r="AM6897" s="4"/>
    </row>
    <row r="6898" spans="21:39" x14ac:dyDescent="0.2">
      <c r="U6898" s="4"/>
      <c r="V6898" s="4"/>
      <c r="W6898" s="4"/>
      <c r="X6898" s="4"/>
      <c r="AJ6898" s="4"/>
      <c r="AK6898" s="4"/>
      <c r="AL6898" s="4"/>
      <c r="AM6898" s="4"/>
    </row>
    <row r="6899" spans="21:39" x14ac:dyDescent="0.2">
      <c r="U6899" s="4"/>
      <c r="V6899" s="4"/>
      <c r="W6899" s="4"/>
      <c r="X6899" s="4"/>
      <c r="AJ6899" s="4"/>
      <c r="AK6899" s="4"/>
      <c r="AL6899" s="4"/>
      <c r="AM6899" s="4"/>
    </row>
    <row r="6900" spans="21:39" x14ac:dyDescent="0.2">
      <c r="U6900" s="4"/>
      <c r="V6900" s="4"/>
      <c r="W6900" s="4"/>
      <c r="X6900" s="4"/>
      <c r="AJ6900" s="4"/>
      <c r="AK6900" s="4"/>
      <c r="AL6900" s="4"/>
      <c r="AM6900" s="4"/>
    </row>
    <row r="6901" spans="21:39" x14ac:dyDescent="0.2">
      <c r="U6901" s="4"/>
      <c r="V6901" s="4"/>
      <c r="W6901" s="4"/>
      <c r="X6901" s="4"/>
      <c r="AJ6901" s="4"/>
      <c r="AK6901" s="4"/>
      <c r="AL6901" s="4"/>
      <c r="AM6901" s="4"/>
    </row>
    <row r="6902" spans="21:39" x14ac:dyDescent="0.2">
      <c r="U6902" s="4"/>
      <c r="V6902" s="4"/>
      <c r="W6902" s="4"/>
      <c r="X6902" s="4"/>
      <c r="AJ6902" s="4"/>
      <c r="AK6902" s="4"/>
      <c r="AL6902" s="4"/>
      <c r="AM6902" s="4"/>
    </row>
    <row r="6903" spans="21:39" x14ac:dyDescent="0.2">
      <c r="U6903" s="4"/>
      <c r="V6903" s="4"/>
      <c r="W6903" s="4"/>
      <c r="X6903" s="4"/>
      <c r="AJ6903" s="4"/>
      <c r="AK6903" s="4"/>
      <c r="AL6903" s="4"/>
      <c r="AM6903" s="4"/>
    </row>
    <row r="6904" spans="21:39" x14ac:dyDescent="0.2">
      <c r="U6904" s="4"/>
      <c r="V6904" s="4"/>
      <c r="W6904" s="4"/>
      <c r="X6904" s="4"/>
      <c r="AJ6904" s="4"/>
      <c r="AK6904" s="4"/>
      <c r="AL6904" s="4"/>
      <c r="AM6904" s="4"/>
    </row>
    <row r="6905" spans="21:39" x14ac:dyDescent="0.2">
      <c r="U6905" s="4"/>
      <c r="V6905" s="4"/>
      <c r="W6905" s="4"/>
      <c r="X6905" s="4"/>
      <c r="AJ6905" s="4"/>
      <c r="AK6905" s="4"/>
      <c r="AL6905" s="4"/>
      <c r="AM6905" s="4"/>
    </row>
    <row r="6906" spans="21:39" x14ac:dyDescent="0.2">
      <c r="U6906" s="4"/>
      <c r="V6906" s="4"/>
      <c r="W6906" s="4"/>
      <c r="X6906" s="4"/>
      <c r="AJ6906" s="4"/>
      <c r="AK6906" s="4"/>
      <c r="AL6906" s="4"/>
      <c r="AM6906" s="4"/>
    </row>
    <row r="6907" spans="21:39" x14ac:dyDescent="0.2">
      <c r="U6907" s="4"/>
      <c r="V6907" s="4"/>
      <c r="W6907" s="4"/>
      <c r="X6907" s="4"/>
      <c r="AJ6907" s="4"/>
      <c r="AK6907" s="4"/>
      <c r="AL6907" s="4"/>
      <c r="AM6907" s="4"/>
    </row>
    <row r="6908" spans="21:39" x14ac:dyDescent="0.2">
      <c r="U6908" s="4"/>
      <c r="V6908" s="4"/>
      <c r="W6908" s="4"/>
      <c r="X6908" s="4"/>
      <c r="AJ6908" s="4"/>
      <c r="AK6908" s="4"/>
      <c r="AL6908" s="4"/>
      <c r="AM6908" s="4"/>
    </row>
    <row r="6909" spans="21:39" x14ac:dyDescent="0.2">
      <c r="U6909" s="4"/>
      <c r="V6909" s="4"/>
      <c r="W6909" s="4"/>
      <c r="X6909" s="4"/>
      <c r="AJ6909" s="4"/>
      <c r="AK6909" s="4"/>
      <c r="AL6909" s="4"/>
      <c r="AM6909" s="4"/>
    </row>
    <row r="6910" spans="21:39" x14ac:dyDescent="0.2">
      <c r="U6910" s="4"/>
      <c r="V6910" s="4"/>
      <c r="W6910" s="4"/>
      <c r="X6910" s="4"/>
      <c r="AJ6910" s="4"/>
      <c r="AK6910" s="4"/>
      <c r="AL6910" s="4"/>
      <c r="AM6910" s="4"/>
    </row>
    <row r="6911" spans="21:39" x14ac:dyDescent="0.2">
      <c r="U6911" s="4"/>
      <c r="V6911" s="4"/>
      <c r="W6911" s="4"/>
      <c r="X6911" s="4"/>
      <c r="AJ6911" s="4"/>
      <c r="AK6911" s="4"/>
      <c r="AL6911" s="4"/>
      <c r="AM6911" s="4"/>
    </row>
    <row r="6912" spans="21:39" x14ac:dyDescent="0.2">
      <c r="U6912" s="4"/>
      <c r="V6912" s="4"/>
      <c r="W6912" s="4"/>
      <c r="X6912" s="4"/>
      <c r="AJ6912" s="4"/>
      <c r="AK6912" s="4"/>
      <c r="AL6912" s="4"/>
      <c r="AM6912" s="4"/>
    </row>
    <row r="6913" spans="21:39" x14ac:dyDescent="0.2">
      <c r="U6913" s="4"/>
      <c r="V6913" s="4"/>
      <c r="W6913" s="4"/>
      <c r="X6913" s="4"/>
      <c r="AJ6913" s="4"/>
      <c r="AK6913" s="4"/>
      <c r="AL6913" s="4"/>
      <c r="AM6913" s="4"/>
    </row>
    <row r="6914" spans="21:39" x14ac:dyDescent="0.2">
      <c r="U6914" s="4"/>
      <c r="V6914" s="4"/>
      <c r="W6914" s="4"/>
      <c r="X6914" s="4"/>
      <c r="AJ6914" s="4"/>
      <c r="AK6914" s="4"/>
      <c r="AL6914" s="4"/>
      <c r="AM6914" s="4"/>
    </row>
    <row r="6915" spans="21:39" x14ac:dyDescent="0.2">
      <c r="U6915" s="4"/>
      <c r="V6915" s="4"/>
      <c r="W6915" s="4"/>
      <c r="X6915" s="4"/>
      <c r="AJ6915" s="4"/>
      <c r="AK6915" s="4"/>
      <c r="AL6915" s="4"/>
      <c r="AM6915" s="4"/>
    </row>
    <row r="6916" spans="21:39" x14ac:dyDescent="0.2">
      <c r="U6916" s="4"/>
      <c r="V6916" s="4"/>
      <c r="W6916" s="4"/>
      <c r="X6916" s="4"/>
      <c r="AJ6916" s="4"/>
      <c r="AK6916" s="4"/>
      <c r="AL6916" s="4"/>
      <c r="AM6916" s="4"/>
    </row>
    <row r="6917" spans="21:39" x14ac:dyDescent="0.2">
      <c r="U6917" s="4"/>
      <c r="V6917" s="4"/>
      <c r="W6917" s="4"/>
      <c r="X6917" s="4"/>
      <c r="AJ6917" s="4"/>
      <c r="AK6917" s="4"/>
      <c r="AL6917" s="4"/>
      <c r="AM6917" s="4"/>
    </row>
    <row r="6918" spans="21:39" x14ac:dyDescent="0.2">
      <c r="U6918" s="4"/>
      <c r="V6918" s="4"/>
      <c r="W6918" s="4"/>
      <c r="X6918" s="4"/>
      <c r="AJ6918" s="4"/>
      <c r="AK6918" s="4"/>
      <c r="AL6918" s="4"/>
      <c r="AM6918" s="4"/>
    </row>
    <row r="6919" spans="21:39" x14ac:dyDescent="0.2">
      <c r="U6919" s="4"/>
      <c r="V6919" s="4"/>
      <c r="W6919" s="4"/>
      <c r="X6919" s="4"/>
      <c r="AJ6919" s="4"/>
      <c r="AK6919" s="4"/>
      <c r="AL6919" s="4"/>
      <c r="AM6919" s="4"/>
    </row>
    <row r="6920" spans="21:39" x14ac:dyDescent="0.2">
      <c r="U6920" s="4"/>
      <c r="V6920" s="4"/>
      <c r="W6920" s="4"/>
      <c r="X6920" s="4"/>
      <c r="AJ6920" s="4"/>
      <c r="AK6920" s="4"/>
      <c r="AL6920" s="4"/>
      <c r="AM6920" s="4"/>
    </row>
    <row r="6921" spans="21:39" x14ac:dyDescent="0.2">
      <c r="U6921" s="4"/>
      <c r="V6921" s="4"/>
      <c r="W6921" s="4"/>
      <c r="X6921" s="4"/>
      <c r="AJ6921" s="4"/>
      <c r="AK6921" s="4"/>
      <c r="AL6921" s="4"/>
      <c r="AM6921" s="4"/>
    </row>
    <row r="6922" spans="21:39" x14ac:dyDescent="0.2">
      <c r="U6922" s="4"/>
      <c r="V6922" s="4"/>
      <c r="W6922" s="4"/>
      <c r="X6922" s="4"/>
      <c r="AJ6922" s="4"/>
      <c r="AK6922" s="4"/>
      <c r="AL6922" s="4"/>
      <c r="AM6922" s="4"/>
    </row>
    <row r="6923" spans="21:39" x14ac:dyDescent="0.2">
      <c r="U6923" s="4"/>
      <c r="V6923" s="4"/>
      <c r="W6923" s="4"/>
      <c r="X6923" s="4"/>
      <c r="AJ6923" s="4"/>
      <c r="AK6923" s="4"/>
      <c r="AL6923" s="4"/>
      <c r="AM6923" s="4"/>
    </row>
    <row r="6924" spans="21:39" x14ac:dyDescent="0.2">
      <c r="U6924" s="4"/>
      <c r="V6924" s="4"/>
      <c r="W6924" s="4"/>
      <c r="X6924" s="4"/>
      <c r="AJ6924" s="4"/>
      <c r="AK6924" s="4"/>
      <c r="AL6924" s="4"/>
      <c r="AM6924" s="4"/>
    </row>
    <row r="6925" spans="21:39" x14ac:dyDescent="0.2">
      <c r="U6925" s="4"/>
      <c r="V6925" s="4"/>
      <c r="W6925" s="4"/>
      <c r="X6925" s="4"/>
      <c r="AJ6925" s="4"/>
      <c r="AK6925" s="4"/>
      <c r="AL6925" s="4"/>
      <c r="AM6925" s="4"/>
    </row>
    <row r="6926" spans="21:39" x14ac:dyDescent="0.2">
      <c r="U6926" s="4"/>
      <c r="V6926" s="4"/>
      <c r="W6926" s="4"/>
      <c r="X6926" s="4"/>
      <c r="AJ6926" s="4"/>
      <c r="AK6926" s="4"/>
      <c r="AL6926" s="4"/>
      <c r="AM6926" s="4"/>
    </row>
    <row r="6927" spans="21:39" x14ac:dyDescent="0.2">
      <c r="U6927" s="4"/>
      <c r="V6927" s="4"/>
      <c r="W6927" s="4"/>
      <c r="X6927" s="4"/>
      <c r="AJ6927" s="4"/>
      <c r="AK6927" s="4"/>
      <c r="AL6927" s="4"/>
      <c r="AM6927" s="4"/>
    </row>
    <row r="6928" spans="21:39" x14ac:dyDescent="0.2">
      <c r="U6928" s="4"/>
      <c r="V6928" s="4"/>
      <c r="W6928" s="4"/>
      <c r="X6928" s="4"/>
      <c r="AJ6928" s="4"/>
      <c r="AK6928" s="4"/>
      <c r="AL6928" s="4"/>
      <c r="AM6928" s="4"/>
    </row>
    <row r="6929" spans="21:39" x14ac:dyDescent="0.2">
      <c r="U6929" s="4"/>
      <c r="V6929" s="4"/>
      <c r="W6929" s="4"/>
      <c r="X6929" s="4"/>
      <c r="AJ6929" s="4"/>
      <c r="AK6929" s="4"/>
      <c r="AL6929" s="4"/>
      <c r="AM6929" s="4"/>
    </row>
    <row r="6930" spans="21:39" x14ac:dyDescent="0.2">
      <c r="U6930" s="4"/>
      <c r="V6930" s="4"/>
      <c r="W6930" s="4"/>
      <c r="X6930" s="4"/>
      <c r="AJ6930" s="4"/>
      <c r="AK6930" s="4"/>
      <c r="AL6930" s="4"/>
      <c r="AM6930" s="4"/>
    </row>
    <row r="6931" spans="21:39" x14ac:dyDescent="0.2">
      <c r="U6931" s="4"/>
      <c r="V6931" s="4"/>
      <c r="W6931" s="4"/>
      <c r="X6931" s="4"/>
      <c r="AJ6931" s="4"/>
      <c r="AK6931" s="4"/>
      <c r="AL6931" s="4"/>
      <c r="AM6931" s="4"/>
    </row>
    <row r="6932" spans="21:39" x14ac:dyDescent="0.2">
      <c r="U6932" s="4"/>
      <c r="V6932" s="4"/>
      <c r="W6932" s="4"/>
      <c r="X6932" s="4"/>
      <c r="AJ6932" s="4"/>
      <c r="AK6932" s="4"/>
      <c r="AL6932" s="4"/>
      <c r="AM6932" s="4"/>
    </row>
    <row r="6933" spans="21:39" x14ac:dyDescent="0.2">
      <c r="U6933" s="4"/>
      <c r="V6933" s="4"/>
      <c r="W6933" s="4"/>
      <c r="X6933" s="4"/>
      <c r="AJ6933" s="4"/>
      <c r="AK6933" s="4"/>
      <c r="AL6933" s="4"/>
      <c r="AM6933" s="4"/>
    </row>
    <row r="6934" spans="21:39" x14ac:dyDescent="0.2">
      <c r="U6934" s="4"/>
      <c r="V6934" s="4"/>
      <c r="W6934" s="4"/>
      <c r="X6934" s="4"/>
      <c r="AJ6934" s="4"/>
      <c r="AK6934" s="4"/>
      <c r="AL6934" s="4"/>
      <c r="AM6934" s="4"/>
    </row>
    <row r="6935" spans="21:39" x14ac:dyDescent="0.2">
      <c r="U6935" s="4"/>
      <c r="V6935" s="4"/>
      <c r="W6935" s="4"/>
      <c r="X6935" s="4"/>
      <c r="AJ6935" s="4"/>
      <c r="AK6935" s="4"/>
      <c r="AL6935" s="4"/>
      <c r="AM6935" s="4"/>
    </row>
    <row r="6936" spans="21:39" x14ac:dyDescent="0.2">
      <c r="U6936" s="4"/>
      <c r="V6936" s="4"/>
      <c r="W6936" s="4"/>
      <c r="X6936" s="4"/>
      <c r="AJ6936" s="4"/>
      <c r="AK6936" s="4"/>
      <c r="AL6936" s="4"/>
      <c r="AM6936" s="4"/>
    </row>
    <row r="6937" spans="21:39" x14ac:dyDescent="0.2">
      <c r="U6937" s="4"/>
      <c r="V6937" s="4"/>
      <c r="W6937" s="4"/>
      <c r="X6937" s="4"/>
      <c r="AJ6937" s="4"/>
      <c r="AK6937" s="4"/>
      <c r="AL6937" s="4"/>
      <c r="AM6937" s="4"/>
    </row>
    <row r="6938" spans="21:39" x14ac:dyDescent="0.2">
      <c r="U6938" s="4"/>
      <c r="V6938" s="4"/>
      <c r="W6938" s="4"/>
      <c r="X6938" s="4"/>
      <c r="AJ6938" s="4"/>
      <c r="AK6938" s="4"/>
      <c r="AL6938" s="4"/>
      <c r="AM6938" s="4"/>
    </row>
    <row r="6939" spans="21:39" x14ac:dyDescent="0.2">
      <c r="U6939" s="4"/>
      <c r="V6939" s="4"/>
      <c r="W6939" s="4"/>
      <c r="X6939" s="4"/>
      <c r="AJ6939" s="4"/>
      <c r="AK6939" s="4"/>
      <c r="AL6939" s="4"/>
      <c r="AM6939" s="4"/>
    </row>
    <row r="6940" spans="21:39" x14ac:dyDescent="0.2">
      <c r="U6940" s="4"/>
      <c r="V6940" s="4"/>
      <c r="W6940" s="4"/>
      <c r="X6940" s="4"/>
      <c r="AJ6940" s="4"/>
      <c r="AK6940" s="4"/>
      <c r="AL6940" s="4"/>
      <c r="AM6940" s="4"/>
    </row>
    <row r="6941" spans="21:39" x14ac:dyDescent="0.2">
      <c r="U6941" s="4"/>
      <c r="V6941" s="4"/>
      <c r="W6941" s="4"/>
      <c r="X6941" s="4"/>
      <c r="AJ6941" s="4"/>
      <c r="AK6941" s="4"/>
      <c r="AL6941" s="4"/>
      <c r="AM6941" s="4"/>
    </row>
    <row r="6942" spans="21:39" x14ac:dyDescent="0.2">
      <c r="U6942" s="4"/>
      <c r="V6942" s="4"/>
      <c r="W6942" s="4"/>
      <c r="X6942" s="4"/>
      <c r="AJ6942" s="4"/>
      <c r="AK6942" s="4"/>
      <c r="AL6942" s="4"/>
      <c r="AM6942" s="4"/>
    </row>
    <row r="6943" spans="21:39" x14ac:dyDescent="0.2">
      <c r="U6943" s="4"/>
      <c r="V6943" s="4"/>
      <c r="W6943" s="4"/>
      <c r="X6943" s="4"/>
      <c r="AJ6943" s="4"/>
      <c r="AK6943" s="4"/>
      <c r="AL6943" s="4"/>
      <c r="AM6943" s="4"/>
    </row>
    <row r="6944" spans="21:39" x14ac:dyDescent="0.2">
      <c r="U6944" s="4"/>
      <c r="V6944" s="4"/>
      <c r="W6944" s="4"/>
      <c r="X6944" s="4"/>
      <c r="AJ6944" s="4"/>
      <c r="AK6944" s="4"/>
      <c r="AL6944" s="4"/>
      <c r="AM6944" s="4"/>
    </row>
    <row r="6945" spans="21:39" x14ac:dyDescent="0.2">
      <c r="U6945" s="4"/>
      <c r="V6945" s="4"/>
      <c r="W6945" s="4"/>
      <c r="X6945" s="4"/>
      <c r="AJ6945" s="4"/>
      <c r="AK6945" s="4"/>
      <c r="AL6945" s="4"/>
      <c r="AM6945" s="4"/>
    </row>
    <row r="6946" spans="21:39" x14ac:dyDescent="0.2">
      <c r="U6946" s="4"/>
      <c r="V6946" s="4"/>
      <c r="W6946" s="4"/>
      <c r="X6946" s="4"/>
      <c r="AJ6946" s="4"/>
      <c r="AK6946" s="4"/>
      <c r="AL6946" s="4"/>
      <c r="AM6946" s="4"/>
    </row>
    <row r="6947" spans="21:39" x14ac:dyDescent="0.2">
      <c r="U6947" s="4"/>
      <c r="V6947" s="4"/>
      <c r="W6947" s="4"/>
      <c r="X6947" s="4"/>
      <c r="AJ6947" s="4"/>
      <c r="AK6947" s="4"/>
      <c r="AL6947" s="4"/>
      <c r="AM6947" s="4"/>
    </row>
    <row r="6948" spans="21:39" x14ac:dyDescent="0.2">
      <c r="U6948" s="4"/>
      <c r="V6948" s="4"/>
      <c r="W6948" s="4"/>
      <c r="X6948" s="4"/>
      <c r="AJ6948" s="4"/>
      <c r="AK6948" s="4"/>
      <c r="AL6948" s="4"/>
      <c r="AM6948" s="4"/>
    </row>
    <row r="6949" spans="21:39" x14ac:dyDescent="0.2">
      <c r="U6949" s="4"/>
      <c r="V6949" s="4"/>
      <c r="W6949" s="4"/>
      <c r="X6949" s="4"/>
      <c r="AJ6949" s="4"/>
      <c r="AK6949" s="4"/>
      <c r="AL6949" s="4"/>
      <c r="AM6949" s="4"/>
    </row>
    <row r="6950" spans="21:39" x14ac:dyDescent="0.2">
      <c r="U6950" s="4"/>
      <c r="V6950" s="4"/>
      <c r="W6950" s="4"/>
      <c r="X6950" s="4"/>
      <c r="AJ6950" s="4"/>
      <c r="AK6950" s="4"/>
      <c r="AL6950" s="4"/>
      <c r="AM6950" s="4"/>
    </row>
    <row r="6951" spans="21:39" x14ac:dyDescent="0.2">
      <c r="U6951" s="4"/>
      <c r="V6951" s="4"/>
      <c r="W6951" s="4"/>
      <c r="X6951" s="4"/>
      <c r="AJ6951" s="4"/>
      <c r="AK6951" s="4"/>
      <c r="AL6951" s="4"/>
      <c r="AM6951" s="4"/>
    </row>
    <row r="6952" spans="21:39" x14ac:dyDescent="0.2">
      <c r="U6952" s="4"/>
      <c r="V6952" s="4"/>
      <c r="W6952" s="4"/>
      <c r="X6952" s="4"/>
      <c r="AJ6952" s="4"/>
      <c r="AK6952" s="4"/>
      <c r="AL6952" s="4"/>
      <c r="AM6952" s="4"/>
    </row>
    <row r="6953" spans="21:39" x14ac:dyDescent="0.2">
      <c r="U6953" s="4"/>
      <c r="V6953" s="4"/>
      <c r="W6953" s="4"/>
      <c r="X6953" s="4"/>
      <c r="AJ6953" s="4"/>
      <c r="AK6953" s="4"/>
      <c r="AL6953" s="4"/>
      <c r="AM6953" s="4"/>
    </row>
    <row r="6954" spans="21:39" x14ac:dyDescent="0.2">
      <c r="U6954" s="4"/>
      <c r="V6954" s="4"/>
      <c r="W6954" s="4"/>
      <c r="X6954" s="4"/>
      <c r="AJ6954" s="4"/>
      <c r="AK6954" s="4"/>
      <c r="AL6954" s="4"/>
      <c r="AM6954" s="4"/>
    </row>
    <row r="6955" spans="21:39" x14ac:dyDescent="0.2">
      <c r="U6955" s="4"/>
      <c r="V6955" s="4"/>
      <c r="W6955" s="4"/>
      <c r="X6955" s="4"/>
      <c r="AJ6955" s="4"/>
      <c r="AK6955" s="4"/>
      <c r="AL6955" s="4"/>
      <c r="AM6955" s="4"/>
    </row>
    <row r="6956" spans="21:39" x14ac:dyDescent="0.2">
      <c r="U6956" s="4"/>
      <c r="V6956" s="4"/>
      <c r="W6956" s="4"/>
      <c r="X6956" s="4"/>
      <c r="AJ6956" s="4"/>
      <c r="AK6956" s="4"/>
      <c r="AL6956" s="4"/>
      <c r="AM6956" s="4"/>
    </row>
    <row r="6957" spans="21:39" x14ac:dyDescent="0.2">
      <c r="U6957" s="4"/>
      <c r="V6957" s="4"/>
      <c r="W6957" s="4"/>
      <c r="X6957" s="4"/>
      <c r="AJ6957" s="4"/>
      <c r="AK6957" s="4"/>
      <c r="AL6957" s="4"/>
      <c r="AM6957" s="4"/>
    </row>
    <row r="6958" spans="21:39" x14ac:dyDescent="0.2">
      <c r="U6958" s="4"/>
      <c r="V6958" s="4"/>
      <c r="W6958" s="4"/>
      <c r="X6958" s="4"/>
      <c r="AJ6958" s="4"/>
      <c r="AK6958" s="4"/>
      <c r="AL6958" s="4"/>
      <c r="AM6958" s="4"/>
    </row>
    <row r="6959" spans="21:39" x14ac:dyDescent="0.2">
      <c r="U6959" s="4"/>
      <c r="V6959" s="4"/>
      <c r="W6959" s="4"/>
      <c r="X6959" s="4"/>
      <c r="AJ6959" s="4"/>
      <c r="AK6959" s="4"/>
      <c r="AL6959" s="4"/>
      <c r="AM6959" s="4"/>
    </row>
    <row r="6960" spans="21:39" x14ac:dyDescent="0.2">
      <c r="U6960" s="4"/>
      <c r="V6960" s="4"/>
      <c r="W6960" s="4"/>
      <c r="X6960" s="4"/>
      <c r="AJ6960" s="4"/>
      <c r="AK6960" s="4"/>
      <c r="AL6960" s="4"/>
      <c r="AM6960" s="4"/>
    </row>
    <row r="6961" spans="21:39" x14ac:dyDescent="0.2">
      <c r="U6961" s="4"/>
      <c r="V6961" s="4"/>
      <c r="W6961" s="4"/>
      <c r="X6961" s="4"/>
      <c r="AJ6961" s="4"/>
      <c r="AK6961" s="4"/>
      <c r="AL6961" s="4"/>
      <c r="AM6961" s="4"/>
    </row>
    <row r="6962" spans="21:39" x14ac:dyDescent="0.2">
      <c r="U6962" s="4"/>
      <c r="V6962" s="4"/>
      <c r="W6962" s="4"/>
      <c r="X6962" s="4"/>
      <c r="AJ6962" s="4"/>
      <c r="AK6962" s="4"/>
      <c r="AL6962" s="4"/>
      <c r="AM6962" s="4"/>
    </row>
    <row r="6963" spans="21:39" x14ac:dyDescent="0.2">
      <c r="U6963" s="4"/>
      <c r="V6963" s="4"/>
      <c r="W6963" s="4"/>
      <c r="X6963" s="4"/>
      <c r="AJ6963" s="4"/>
      <c r="AK6963" s="4"/>
      <c r="AL6963" s="4"/>
      <c r="AM6963" s="4"/>
    </row>
    <row r="6964" spans="21:39" x14ac:dyDescent="0.2">
      <c r="U6964" s="4"/>
      <c r="V6964" s="4"/>
      <c r="W6964" s="4"/>
      <c r="X6964" s="4"/>
      <c r="AJ6964" s="4"/>
      <c r="AK6964" s="4"/>
      <c r="AL6964" s="4"/>
      <c r="AM6964" s="4"/>
    </row>
    <row r="6965" spans="21:39" x14ac:dyDescent="0.2">
      <c r="U6965" s="4"/>
      <c r="V6965" s="4"/>
      <c r="W6965" s="4"/>
      <c r="X6965" s="4"/>
      <c r="AJ6965" s="4"/>
      <c r="AK6965" s="4"/>
      <c r="AL6965" s="4"/>
      <c r="AM6965" s="4"/>
    </row>
    <row r="6966" spans="21:39" x14ac:dyDescent="0.2">
      <c r="U6966" s="4"/>
      <c r="V6966" s="4"/>
      <c r="W6966" s="4"/>
      <c r="X6966" s="4"/>
      <c r="AJ6966" s="4"/>
      <c r="AK6966" s="4"/>
      <c r="AL6966" s="4"/>
      <c r="AM6966" s="4"/>
    </row>
    <row r="6967" spans="21:39" x14ac:dyDescent="0.2">
      <c r="U6967" s="4"/>
      <c r="V6967" s="4"/>
      <c r="W6967" s="4"/>
      <c r="X6967" s="4"/>
      <c r="AJ6967" s="4"/>
      <c r="AK6967" s="4"/>
      <c r="AL6967" s="4"/>
      <c r="AM6967" s="4"/>
    </row>
    <row r="6968" spans="21:39" x14ac:dyDescent="0.2">
      <c r="U6968" s="4"/>
      <c r="V6968" s="4"/>
      <c r="W6968" s="4"/>
      <c r="X6968" s="4"/>
      <c r="AJ6968" s="4"/>
      <c r="AK6968" s="4"/>
      <c r="AL6968" s="4"/>
      <c r="AM6968" s="4"/>
    </row>
    <row r="6969" spans="21:39" x14ac:dyDescent="0.2">
      <c r="U6969" s="4"/>
      <c r="V6969" s="4"/>
      <c r="W6969" s="4"/>
      <c r="X6969" s="4"/>
      <c r="AJ6969" s="4"/>
      <c r="AK6969" s="4"/>
      <c r="AL6969" s="4"/>
      <c r="AM6969" s="4"/>
    </row>
    <row r="6970" spans="21:39" x14ac:dyDescent="0.2">
      <c r="U6970" s="4"/>
      <c r="V6970" s="4"/>
      <c r="W6970" s="4"/>
      <c r="X6970" s="4"/>
      <c r="AJ6970" s="4"/>
      <c r="AK6970" s="4"/>
      <c r="AL6970" s="4"/>
      <c r="AM6970" s="4"/>
    </row>
    <row r="6971" spans="21:39" x14ac:dyDescent="0.2">
      <c r="U6971" s="4"/>
      <c r="V6971" s="4"/>
      <c r="W6971" s="4"/>
      <c r="X6971" s="4"/>
      <c r="AJ6971" s="4"/>
      <c r="AK6971" s="4"/>
      <c r="AL6971" s="4"/>
      <c r="AM6971" s="4"/>
    </row>
    <row r="6972" spans="21:39" x14ac:dyDescent="0.2">
      <c r="U6972" s="4"/>
      <c r="V6972" s="4"/>
      <c r="W6972" s="4"/>
      <c r="X6972" s="4"/>
      <c r="AJ6972" s="4"/>
      <c r="AK6972" s="4"/>
      <c r="AL6972" s="4"/>
      <c r="AM6972" s="4"/>
    </row>
    <row r="6973" spans="21:39" x14ac:dyDescent="0.2">
      <c r="U6973" s="4"/>
      <c r="V6973" s="4"/>
      <c r="W6973" s="4"/>
      <c r="X6973" s="4"/>
      <c r="AJ6973" s="4"/>
      <c r="AK6973" s="4"/>
      <c r="AL6973" s="4"/>
      <c r="AM6973" s="4"/>
    </row>
    <row r="6974" spans="21:39" x14ac:dyDescent="0.2">
      <c r="U6974" s="4"/>
      <c r="V6974" s="4"/>
      <c r="W6974" s="4"/>
      <c r="X6974" s="4"/>
      <c r="AJ6974" s="4"/>
      <c r="AK6974" s="4"/>
      <c r="AL6974" s="4"/>
      <c r="AM6974" s="4"/>
    </row>
    <row r="6975" spans="21:39" x14ac:dyDescent="0.2">
      <c r="U6975" s="4"/>
      <c r="V6975" s="4"/>
      <c r="W6975" s="4"/>
      <c r="X6975" s="4"/>
      <c r="AJ6975" s="4"/>
      <c r="AK6975" s="4"/>
      <c r="AL6975" s="4"/>
      <c r="AM6975" s="4"/>
    </row>
    <row r="6976" spans="21:39" x14ac:dyDescent="0.2">
      <c r="U6976" s="4"/>
      <c r="V6976" s="4"/>
      <c r="W6976" s="4"/>
      <c r="X6976" s="4"/>
      <c r="AJ6976" s="4"/>
      <c r="AK6976" s="4"/>
      <c r="AL6976" s="4"/>
      <c r="AM6976" s="4"/>
    </row>
    <row r="6977" spans="21:39" x14ac:dyDescent="0.2">
      <c r="U6977" s="4"/>
      <c r="V6977" s="4"/>
      <c r="W6977" s="4"/>
      <c r="X6977" s="4"/>
      <c r="AJ6977" s="4"/>
      <c r="AK6977" s="4"/>
      <c r="AL6977" s="4"/>
      <c r="AM6977" s="4"/>
    </row>
    <row r="6978" spans="21:39" x14ac:dyDescent="0.2">
      <c r="U6978" s="4"/>
      <c r="V6978" s="4"/>
      <c r="W6978" s="4"/>
      <c r="X6978" s="4"/>
      <c r="AJ6978" s="4"/>
      <c r="AK6978" s="4"/>
      <c r="AL6978" s="4"/>
      <c r="AM6978" s="4"/>
    </row>
    <row r="6979" spans="21:39" x14ac:dyDescent="0.2">
      <c r="U6979" s="4"/>
      <c r="V6979" s="4"/>
      <c r="W6979" s="4"/>
      <c r="X6979" s="4"/>
      <c r="AJ6979" s="4"/>
      <c r="AK6979" s="4"/>
      <c r="AL6979" s="4"/>
      <c r="AM6979" s="4"/>
    </row>
    <row r="6980" spans="21:39" x14ac:dyDescent="0.2">
      <c r="U6980" s="4"/>
      <c r="V6980" s="4"/>
      <c r="W6980" s="4"/>
      <c r="X6980" s="4"/>
      <c r="AJ6980" s="4"/>
      <c r="AK6980" s="4"/>
      <c r="AL6980" s="4"/>
      <c r="AM6980" s="4"/>
    </row>
    <row r="6981" spans="21:39" x14ac:dyDescent="0.2">
      <c r="U6981" s="4"/>
      <c r="V6981" s="4"/>
      <c r="W6981" s="4"/>
      <c r="X6981" s="4"/>
      <c r="AJ6981" s="4"/>
      <c r="AK6981" s="4"/>
      <c r="AL6981" s="4"/>
      <c r="AM6981" s="4"/>
    </row>
    <row r="6982" spans="21:39" x14ac:dyDescent="0.2">
      <c r="U6982" s="4"/>
      <c r="V6982" s="4"/>
      <c r="W6982" s="4"/>
      <c r="X6982" s="4"/>
      <c r="AJ6982" s="4"/>
      <c r="AK6982" s="4"/>
      <c r="AL6982" s="4"/>
      <c r="AM6982" s="4"/>
    </row>
    <row r="6983" spans="21:39" x14ac:dyDescent="0.2">
      <c r="U6983" s="4"/>
      <c r="V6983" s="4"/>
      <c r="W6983" s="4"/>
      <c r="X6983" s="4"/>
      <c r="AJ6983" s="4"/>
      <c r="AK6983" s="4"/>
      <c r="AL6983" s="4"/>
      <c r="AM6983" s="4"/>
    </row>
    <row r="6984" spans="21:39" x14ac:dyDescent="0.2">
      <c r="U6984" s="4"/>
      <c r="V6984" s="4"/>
      <c r="W6984" s="4"/>
      <c r="X6984" s="4"/>
      <c r="AJ6984" s="4"/>
      <c r="AK6984" s="4"/>
      <c r="AL6984" s="4"/>
      <c r="AM6984" s="4"/>
    </row>
    <row r="6985" spans="21:39" x14ac:dyDescent="0.2">
      <c r="U6985" s="4"/>
      <c r="V6985" s="4"/>
      <c r="W6985" s="4"/>
      <c r="X6985" s="4"/>
      <c r="AJ6985" s="4"/>
      <c r="AK6985" s="4"/>
      <c r="AL6985" s="4"/>
      <c r="AM6985" s="4"/>
    </row>
    <row r="6986" spans="21:39" x14ac:dyDescent="0.2">
      <c r="U6986" s="4"/>
      <c r="V6986" s="4"/>
      <c r="W6986" s="4"/>
      <c r="X6986" s="4"/>
      <c r="AJ6986" s="4"/>
      <c r="AK6986" s="4"/>
      <c r="AL6986" s="4"/>
      <c r="AM6986" s="4"/>
    </row>
    <row r="6987" spans="21:39" x14ac:dyDescent="0.2">
      <c r="U6987" s="4"/>
      <c r="V6987" s="4"/>
      <c r="W6987" s="4"/>
      <c r="X6987" s="4"/>
      <c r="AJ6987" s="4"/>
      <c r="AK6987" s="4"/>
      <c r="AL6987" s="4"/>
      <c r="AM6987" s="4"/>
    </row>
    <row r="6988" spans="21:39" x14ac:dyDescent="0.2">
      <c r="U6988" s="4"/>
      <c r="V6988" s="4"/>
      <c r="W6988" s="4"/>
      <c r="X6988" s="4"/>
      <c r="AJ6988" s="4"/>
      <c r="AK6988" s="4"/>
      <c r="AL6988" s="4"/>
      <c r="AM6988" s="4"/>
    </row>
    <row r="6989" spans="21:39" x14ac:dyDescent="0.2">
      <c r="U6989" s="4"/>
      <c r="V6989" s="4"/>
      <c r="W6989" s="4"/>
      <c r="X6989" s="4"/>
      <c r="AJ6989" s="4"/>
      <c r="AK6989" s="4"/>
      <c r="AL6989" s="4"/>
      <c r="AM6989" s="4"/>
    </row>
    <row r="6990" spans="21:39" x14ac:dyDescent="0.2">
      <c r="U6990" s="4"/>
      <c r="V6990" s="4"/>
      <c r="W6990" s="4"/>
      <c r="X6990" s="4"/>
      <c r="AJ6990" s="4"/>
      <c r="AK6990" s="4"/>
      <c r="AL6990" s="4"/>
      <c r="AM6990" s="4"/>
    </row>
    <row r="6991" spans="21:39" x14ac:dyDescent="0.2">
      <c r="U6991" s="4"/>
      <c r="V6991" s="4"/>
      <c r="W6991" s="4"/>
      <c r="X6991" s="4"/>
      <c r="AJ6991" s="4"/>
      <c r="AK6991" s="4"/>
      <c r="AL6991" s="4"/>
      <c r="AM6991" s="4"/>
    </row>
    <row r="6992" spans="21:39" x14ac:dyDescent="0.2">
      <c r="U6992" s="4"/>
      <c r="V6992" s="4"/>
      <c r="W6992" s="4"/>
      <c r="X6992" s="4"/>
      <c r="AJ6992" s="4"/>
      <c r="AK6992" s="4"/>
      <c r="AL6992" s="4"/>
      <c r="AM6992" s="4"/>
    </row>
    <row r="6993" spans="21:39" x14ac:dyDescent="0.2">
      <c r="U6993" s="4"/>
      <c r="V6993" s="4"/>
      <c r="W6993" s="4"/>
      <c r="X6993" s="4"/>
      <c r="AJ6993" s="4"/>
      <c r="AK6993" s="4"/>
      <c r="AL6993" s="4"/>
      <c r="AM6993" s="4"/>
    </row>
    <row r="6994" spans="21:39" x14ac:dyDescent="0.2">
      <c r="U6994" s="4"/>
      <c r="V6994" s="4"/>
      <c r="W6994" s="4"/>
      <c r="X6994" s="4"/>
      <c r="AJ6994" s="4"/>
      <c r="AK6994" s="4"/>
      <c r="AL6994" s="4"/>
      <c r="AM6994" s="4"/>
    </row>
    <row r="6995" spans="21:39" x14ac:dyDescent="0.2">
      <c r="U6995" s="4"/>
      <c r="V6995" s="4"/>
      <c r="W6995" s="4"/>
      <c r="X6995" s="4"/>
      <c r="AJ6995" s="4"/>
      <c r="AK6995" s="4"/>
      <c r="AL6995" s="4"/>
      <c r="AM6995" s="4"/>
    </row>
    <row r="6996" spans="21:39" x14ac:dyDescent="0.2">
      <c r="U6996" s="4"/>
      <c r="V6996" s="4"/>
      <c r="W6996" s="4"/>
      <c r="X6996" s="4"/>
      <c r="AJ6996" s="4"/>
      <c r="AK6996" s="4"/>
      <c r="AL6996" s="4"/>
      <c r="AM6996" s="4"/>
    </row>
    <row r="6997" spans="21:39" x14ac:dyDescent="0.2">
      <c r="U6997" s="4"/>
      <c r="V6997" s="4"/>
      <c r="W6997" s="4"/>
      <c r="X6997" s="4"/>
      <c r="AJ6997" s="4"/>
      <c r="AK6997" s="4"/>
      <c r="AL6997" s="4"/>
      <c r="AM6997" s="4"/>
    </row>
    <row r="6998" spans="21:39" x14ac:dyDescent="0.2">
      <c r="U6998" s="4"/>
      <c r="V6998" s="4"/>
      <c r="W6998" s="4"/>
      <c r="X6998" s="4"/>
      <c r="AJ6998" s="4"/>
      <c r="AK6998" s="4"/>
      <c r="AL6998" s="4"/>
      <c r="AM6998" s="4"/>
    </row>
    <row r="6999" spans="21:39" x14ac:dyDescent="0.2">
      <c r="U6999" s="4"/>
      <c r="V6999" s="4"/>
      <c r="W6999" s="4"/>
      <c r="X6999" s="4"/>
      <c r="AJ6999" s="4"/>
      <c r="AK6999" s="4"/>
      <c r="AL6999" s="4"/>
      <c r="AM6999" s="4"/>
    </row>
    <row r="7000" spans="21:39" x14ac:dyDescent="0.2">
      <c r="U7000" s="4"/>
      <c r="V7000" s="4"/>
      <c r="W7000" s="4"/>
      <c r="X7000" s="4"/>
      <c r="AJ7000" s="4"/>
      <c r="AK7000" s="4"/>
      <c r="AL7000" s="4"/>
      <c r="AM7000" s="4"/>
    </row>
    <row r="7001" spans="21:39" x14ac:dyDescent="0.2">
      <c r="U7001" s="4"/>
      <c r="V7001" s="4"/>
      <c r="W7001" s="4"/>
      <c r="X7001" s="4"/>
      <c r="AJ7001" s="4"/>
      <c r="AK7001" s="4"/>
      <c r="AL7001" s="4"/>
      <c r="AM7001" s="4"/>
    </row>
    <row r="7002" spans="21:39" x14ac:dyDescent="0.2">
      <c r="U7002" s="4"/>
      <c r="V7002" s="4"/>
      <c r="W7002" s="4"/>
      <c r="X7002" s="4"/>
      <c r="AJ7002" s="4"/>
      <c r="AK7002" s="4"/>
      <c r="AL7002" s="4"/>
      <c r="AM7002" s="4"/>
    </row>
    <row r="7003" spans="21:39" x14ac:dyDescent="0.2">
      <c r="U7003" s="4"/>
      <c r="V7003" s="4"/>
      <c r="W7003" s="4"/>
      <c r="X7003" s="4"/>
      <c r="AJ7003" s="4"/>
      <c r="AK7003" s="4"/>
      <c r="AL7003" s="4"/>
      <c r="AM7003" s="4"/>
    </row>
    <row r="7004" spans="21:39" x14ac:dyDescent="0.2">
      <c r="U7004" s="4"/>
      <c r="V7004" s="4"/>
      <c r="W7004" s="4"/>
      <c r="X7004" s="4"/>
      <c r="AJ7004" s="4"/>
      <c r="AK7004" s="4"/>
      <c r="AL7004" s="4"/>
      <c r="AM7004" s="4"/>
    </row>
    <row r="7005" spans="21:39" x14ac:dyDescent="0.2">
      <c r="U7005" s="4"/>
      <c r="V7005" s="4"/>
      <c r="W7005" s="4"/>
      <c r="X7005" s="4"/>
      <c r="AJ7005" s="4"/>
      <c r="AK7005" s="4"/>
      <c r="AL7005" s="4"/>
      <c r="AM7005" s="4"/>
    </row>
    <row r="7006" spans="21:39" x14ac:dyDescent="0.2">
      <c r="U7006" s="4"/>
      <c r="V7006" s="4"/>
      <c r="W7006" s="4"/>
      <c r="X7006" s="4"/>
      <c r="AJ7006" s="4"/>
      <c r="AK7006" s="4"/>
      <c r="AL7006" s="4"/>
      <c r="AM7006" s="4"/>
    </row>
    <row r="7007" spans="21:39" x14ac:dyDescent="0.2">
      <c r="U7007" s="4"/>
      <c r="V7007" s="4"/>
      <c r="W7007" s="4"/>
      <c r="X7007" s="4"/>
      <c r="AJ7007" s="4"/>
      <c r="AK7007" s="4"/>
      <c r="AL7007" s="4"/>
      <c r="AM7007" s="4"/>
    </row>
    <row r="7008" spans="21:39" x14ac:dyDescent="0.2">
      <c r="U7008" s="4"/>
      <c r="V7008" s="4"/>
      <c r="W7008" s="4"/>
      <c r="X7008" s="4"/>
      <c r="AJ7008" s="4"/>
      <c r="AK7008" s="4"/>
      <c r="AL7008" s="4"/>
      <c r="AM7008" s="4"/>
    </row>
    <row r="7009" spans="21:39" x14ac:dyDescent="0.2">
      <c r="U7009" s="4"/>
      <c r="V7009" s="4"/>
      <c r="W7009" s="4"/>
      <c r="X7009" s="4"/>
      <c r="AJ7009" s="4"/>
      <c r="AK7009" s="4"/>
      <c r="AL7009" s="4"/>
      <c r="AM7009" s="4"/>
    </row>
    <row r="7010" spans="21:39" x14ac:dyDescent="0.2">
      <c r="U7010" s="4"/>
      <c r="V7010" s="4"/>
      <c r="W7010" s="4"/>
      <c r="X7010" s="4"/>
      <c r="AJ7010" s="4"/>
      <c r="AK7010" s="4"/>
      <c r="AL7010" s="4"/>
      <c r="AM7010" s="4"/>
    </row>
    <row r="7011" spans="21:39" x14ac:dyDescent="0.2">
      <c r="U7011" s="4"/>
      <c r="V7011" s="4"/>
      <c r="W7011" s="4"/>
      <c r="X7011" s="4"/>
      <c r="AJ7011" s="4"/>
      <c r="AK7011" s="4"/>
      <c r="AL7011" s="4"/>
      <c r="AM7011" s="4"/>
    </row>
    <row r="7012" spans="21:39" x14ac:dyDescent="0.2">
      <c r="U7012" s="4"/>
      <c r="V7012" s="4"/>
      <c r="W7012" s="4"/>
      <c r="X7012" s="4"/>
      <c r="AJ7012" s="4"/>
      <c r="AK7012" s="4"/>
      <c r="AL7012" s="4"/>
      <c r="AM7012" s="4"/>
    </row>
    <row r="7013" spans="21:39" x14ac:dyDescent="0.2">
      <c r="U7013" s="4"/>
      <c r="V7013" s="4"/>
      <c r="W7013" s="4"/>
      <c r="X7013" s="4"/>
      <c r="AJ7013" s="4"/>
      <c r="AK7013" s="4"/>
      <c r="AL7013" s="4"/>
      <c r="AM7013" s="4"/>
    </row>
    <row r="7014" spans="21:39" x14ac:dyDescent="0.2">
      <c r="U7014" s="4"/>
      <c r="V7014" s="4"/>
      <c r="W7014" s="4"/>
      <c r="X7014" s="4"/>
      <c r="AJ7014" s="4"/>
      <c r="AK7014" s="4"/>
      <c r="AL7014" s="4"/>
      <c r="AM7014" s="4"/>
    </row>
    <row r="7015" spans="21:39" x14ac:dyDescent="0.2">
      <c r="U7015" s="4"/>
      <c r="V7015" s="4"/>
      <c r="W7015" s="4"/>
      <c r="X7015" s="4"/>
      <c r="AJ7015" s="4"/>
      <c r="AK7015" s="4"/>
      <c r="AL7015" s="4"/>
      <c r="AM7015" s="4"/>
    </row>
    <row r="7016" spans="21:39" x14ac:dyDescent="0.2">
      <c r="U7016" s="4"/>
      <c r="V7016" s="4"/>
      <c r="W7016" s="4"/>
      <c r="X7016" s="4"/>
      <c r="AJ7016" s="4"/>
      <c r="AK7016" s="4"/>
      <c r="AL7016" s="4"/>
      <c r="AM7016" s="4"/>
    </row>
    <row r="7017" spans="21:39" x14ac:dyDescent="0.2">
      <c r="U7017" s="4"/>
      <c r="V7017" s="4"/>
      <c r="W7017" s="4"/>
      <c r="X7017" s="4"/>
      <c r="AJ7017" s="4"/>
      <c r="AK7017" s="4"/>
      <c r="AL7017" s="4"/>
      <c r="AM7017" s="4"/>
    </row>
    <row r="7018" spans="21:39" x14ac:dyDescent="0.2">
      <c r="U7018" s="4"/>
      <c r="V7018" s="4"/>
      <c r="W7018" s="4"/>
      <c r="X7018" s="4"/>
      <c r="AJ7018" s="4"/>
      <c r="AK7018" s="4"/>
      <c r="AL7018" s="4"/>
      <c r="AM7018" s="4"/>
    </row>
    <row r="7019" spans="21:39" x14ac:dyDescent="0.2">
      <c r="U7019" s="4"/>
      <c r="V7019" s="4"/>
      <c r="W7019" s="4"/>
      <c r="X7019" s="4"/>
      <c r="AJ7019" s="4"/>
      <c r="AK7019" s="4"/>
      <c r="AL7019" s="4"/>
      <c r="AM7019" s="4"/>
    </row>
    <row r="7020" spans="21:39" x14ac:dyDescent="0.2">
      <c r="U7020" s="4"/>
      <c r="V7020" s="4"/>
      <c r="W7020" s="4"/>
      <c r="X7020" s="4"/>
      <c r="AJ7020" s="4"/>
      <c r="AK7020" s="4"/>
      <c r="AL7020" s="4"/>
      <c r="AM7020" s="4"/>
    </row>
    <row r="7021" spans="21:39" x14ac:dyDescent="0.2">
      <c r="U7021" s="4"/>
      <c r="V7021" s="4"/>
      <c r="W7021" s="4"/>
      <c r="X7021" s="4"/>
      <c r="AJ7021" s="4"/>
      <c r="AK7021" s="4"/>
      <c r="AL7021" s="4"/>
      <c r="AM7021" s="4"/>
    </row>
    <row r="7022" spans="21:39" x14ac:dyDescent="0.2">
      <c r="U7022" s="4"/>
      <c r="V7022" s="4"/>
      <c r="W7022" s="4"/>
      <c r="X7022" s="4"/>
      <c r="AJ7022" s="4"/>
      <c r="AK7022" s="4"/>
      <c r="AL7022" s="4"/>
      <c r="AM7022" s="4"/>
    </row>
    <row r="7023" spans="21:39" x14ac:dyDescent="0.2">
      <c r="U7023" s="4"/>
      <c r="V7023" s="4"/>
      <c r="W7023" s="4"/>
      <c r="X7023" s="4"/>
      <c r="AJ7023" s="4"/>
      <c r="AK7023" s="4"/>
      <c r="AL7023" s="4"/>
      <c r="AM7023" s="4"/>
    </row>
    <row r="7024" spans="21:39" x14ac:dyDescent="0.2">
      <c r="U7024" s="4"/>
      <c r="V7024" s="4"/>
      <c r="W7024" s="4"/>
      <c r="X7024" s="4"/>
      <c r="AJ7024" s="4"/>
      <c r="AK7024" s="4"/>
      <c r="AL7024" s="4"/>
      <c r="AM7024" s="4"/>
    </row>
    <row r="7025" spans="21:39" x14ac:dyDescent="0.2">
      <c r="U7025" s="4"/>
      <c r="V7025" s="4"/>
      <c r="W7025" s="4"/>
      <c r="X7025" s="4"/>
      <c r="AJ7025" s="4"/>
      <c r="AK7025" s="4"/>
      <c r="AL7025" s="4"/>
      <c r="AM7025" s="4"/>
    </row>
    <row r="7026" spans="21:39" x14ac:dyDescent="0.2">
      <c r="U7026" s="4"/>
      <c r="V7026" s="4"/>
      <c r="W7026" s="4"/>
      <c r="X7026" s="4"/>
      <c r="AJ7026" s="4"/>
      <c r="AK7026" s="4"/>
      <c r="AL7026" s="4"/>
      <c r="AM7026" s="4"/>
    </row>
    <row r="7027" spans="21:39" x14ac:dyDescent="0.2">
      <c r="U7027" s="4"/>
      <c r="V7027" s="4"/>
      <c r="W7027" s="4"/>
      <c r="X7027" s="4"/>
      <c r="AJ7027" s="4"/>
      <c r="AK7027" s="4"/>
      <c r="AL7027" s="4"/>
      <c r="AM7027" s="4"/>
    </row>
    <row r="7028" spans="21:39" x14ac:dyDescent="0.2">
      <c r="U7028" s="4"/>
      <c r="V7028" s="4"/>
      <c r="W7028" s="4"/>
      <c r="X7028" s="4"/>
      <c r="AJ7028" s="4"/>
      <c r="AK7028" s="4"/>
      <c r="AL7028" s="4"/>
      <c r="AM7028" s="4"/>
    </row>
    <row r="7029" spans="21:39" x14ac:dyDescent="0.2">
      <c r="U7029" s="4"/>
      <c r="V7029" s="4"/>
      <c r="W7029" s="4"/>
      <c r="X7029" s="4"/>
      <c r="AJ7029" s="4"/>
      <c r="AK7029" s="4"/>
      <c r="AL7029" s="4"/>
      <c r="AM7029" s="4"/>
    </row>
    <row r="7030" spans="21:39" x14ac:dyDescent="0.2">
      <c r="U7030" s="4"/>
      <c r="V7030" s="4"/>
      <c r="W7030" s="4"/>
      <c r="X7030" s="4"/>
      <c r="AJ7030" s="4"/>
      <c r="AK7030" s="4"/>
      <c r="AL7030" s="4"/>
      <c r="AM7030" s="4"/>
    </row>
    <row r="7031" spans="21:39" x14ac:dyDescent="0.2">
      <c r="U7031" s="4"/>
      <c r="V7031" s="4"/>
      <c r="W7031" s="4"/>
      <c r="X7031" s="4"/>
      <c r="AJ7031" s="4"/>
      <c r="AK7031" s="4"/>
      <c r="AL7031" s="4"/>
      <c r="AM7031" s="4"/>
    </row>
    <row r="7032" spans="21:39" x14ac:dyDescent="0.2">
      <c r="U7032" s="4"/>
      <c r="V7032" s="4"/>
      <c r="W7032" s="4"/>
      <c r="X7032" s="4"/>
      <c r="AJ7032" s="4"/>
      <c r="AK7032" s="4"/>
      <c r="AL7032" s="4"/>
      <c r="AM7032" s="4"/>
    </row>
    <row r="7033" spans="21:39" x14ac:dyDescent="0.2">
      <c r="U7033" s="4"/>
      <c r="V7033" s="4"/>
      <c r="W7033" s="4"/>
      <c r="X7033" s="4"/>
      <c r="AJ7033" s="4"/>
      <c r="AK7033" s="4"/>
      <c r="AL7033" s="4"/>
      <c r="AM7033" s="4"/>
    </row>
    <row r="7034" spans="21:39" x14ac:dyDescent="0.2">
      <c r="U7034" s="4"/>
      <c r="V7034" s="4"/>
      <c r="W7034" s="4"/>
      <c r="X7034" s="4"/>
      <c r="AJ7034" s="4"/>
      <c r="AK7034" s="4"/>
      <c r="AL7034" s="4"/>
      <c r="AM7034" s="4"/>
    </row>
    <row r="7035" spans="21:39" x14ac:dyDescent="0.2">
      <c r="U7035" s="4"/>
      <c r="V7035" s="4"/>
      <c r="W7035" s="4"/>
      <c r="X7035" s="4"/>
      <c r="AJ7035" s="4"/>
      <c r="AK7035" s="4"/>
      <c r="AL7035" s="4"/>
      <c r="AM7035" s="4"/>
    </row>
    <row r="7036" spans="21:39" x14ac:dyDescent="0.2">
      <c r="U7036" s="4"/>
      <c r="V7036" s="4"/>
      <c r="W7036" s="4"/>
      <c r="X7036" s="4"/>
      <c r="AJ7036" s="4"/>
      <c r="AK7036" s="4"/>
      <c r="AL7036" s="4"/>
      <c r="AM7036" s="4"/>
    </row>
    <row r="7037" spans="21:39" x14ac:dyDescent="0.2">
      <c r="U7037" s="4"/>
      <c r="V7037" s="4"/>
      <c r="W7037" s="4"/>
      <c r="X7037" s="4"/>
      <c r="AJ7037" s="4"/>
      <c r="AK7037" s="4"/>
      <c r="AL7037" s="4"/>
      <c r="AM7037" s="4"/>
    </row>
    <row r="7038" spans="21:39" x14ac:dyDescent="0.2">
      <c r="U7038" s="4"/>
      <c r="V7038" s="4"/>
      <c r="W7038" s="4"/>
      <c r="X7038" s="4"/>
      <c r="AJ7038" s="4"/>
      <c r="AK7038" s="4"/>
      <c r="AL7038" s="4"/>
      <c r="AM7038" s="4"/>
    </row>
    <row r="7039" spans="21:39" x14ac:dyDescent="0.2">
      <c r="U7039" s="4"/>
      <c r="V7039" s="4"/>
      <c r="W7039" s="4"/>
      <c r="X7039" s="4"/>
      <c r="AJ7039" s="4"/>
      <c r="AK7039" s="4"/>
      <c r="AL7039" s="4"/>
      <c r="AM7039" s="4"/>
    </row>
    <row r="7040" spans="21:39" x14ac:dyDescent="0.2">
      <c r="U7040" s="4"/>
      <c r="V7040" s="4"/>
      <c r="W7040" s="4"/>
      <c r="X7040" s="4"/>
      <c r="AJ7040" s="4"/>
      <c r="AK7040" s="4"/>
      <c r="AL7040" s="4"/>
      <c r="AM7040" s="4"/>
    </row>
    <row r="7041" spans="21:39" x14ac:dyDescent="0.2">
      <c r="U7041" s="4"/>
      <c r="V7041" s="4"/>
      <c r="W7041" s="4"/>
      <c r="X7041" s="4"/>
      <c r="AJ7041" s="4"/>
      <c r="AK7041" s="4"/>
      <c r="AL7041" s="4"/>
      <c r="AM7041" s="4"/>
    </row>
    <row r="7042" spans="21:39" x14ac:dyDescent="0.2">
      <c r="U7042" s="4"/>
      <c r="V7042" s="4"/>
      <c r="W7042" s="4"/>
      <c r="X7042" s="4"/>
      <c r="AJ7042" s="4"/>
      <c r="AK7042" s="4"/>
      <c r="AL7042" s="4"/>
      <c r="AM7042" s="4"/>
    </row>
    <row r="7043" spans="21:39" x14ac:dyDescent="0.2">
      <c r="U7043" s="4"/>
      <c r="V7043" s="4"/>
      <c r="W7043" s="4"/>
      <c r="X7043" s="4"/>
      <c r="AJ7043" s="4"/>
      <c r="AK7043" s="4"/>
      <c r="AL7043" s="4"/>
      <c r="AM7043" s="4"/>
    </row>
    <row r="7044" spans="21:39" x14ac:dyDescent="0.2">
      <c r="U7044" s="4"/>
      <c r="V7044" s="4"/>
      <c r="W7044" s="4"/>
      <c r="X7044" s="4"/>
      <c r="AJ7044" s="4"/>
      <c r="AK7044" s="4"/>
      <c r="AL7044" s="4"/>
      <c r="AM7044" s="4"/>
    </row>
    <row r="7045" spans="21:39" x14ac:dyDescent="0.2">
      <c r="U7045" s="4"/>
      <c r="V7045" s="4"/>
      <c r="W7045" s="4"/>
      <c r="X7045" s="4"/>
      <c r="AJ7045" s="4"/>
      <c r="AK7045" s="4"/>
      <c r="AL7045" s="4"/>
      <c r="AM7045" s="4"/>
    </row>
    <row r="7046" spans="21:39" x14ac:dyDescent="0.2">
      <c r="U7046" s="4"/>
      <c r="V7046" s="4"/>
      <c r="W7046" s="4"/>
      <c r="X7046" s="4"/>
      <c r="AJ7046" s="4"/>
      <c r="AK7046" s="4"/>
      <c r="AL7046" s="4"/>
      <c r="AM7046" s="4"/>
    </row>
    <row r="7047" spans="21:39" x14ac:dyDescent="0.2">
      <c r="U7047" s="4"/>
      <c r="V7047" s="4"/>
      <c r="W7047" s="4"/>
      <c r="X7047" s="4"/>
      <c r="AJ7047" s="4"/>
      <c r="AK7047" s="4"/>
      <c r="AL7047" s="4"/>
      <c r="AM7047" s="4"/>
    </row>
    <row r="7048" spans="21:39" x14ac:dyDescent="0.2">
      <c r="U7048" s="4"/>
      <c r="V7048" s="4"/>
      <c r="W7048" s="4"/>
      <c r="X7048" s="4"/>
      <c r="AJ7048" s="4"/>
      <c r="AK7048" s="4"/>
      <c r="AL7048" s="4"/>
      <c r="AM7048" s="4"/>
    </row>
    <row r="7049" spans="21:39" x14ac:dyDescent="0.2">
      <c r="U7049" s="4"/>
      <c r="V7049" s="4"/>
      <c r="W7049" s="4"/>
      <c r="X7049" s="4"/>
      <c r="AJ7049" s="4"/>
      <c r="AK7049" s="4"/>
      <c r="AL7049" s="4"/>
      <c r="AM7049" s="4"/>
    </row>
    <row r="7050" spans="21:39" x14ac:dyDescent="0.2">
      <c r="U7050" s="4"/>
      <c r="V7050" s="4"/>
      <c r="W7050" s="4"/>
      <c r="X7050" s="4"/>
      <c r="AJ7050" s="4"/>
      <c r="AK7050" s="4"/>
      <c r="AL7050" s="4"/>
      <c r="AM7050" s="4"/>
    </row>
    <row r="7051" spans="21:39" x14ac:dyDescent="0.2">
      <c r="U7051" s="4"/>
      <c r="V7051" s="4"/>
      <c r="W7051" s="4"/>
      <c r="X7051" s="4"/>
      <c r="AJ7051" s="4"/>
      <c r="AK7051" s="4"/>
      <c r="AL7051" s="4"/>
      <c r="AM7051" s="4"/>
    </row>
    <row r="7052" spans="21:39" x14ac:dyDescent="0.2">
      <c r="U7052" s="4"/>
      <c r="V7052" s="4"/>
      <c r="W7052" s="4"/>
      <c r="X7052" s="4"/>
      <c r="AJ7052" s="4"/>
      <c r="AK7052" s="4"/>
      <c r="AL7052" s="4"/>
      <c r="AM7052" s="4"/>
    </row>
    <row r="7053" spans="21:39" x14ac:dyDescent="0.2">
      <c r="U7053" s="4"/>
      <c r="V7053" s="4"/>
      <c r="W7053" s="4"/>
      <c r="X7053" s="4"/>
      <c r="AJ7053" s="4"/>
      <c r="AK7053" s="4"/>
      <c r="AL7053" s="4"/>
      <c r="AM7053" s="4"/>
    </row>
    <row r="7054" spans="21:39" x14ac:dyDescent="0.2">
      <c r="U7054" s="4"/>
      <c r="V7054" s="4"/>
      <c r="W7054" s="4"/>
      <c r="X7054" s="4"/>
      <c r="AJ7054" s="4"/>
      <c r="AK7054" s="4"/>
      <c r="AL7054" s="4"/>
      <c r="AM7054" s="4"/>
    </row>
    <row r="7055" spans="21:39" x14ac:dyDescent="0.2">
      <c r="U7055" s="4"/>
      <c r="V7055" s="4"/>
      <c r="W7055" s="4"/>
      <c r="X7055" s="4"/>
      <c r="AJ7055" s="4"/>
      <c r="AK7055" s="4"/>
      <c r="AL7055" s="4"/>
      <c r="AM7055" s="4"/>
    </row>
    <row r="7056" spans="21:39" x14ac:dyDescent="0.2">
      <c r="U7056" s="4"/>
      <c r="V7056" s="4"/>
      <c r="W7056" s="4"/>
      <c r="X7056" s="4"/>
      <c r="AJ7056" s="4"/>
      <c r="AK7056" s="4"/>
      <c r="AL7056" s="4"/>
      <c r="AM7056" s="4"/>
    </row>
    <row r="7057" spans="21:39" x14ac:dyDescent="0.2">
      <c r="U7057" s="4"/>
      <c r="V7057" s="4"/>
      <c r="W7057" s="4"/>
      <c r="X7057" s="4"/>
      <c r="AJ7057" s="4"/>
      <c r="AK7057" s="4"/>
      <c r="AL7057" s="4"/>
      <c r="AM7057" s="4"/>
    </row>
    <row r="7058" spans="21:39" x14ac:dyDescent="0.2">
      <c r="U7058" s="4"/>
      <c r="V7058" s="4"/>
      <c r="W7058" s="4"/>
      <c r="X7058" s="4"/>
      <c r="AJ7058" s="4"/>
      <c r="AK7058" s="4"/>
      <c r="AL7058" s="4"/>
      <c r="AM7058" s="4"/>
    </row>
    <row r="7059" spans="21:39" x14ac:dyDescent="0.2">
      <c r="U7059" s="4"/>
      <c r="V7059" s="4"/>
      <c r="W7059" s="4"/>
      <c r="X7059" s="4"/>
      <c r="AJ7059" s="4"/>
      <c r="AK7059" s="4"/>
      <c r="AL7059" s="4"/>
      <c r="AM7059" s="4"/>
    </row>
    <row r="7060" spans="21:39" x14ac:dyDescent="0.2">
      <c r="U7060" s="4"/>
      <c r="V7060" s="4"/>
      <c r="W7060" s="4"/>
      <c r="X7060" s="4"/>
      <c r="AJ7060" s="4"/>
      <c r="AK7060" s="4"/>
      <c r="AL7060" s="4"/>
      <c r="AM7060" s="4"/>
    </row>
    <row r="7061" spans="21:39" x14ac:dyDescent="0.2">
      <c r="U7061" s="4"/>
      <c r="V7061" s="4"/>
      <c r="W7061" s="4"/>
      <c r="X7061" s="4"/>
      <c r="AJ7061" s="4"/>
      <c r="AK7061" s="4"/>
      <c r="AL7061" s="4"/>
      <c r="AM7061" s="4"/>
    </row>
    <row r="7062" spans="21:39" x14ac:dyDescent="0.2">
      <c r="U7062" s="4"/>
      <c r="V7062" s="4"/>
      <c r="W7062" s="4"/>
      <c r="X7062" s="4"/>
      <c r="AJ7062" s="4"/>
      <c r="AK7062" s="4"/>
      <c r="AL7062" s="4"/>
      <c r="AM7062" s="4"/>
    </row>
    <row r="7063" spans="21:39" x14ac:dyDescent="0.2">
      <c r="U7063" s="4"/>
      <c r="V7063" s="4"/>
      <c r="W7063" s="4"/>
      <c r="X7063" s="4"/>
      <c r="AJ7063" s="4"/>
      <c r="AK7063" s="4"/>
      <c r="AL7063" s="4"/>
      <c r="AM7063" s="4"/>
    </row>
    <row r="7064" spans="21:39" x14ac:dyDescent="0.2">
      <c r="U7064" s="4"/>
      <c r="V7064" s="4"/>
      <c r="W7064" s="4"/>
      <c r="X7064" s="4"/>
      <c r="AJ7064" s="4"/>
      <c r="AK7064" s="4"/>
      <c r="AL7064" s="4"/>
      <c r="AM7064" s="4"/>
    </row>
    <row r="7065" spans="21:39" x14ac:dyDescent="0.2">
      <c r="U7065" s="4"/>
      <c r="V7065" s="4"/>
      <c r="W7065" s="4"/>
      <c r="X7065" s="4"/>
      <c r="AJ7065" s="4"/>
      <c r="AK7065" s="4"/>
      <c r="AL7065" s="4"/>
      <c r="AM7065" s="4"/>
    </row>
    <row r="7066" spans="21:39" x14ac:dyDescent="0.2">
      <c r="U7066" s="4"/>
      <c r="V7066" s="4"/>
      <c r="W7066" s="4"/>
      <c r="X7066" s="4"/>
      <c r="AJ7066" s="4"/>
      <c r="AK7066" s="4"/>
      <c r="AL7066" s="4"/>
      <c r="AM7066" s="4"/>
    </row>
    <row r="7067" spans="21:39" x14ac:dyDescent="0.2">
      <c r="U7067" s="4"/>
      <c r="V7067" s="4"/>
      <c r="W7067" s="4"/>
      <c r="X7067" s="4"/>
      <c r="AJ7067" s="4"/>
      <c r="AK7067" s="4"/>
      <c r="AL7067" s="4"/>
      <c r="AM7067" s="4"/>
    </row>
    <row r="7068" spans="21:39" x14ac:dyDescent="0.2">
      <c r="U7068" s="4"/>
      <c r="V7068" s="4"/>
      <c r="W7068" s="4"/>
      <c r="X7068" s="4"/>
      <c r="AJ7068" s="4"/>
      <c r="AK7068" s="4"/>
      <c r="AL7068" s="4"/>
      <c r="AM7068" s="4"/>
    </row>
    <row r="7069" spans="21:39" x14ac:dyDescent="0.2">
      <c r="U7069" s="4"/>
      <c r="V7069" s="4"/>
      <c r="W7069" s="4"/>
      <c r="X7069" s="4"/>
      <c r="AJ7069" s="4"/>
      <c r="AK7069" s="4"/>
      <c r="AL7069" s="4"/>
      <c r="AM7069" s="4"/>
    </row>
    <row r="7070" spans="21:39" x14ac:dyDescent="0.2">
      <c r="U7070" s="4"/>
      <c r="V7070" s="4"/>
      <c r="W7070" s="4"/>
      <c r="X7070" s="4"/>
      <c r="AJ7070" s="4"/>
      <c r="AK7070" s="4"/>
      <c r="AL7070" s="4"/>
      <c r="AM7070" s="4"/>
    </row>
    <row r="7071" spans="21:39" x14ac:dyDescent="0.2">
      <c r="U7071" s="4"/>
      <c r="V7071" s="4"/>
      <c r="W7071" s="4"/>
      <c r="X7071" s="4"/>
      <c r="AJ7071" s="4"/>
      <c r="AK7071" s="4"/>
      <c r="AL7071" s="4"/>
      <c r="AM7071" s="4"/>
    </row>
    <row r="7072" spans="21:39" x14ac:dyDescent="0.2">
      <c r="U7072" s="4"/>
      <c r="V7072" s="4"/>
      <c r="W7072" s="4"/>
      <c r="X7072" s="4"/>
      <c r="AJ7072" s="4"/>
      <c r="AK7072" s="4"/>
      <c r="AL7072" s="4"/>
      <c r="AM7072" s="4"/>
    </row>
    <row r="7073" spans="21:39" x14ac:dyDescent="0.2">
      <c r="U7073" s="4"/>
      <c r="V7073" s="4"/>
      <c r="W7073" s="4"/>
      <c r="X7073" s="4"/>
      <c r="AJ7073" s="4"/>
      <c r="AK7073" s="4"/>
      <c r="AL7073" s="4"/>
      <c r="AM7073" s="4"/>
    </row>
    <row r="7074" spans="21:39" x14ac:dyDescent="0.2">
      <c r="U7074" s="4"/>
      <c r="V7074" s="4"/>
      <c r="W7074" s="4"/>
      <c r="X7074" s="4"/>
      <c r="AJ7074" s="4"/>
      <c r="AK7074" s="4"/>
      <c r="AL7074" s="4"/>
      <c r="AM7074" s="4"/>
    </row>
    <row r="7075" spans="21:39" x14ac:dyDescent="0.2">
      <c r="U7075" s="4"/>
      <c r="V7075" s="4"/>
      <c r="W7075" s="4"/>
      <c r="X7075" s="4"/>
      <c r="AJ7075" s="4"/>
      <c r="AK7075" s="4"/>
      <c r="AL7075" s="4"/>
      <c r="AM7075" s="4"/>
    </row>
    <row r="7076" spans="21:39" x14ac:dyDescent="0.2">
      <c r="U7076" s="4"/>
      <c r="V7076" s="4"/>
      <c r="W7076" s="4"/>
      <c r="X7076" s="4"/>
      <c r="AJ7076" s="4"/>
      <c r="AK7076" s="4"/>
      <c r="AL7076" s="4"/>
      <c r="AM7076" s="4"/>
    </row>
    <row r="7077" spans="21:39" x14ac:dyDescent="0.2">
      <c r="U7077" s="4"/>
      <c r="V7077" s="4"/>
      <c r="W7077" s="4"/>
      <c r="X7077" s="4"/>
      <c r="AJ7077" s="4"/>
      <c r="AK7077" s="4"/>
      <c r="AL7077" s="4"/>
      <c r="AM7077" s="4"/>
    </row>
    <row r="7078" spans="21:39" x14ac:dyDescent="0.2">
      <c r="U7078" s="4"/>
      <c r="V7078" s="4"/>
      <c r="W7078" s="4"/>
      <c r="X7078" s="4"/>
      <c r="AJ7078" s="4"/>
      <c r="AK7078" s="4"/>
      <c r="AL7078" s="4"/>
      <c r="AM7078" s="4"/>
    </row>
    <row r="7079" spans="21:39" x14ac:dyDescent="0.2">
      <c r="U7079" s="4"/>
      <c r="V7079" s="4"/>
      <c r="W7079" s="4"/>
      <c r="X7079" s="4"/>
      <c r="AJ7079" s="4"/>
      <c r="AK7079" s="4"/>
      <c r="AL7079" s="4"/>
      <c r="AM7079" s="4"/>
    </row>
    <row r="7080" spans="21:39" x14ac:dyDescent="0.2">
      <c r="U7080" s="4"/>
      <c r="V7080" s="4"/>
      <c r="W7080" s="4"/>
      <c r="X7080" s="4"/>
      <c r="AJ7080" s="4"/>
      <c r="AK7080" s="4"/>
      <c r="AL7080" s="4"/>
      <c r="AM7080" s="4"/>
    </row>
    <row r="7081" spans="21:39" x14ac:dyDescent="0.2">
      <c r="U7081" s="4"/>
      <c r="V7081" s="4"/>
      <c r="W7081" s="4"/>
      <c r="X7081" s="4"/>
      <c r="AJ7081" s="4"/>
      <c r="AK7081" s="4"/>
      <c r="AL7081" s="4"/>
      <c r="AM7081" s="4"/>
    </row>
    <row r="7082" spans="21:39" x14ac:dyDescent="0.2">
      <c r="U7082" s="4"/>
      <c r="V7082" s="4"/>
      <c r="W7082" s="4"/>
      <c r="X7082" s="4"/>
      <c r="AJ7082" s="4"/>
      <c r="AK7082" s="4"/>
      <c r="AL7082" s="4"/>
      <c r="AM7082" s="4"/>
    </row>
    <row r="7083" spans="21:39" x14ac:dyDescent="0.2">
      <c r="U7083" s="4"/>
      <c r="V7083" s="4"/>
      <c r="W7083" s="4"/>
      <c r="X7083" s="4"/>
      <c r="AJ7083" s="4"/>
      <c r="AK7083" s="4"/>
      <c r="AL7083" s="4"/>
      <c r="AM7083" s="4"/>
    </row>
    <row r="7084" spans="21:39" x14ac:dyDescent="0.2">
      <c r="U7084" s="4"/>
      <c r="V7084" s="4"/>
      <c r="W7084" s="4"/>
      <c r="X7084" s="4"/>
      <c r="AJ7084" s="4"/>
      <c r="AK7084" s="4"/>
      <c r="AL7084" s="4"/>
      <c r="AM7084" s="4"/>
    </row>
    <row r="7085" spans="21:39" x14ac:dyDescent="0.2">
      <c r="U7085" s="4"/>
      <c r="V7085" s="4"/>
      <c r="W7085" s="4"/>
      <c r="X7085" s="4"/>
      <c r="AJ7085" s="4"/>
      <c r="AK7085" s="4"/>
      <c r="AL7085" s="4"/>
      <c r="AM7085" s="4"/>
    </row>
    <row r="7086" spans="21:39" x14ac:dyDescent="0.2">
      <c r="U7086" s="4"/>
      <c r="V7086" s="4"/>
      <c r="W7086" s="4"/>
      <c r="X7086" s="4"/>
      <c r="AJ7086" s="4"/>
      <c r="AK7086" s="4"/>
      <c r="AL7086" s="4"/>
      <c r="AM7086" s="4"/>
    </row>
    <row r="7087" spans="21:39" x14ac:dyDescent="0.2">
      <c r="U7087" s="4"/>
      <c r="V7087" s="4"/>
      <c r="W7087" s="4"/>
      <c r="X7087" s="4"/>
      <c r="AJ7087" s="4"/>
      <c r="AK7087" s="4"/>
      <c r="AL7087" s="4"/>
      <c r="AM7087" s="4"/>
    </row>
    <row r="7088" spans="21:39" x14ac:dyDescent="0.2">
      <c r="U7088" s="4"/>
      <c r="V7088" s="4"/>
      <c r="W7088" s="4"/>
      <c r="X7088" s="4"/>
      <c r="AJ7088" s="4"/>
      <c r="AK7088" s="4"/>
      <c r="AL7088" s="4"/>
      <c r="AM7088" s="4"/>
    </row>
    <row r="7089" spans="21:39" x14ac:dyDescent="0.2">
      <c r="U7089" s="4"/>
      <c r="V7089" s="4"/>
      <c r="W7089" s="4"/>
      <c r="X7089" s="4"/>
      <c r="AJ7089" s="4"/>
      <c r="AK7089" s="4"/>
      <c r="AL7089" s="4"/>
      <c r="AM7089" s="4"/>
    </row>
    <row r="7090" spans="21:39" x14ac:dyDescent="0.2">
      <c r="U7090" s="4"/>
      <c r="V7090" s="4"/>
      <c r="W7090" s="4"/>
      <c r="X7090" s="4"/>
      <c r="AJ7090" s="4"/>
      <c r="AK7090" s="4"/>
      <c r="AL7090" s="4"/>
      <c r="AM7090" s="4"/>
    </row>
    <row r="7091" spans="21:39" x14ac:dyDescent="0.2">
      <c r="U7091" s="4"/>
      <c r="V7091" s="4"/>
      <c r="W7091" s="4"/>
      <c r="X7091" s="4"/>
      <c r="AJ7091" s="4"/>
      <c r="AK7091" s="4"/>
      <c r="AL7091" s="4"/>
      <c r="AM7091" s="4"/>
    </row>
    <row r="7092" spans="21:39" x14ac:dyDescent="0.2">
      <c r="U7092" s="4"/>
      <c r="V7092" s="4"/>
      <c r="W7092" s="4"/>
      <c r="X7092" s="4"/>
      <c r="AJ7092" s="4"/>
      <c r="AK7092" s="4"/>
      <c r="AL7092" s="4"/>
      <c r="AM7092" s="4"/>
    </row>
    <row r="7093" spans="21:39" x14ac:dyDescent="0.2">
      <c r="U7093" s="4"/>
      <c r="V7093" s="4"/>
      <c r="W7093" s="4"/>
      <c r="X7093" s="4"/>
      <c r="AJ7093" s="4"/>
      <c r="AK7093" s="4"/>
      <c r="AL7093" s="4"/>
      <c r="AM7093" s="4"/>
    </row>
    <row r="7094" spans="21:39" x14ac:dyDescent="0.2">
      <c r="U7094" s="4"/>
      <c r="V7094" s="4"/>
      <c r="W7094" s="4"/>
      <c r="X7094" s="4"/>
      <c r="AJ7094" s="4"/>
      <c r="AK7094" s="4"/>
      <c r="AL7094" s="4"/>
      <c r="AM7094" s="4"/>
    </row>
    <row r="7095" spans="21:39" x14ac:dyDescent="0.2">
      <c r="U7095" s="4"/>
      <c r="V7095" s="4"/>
      <c r="W7095" s="4"/>
      <c r="X7095" s="4"/>
      <c r="AJ7095" s="4"/>
      <c r="AK7095" s="4"/>
      <c r="AL7095" s="4"/>
      <c r="AM7095" s="4"/>
    </row>
    <row r="7096" spans="21:39" x14ac:dyDescent="0.2">
      <c r="U7096" s="4"/>
      <c r="V7096" s="4"/>
      <c r="W7096" s="4"/>
      <c r="X7096" s="4"/>
      <c r="AJ7096" s="4"/>
      <c r="AK7096" s="4"/>
      <c r="AL7096" s="4"/>
      <c r="AM7096" s="4"/>
    </row>
    <row r="7097" spans="21:39" x14ac:dyDescent="0.2">
      <c r="U7097" s="4"/>
      <c r="V7097" s="4"/>
      <c r="W7097" s="4"/>
      <c r="X7097" s="4"/>
      <c r="AJ7097" s="4"/>
      <c r="AK7097" s="4"/>
      <c r="AL7097" s="4"/>
      <c r="AM7097" s="4"/>
    </row>
    <row r="7098" spans="21:39" x14ac:dyDescent="0.2">
      <c r="U7098" s="4"/>
      <c r="V7098" s="4"/>
      <c r="W7098" s="4"/>
      <c r="X7098" s="4"/>
      <c r="AJ7098" s="4"/>
      <c r="AK7098" s="4"/>
      <c r="AL7098" s="4"/>
      <c r="AM7098" s="4"/>
    </row>
    <row r="7099" spans="21:39" x14ac:dyDescent="0.2">
      <c r="U7099" s="4"/>
      <c r="V7099" s="4"/>
      <c r="W7099" s="4"/>
      <c r="X7099" s="4"/>
      <c r="AJ7099" s="4"/>
      <c r="AK7099" s="4"/>
      <c r="AL7099" s="4"/>
      <c r="AM7099" s="4"/>
    </row>
    <row r="7100" spans="21:39" x14ac:dyDescent="0.2">
      <c r="U7100" s="4"/>
      <c r="V7100" s="4"/>
      <c r="W7100" s="4"/>
      <c r="X7100" s="4"/>
      <c r="AJ7100" s="4"/>
      <c r="AK7100" s="4"/>
      <c r="AL7100" s="4"/>
      <c r="AM7100" s="4"/>
    </row>
    <row r="7101" spans="21:39" x14ac:dyDescent="0.2">
      <c r="U7101" s="4"/>
      <c r="V7101" s="4"/>
      <c r="W7101" s="4"/>
      <c r="X7101" s="4"/>
      <c r="AJ7101" s="4"/>
      <c r="AK7101" s="4"/>
      <c r="AL7101" s="4"/>
      <c r="AM7101" s="4"/>
    </row>
    <row r="7102" spans="21:39" x14ac:dyDescent="0.2">
      <c r="U7102" s="4"/>
      <c r="V7102" s="4"/>
      <c r="W7102" s="4"/>
      <c r="X7102" s="4"/>
      <c r="AJ7102" s="4"/>
      <c r="AK7102" s="4"/>
      <c r="AL7102" s="4"/>
      <c r="AM7102" s="4"/>
    </row>
    <row r="7103" spans="21:39" x14ac:dyDescent="0.2">
      <c r="U7103" s="4"/>
      <c r="V7103" s="4"/>
      <c r="W7103" s="4"/>
      <c r="X7103" s="4"/>
      <c r="AJ7103" s="4"/>
      <c r="AK7103" s="4"/>
      <c r="AL7103" s="4"/>
      <c r="AM7103" s="4"/>
    </row>
    <row r="7104" spans="21:39" x14ac:dyDescent="0.2">
      <c r="U7104" s="4"/>
      <c r="V7104" s="4"/>
      <c r="W7104" s="4"/>
      <c r="X7104" s="4"/>
      <c r="AJ7104" s="4"/>
      <c r="AK7104" s="4"/>
      <c r="AL7104" s="4"/>
      <c r="AM7104" s="4"/>
    </row>
    <row r="7105" spans="21:39" x14ac:dyDescent="0.2">
      <c r="U7105" s="4"/>
      <c r="V7105" s="4"/>
      <c r="W7105" s="4"/>
      <c r="X7105" s="4"/>
      <c r="AJ7105" s="4"/>
      <c r="AK7105" s="4"/>
      <c r="AL7105" s="4"/>
      <c r="AM7105" s="4"/>
    </row>
    <row r="7106" spans="21:39" x14ac:dyDescent="0.2">
      <c r="U7106" s="4"/>
      <c r="V7106" s="4"/>
      <c r="W7106" s="4"/>
      <c r="X7106" s="4"/>
      <c r="AJ7106" s="4"/>
      <c r="AK7106" s="4"/>
      <c r="AL7106" s="4"/>
      <c r="AM7106" s="4"/>
    </row>
    <row r="7107" spans="21:39" x14ac:dyDescent="0.2">
      <c r="U7107" s="4"/>
      <c r="V7107" s="4"/>
      <c r="W7107" s="4"/>
      <c r="X7107" s="4"/>
      <c r="AJ7107" s="4"/>
      <c r="AK7107" s="4"/>
      <c r="AL7107" s="4"/>
      <c r="AM7107" s="4"/>
    </row>
    <row r="7108" spans="21:39" x14ac:dyDescent="0.2">
      <c r="U7108" s="4"/>
      <c r="V7108" s="4"/>
      <c r="W7108" s="4"/>
      <c r="X7108" s="4"/>
      <c r="AJ7108" s="4"/>
      <c r="AK7108" s="4"/>
      <c r="AL7108" s="4"/>
      <c r="AM7108" s="4"/>
    </row>
    <row r="7109" spans="21:39" x14ac:dyDescent="0.2">
      <c r="U7109" s="4"/>
      <c r="V7109" s="4"/>
      <c r="W7109" s="4"/>
      <c r="X7109" s="4"/>
      <c r="AJ7109" s="4"/>
      <c r="AK7109" s="4"/>
      <c r="AL7109" s="4"/>
      <c r="AM7109" s="4"/>
    </row>
    <row r="7110" spans="21:39" x14ac:dyDescent="0.2">
      <c r="U7110" s="4"/>
      <c r="V7110" s="4"/>
      <c r="W7110" s="4"/>
      <c r="X7110" s="4"/>
      <c r="AJ7110" s="4"/>
      <c r="AK7110" s="4"/>
      <c r="AL7110" s="4"/>
      <c r="AM7110" s="4"/>
    </row>
    <row r="7111" spans="21:39" x14ac:dyDescent="0.2">
      <c r="U7111" s="4"/>
      <c r="V7111" s="4"/>
      <c r="W7111" s="4"/>
      <c r="X7111" s="4"/>
      <c r="AJ7111" s="4"/>
      <c r="AK7111" s="4"/>
      <c r="AL7111" s="4"/>
      <c r="AM7111" s="4"/>
    </row>
    <row r="7112" spans="21:39" x14ac:dyDescent="0.2">
      <c r="U7112" s="4"/>
      <c r="V7112" s="4"/>
      <c r="W7112" s="4"/>
      <c r="X7112" s="4"/>
      <c r="AJ7112" s="4"/>
      <c r="AK7112" s="4"/>
      <c r="AL7112" s="4"/>
      <c r="AM7112" s="4"/>
    </row>
    <row r="7113" spans="21:39" x14ac:dyDescent="0.2">
      <c r="U7113" s="4"/>
      <c r="V7113" s="4"/>
      <c r="W7113" s="4"/>
      <c r="X7113" s="4"/>
      <c r="AJ7113" s="4"/>
      <c r="AK7113" s="4"/>
      <c r="AL7113" s="4"/>
      <c r="AM7113" s="4"/>
    </row>
    <row r="7114" spans="21:39" x14ac:dyDescent="0.2">
      <c r="U7114" s="4"/>
      <c r="V7114" s="4"/>
      <c r="W7114" s="4"/>
      <c r="X7114" s="4"/>
      <c r="AJ7114" s="4"/>
      <c r="AK7114" s="4"/>
      <c r="AL7114" s="4"/>
      <c r="AM7114" s="4"/>
    </row>
    <row r="7115" spans="21:39" x14ac:dyDescent="0.2">
      <c r="U7115" s="4"/>
      <c r="V7115" s="4"/>
      <c r="W7115" s="4"/>
      <c r="X7115" s="4"/>
      <c r="AJ7115" s="4"/>
      <c r="AK7115" s="4"/>
      <c r="AL7115" s="4"/>
      <c r="AM7115" s="4"/>
    </row>
    <row r="7116" spans="21:39" x14ac:dyDescent="0.2">
      <c r="U7116" s="4"/>
      <c r="V7116" s="4"/>
      <c r="W7116" s="4"/>
      <c r="X7116" s="4"/>
      <c r="AJ7116" s="4"/>
      <c r="AK7116" s="4"/>
      <c r="AL7116" s="4"/>
      <c r="AM7116" s="4"/>
    </row>
    <row r="7117" spans="21:39" x14ac:dyDescent="0.2">
      <c r="U7117" s="4"/>
      <c r="V7117" s="4"/>
      <c r="W7117" s="4"/>
      <c r="X7117" s="4"/>
      <c r="AJ7117" s="4"/>
      <c r="AK7117" s="4"/>
      <c r="AL7117" s="4"/>
      <c r="AM7117" s="4"/>
    </row>
    <row r="7118" spans="21:39" x14ac:dyDescent="0.2">
      <c r="U7118" s="4"/>
      <c r="V7118" s="4"/>
      <c r="W7118" s="4"/>
      <c r="X7118" s="4"/>
      <c r="AJ7118" s="4"/>
      <c r="AK7118" s="4"/>
      <c r="AL7118" s="4"/>
      <c r="AM7118" s="4"/>
    </row>
    <row r="7119" spans="21:39" x14ac:dyDescent="0.2">
      <c r="U7119" s="4"/>
      <c r="V7119" s="4"/>
      <c r="W7119" s="4"/>
      <c r="X7119" s="4"/>
      <c r="AJ7119" s="4"/>
      <c r="AK7119" s="4"/>
      <c r="AL7119" s="4"/>
      <c r="AM7119" s="4"/>
    </row>
    <row r="7120" spans="21:39" x14ac:dyDescent="0.2">
      <c r="U7120" s="4"/>
      <c r="V7120" s="4"/>
      <c r="W7120" s="4"/>
      <c r="X7120" s="4"/>
      <c r="AJ7120" s="4"/>
      <c r="AK7120" s="4"/>
      <c r="AL7120" s="4"/>
      <c r="AM7120" s="4"/>
    </row>
    <row r="7121" spans="21:39" x14ac:dyDescent="0.2">
      <c r="U7121" s="4"/>
      <c r="V7121" s="4"/>
      <c r="W7121" s="4"/>
      <c r="X7121" s="4"/>
      <c r="AJ7121" s="4"/>
      <c r="AK7121" s="4"/>
      <c r="AL7121" s="4"/>
      <c r="AM7121" s="4"/>
    </row>
    <row r="7122" spans="21:39" x14ac:dyDescent="0.2">
      <c r="U7122" s="4"/>
      <c r="V7122" s="4"/>
      <c r="W7122" s="4"/>
      <c r="X7122" s="4"/>
      <c r="AJ7122" s="4"/>
      <c r="AK7122" s="4"/>
      <c r="AL7122" s="4"/>
      <c r="AM7122" s="4"/>
    </row>
    <row r="7123" spans="21:39" x14ac:dyDescent="0.2">
      <c r="U7123" s="4"/>
      <c r="V7123" s="4"/>
      <c r="W7123" s="4"/>
      <c r="X7123" s="4"/>
      <c r="AJ7123" s="4"/>
      <c r="AK7123" s="4"/>
      <c r="AL7123" s="4"/>
      <c r="AM7123" s="4"/>
    </row>
    <row r="7124" spans="21:39" x14ac:dyDescent="0.2">
      <c r="U7124" s="4"/>
      <c r="V7124" s="4"/>
      <c r="W7124" s="4"/>
      <c r="X7124" s="4"/>
      <c r="AJ7124" s="4"/>
      <c r="AK7124" s="4"/>
      <c r="AL7124" s="4"/>
      <c r="AM7124" s="4"/>
    </row>
    <row r="7125" spans="21:39" x14ac:dyDescent="0.2">
      <c r="U7125" s="4"/>
      <c r="V7125" s="4"/>
      <c r="W7125" s="4"/>
      <c r="X7125" s="4"/>
      <c r="AJ7125" s="4"/>
      <c r="AK7125" s="4"/>
      <c r="AL7125" s="4"/>
      <c r="AM7125" s="4"/>
    </row>
    <row r="7126" spans="21:39" x14ac:dyDescent="0.2">
      <c r="U7126" s="4"/>
      <c r="V7126" s="4"/>
      <c r="W7126" s="4"/>
      <c r="X7126" s="4"/>
      <c r="AJ7126" s="4"/>
      <c r="AK7126" s="4"/>
      <c r="AL7126" s="4"/>
      <c r="AM7126" s="4"/>
    </row>
    <row r="7127" spans="21:39" x14ac:dyDescent="0.2">
      <c r="U7127" s="4"/>
      <c r="V7127" s="4"/>
      <c r="W7127" s="4"/>
      <c r="X7127" s="4"/>
      <c r="AJ7127" s="4"/>
      <c r="AK7127" s="4"/>
      <c r="AL7127" s="4"/>
      <c r="AM7127" s="4"/>
    </row>
    <row r="7128" spans="21:39" x14ac:dyDescent="0.2">
      <c r="U7128" s="4"/>
      <c r="V7128" s="4"/>
      <c r="W7128" s="4"/>
      <c r="X7128" s="4"/>
      <c r="AJ7128" s="4"/>
      <c r="AK7128" s="4"/>
      <c r="AL7128" s="4"/>
      <c r="AM7128" s="4"/>
    </row>
    <row r="7129" spans="21:39" x14ac:dyDescent="0.2">
      <c r="U7129" s="4"/>
      <c r="V7129" s="4"/>
      <c r="W7129" s="4"/>
      <c r="X7129" s="4"/>
      <c r="AJ7129" s="4"/>
      <c r="AK7129" s="4"/>
      <c r="AL7129" s="4"/>
      <c r="AM7129" s="4"/>
    </row>
    <row r="7130" spans="21:39" x14ac:dyDescent="0.2">
      <c r="U7130" s="4"/>
      <c r="V7130" s="4"/>
      <c r="W7130" s="4"/>
      <c r="X7130" s="4"/>
      <c r="AJ7130" s="4"/>
      <c r="AK7130" s="4"/>
      <c r="AL7130" s="4"/>
      <c r="AM7130" s="4"/>
    </row>
    <row r="7131" spans="21:39" x14ac:dyDescent="0.2">
      <c r="U7131" s="4"/>
      <c r="V7131" s="4"/>
      <c r="W7131" s="4"/>
      <c r="X7131" s="4"/>
      <c r="AJ7131" s="4"/>
      <c r="AK7131" s="4"/>
      <c r="AL7131" s="4"/>
      <c r="AM7131" s="4"/>
    </row>
    <row r="7132" spans="21:39" x14ac:dyDescent="0.2">
      <c r="U7132" s="4"/>
      <c r="V7132" s="4"/>
      <c r="W7132" s="4"/>
      <c r="X7132" s="4"/>
      <c r="AJ7132" s="4"/>
      <c r="AK7132" s="4"/>
      <c r="AL7132" s="4"/>
      <c r="AM7132" s="4"/>
    </row>
    <row r="7133" spans="21:39" x14ac:dyDescent="0.2">
      <c r="U7133" s="4"/>
      <c r="V7133" s="4"/>
      <c r="W7133" s="4"/>
      <c r="X7133" s="4"/>
      <c r="AJ7133" s="4"/>
      <c r="AK7133" s="4"/>
      <c r="AL7133" s="4"/>
      <c r="AM7133" s="4"/>
    </row>
    <row r="7134" spans="21:39" x14ac:dyDescent="0.2">
      <c r="U7134" s="4"/>
      <c r="V7134" s="4"/>
      <c r="W7134" s="4"/>
      <c r="X7134" s="4"/>
      <c r="AJ7134" s="4"/>
      <c r="AK7134" s="4"/>
      <c r="AL7134" s="4"/>
      <c r="AM7134" s="4"/>
    </row>
    <row r="7135" spans="21:39" x14ac:dyDescent="0.2">
      <c r="U7135" s="4"/>
      <c r="V7135" s="4"/>
      <c r="W7135" s="4"/>
      <c r="X7135" s="4"/>
      <c r="AJ7135" s="4"/>
      <c r="AK7135" s="4"/>
      <c r="AL7135" s="4"/>
      <c r="AM7135" s="4"/>
    </row>
    <row r="7136" spans="21:39" x14ac:dyDescent="0.2">
      <c r="U7136" s="4"/>
      <c r="V7136" s="4"/>
      <c r="W7136" s="4"/>
      <c r="X7136" s="4"/>
      <c r="AJ7136" s="4"/>
      <c r="AK7136" s="4"/>
      <c r="AL7136" s="4"/>
      <c r="AM7136" s="4"/>
    </row>
    <row r="7137" spans="21:39" x14ac:dyDescent="0.2">
      <c r="U7137" s="4"/>
      <c r="V7137" s="4"/>
      <c r="W7137" s="4"/>
      <c r="X7137" s="4"/>
      <c r="AJ7137" s="4"/>
      <c r="AK7137" s="4"/>
      <c r="AL7137" s="4"/>
      <c r="AM7137" s="4"/>
    </row>
    <row r="7138" spans="21:39" x14ac:dyDescent="0.2">
      <c r="U7138" s="4"/>
      <c r="V7138" s="4"/>
      <c r="W7138" s="4"/>
      <c r="X7138" s="4"/>
      <c r="AJ7138" s="4"/>
      <c r="AK7138" s="4"/>
      <c r="AL7138" s="4"/>
      <c r="AM7138" s="4"/>
    </row>
    <row r="7139" spans="21:39" x14ac:dyDescent="0.2">
      <c r="U7139" s="4"/>
      <c r="V7139" s="4"/>
      <c r="W7139" s="4"/>
      <c r="X7139" s="4"/>
      <c r="AJ7139" s="4"/>
      <c r="AK7139" s="4"/>
      <c r="AL7139" s="4"/>
      <c r="AM7139" s="4"/>
    </row>
    <row r="7140" spans="21:39" x14ac:dyDescent="0.2">
      <c r="U7140" s="4"/>
      <c r="V7140" s="4"/>
      <c r="W7140" s="4"/>
      <c r="X7140" s="4"/>
      <c r="AJ7140" s="4"/>
      <c r="AK7140" s="4"/>
      <c r="AL7140" s="4"/>
      <c r="AM7140" s="4"/>
    </row>
    <row r="7141" spans="21:39" x14ac:dyDescent="0.2">
      <c r="U7141" s="4"/>
      <c r="V7141" s="4"/>
      <c r="W7141" s="4"/>
      <c r="X7141" s="4"/>
      <c r="AJ7141" s="4"/>
      <c r="AK7141" s="4"/>
      <c r="AL7141" s="4"/>
      <c r="AM7141" s="4"/>
    </row>
    <row r="7142" spans="21:39" x14ac:dyDescent="0.2">
      <c r="U7142" s="4"/>
      <c r="V7142" s="4"/>
      <c r="W7142" s="4"/>
      <c r="X7142" s="4"/>
      <c r="AJ7142" s="4"/>
      <c r="AK7142" s="4"/>
      <c r="AL7142" s="4"/>
      <c r="AM7142" s="4"/>
    </row>
    <row r="7143" spans="21:39" x14ac:dyDescent="0.2">
      <c r="U7143" s="4"/>
      <c r="V7143" s="4"/>
      <c r="W7143" s="4"/>
      <c r="X7143" s="4"/>
      <c r="AJ7143" s="4"/>
      <c r="AK7143" s="4"/>
      <c r="AL7143" s="4"/>
      <c r="AM7143" s="4"/>
    </row>
    <row r="7144" spans="21:39" x14ac:dyDescent="0.2">
      <c r="U7144" s="4"/>
      <c r="V7144" s="4"/>
      <c r="W7144" s="4"/>
      <c r="X7144" s="4"/>
      <c r="AJ7144" s="4"/>
      <c r="AK7144" s="4"/>
      <c r="AL7144" s="4"/>
      <c r="AM7144" s="4"/>
    </row>
    <row r="7145" spans="21:39" x14ac:dyDescent="0.2">
      <c r="U7145" s="4"/>
      <c r="V7145" s="4"/>
      <c r="W7145" s="4"/>
      <c r="X7145" s="4"/>
      <c r="AJ7145" s="4"/>
      <c r="AK7145" s="4"/>
      <c r="AL7145" s="4"/>
      <c r="AM7145" s="4"/>
    </row>
    <row r="7146" spans="21:39" x14ac:dyDescent="0.2">
      <c r="U7146" s="4"/>
      <c r="V7146" s="4"/>
      <c r="W7146" s="4"/>
      <c r="X7146" s="4"/>
      <c r="AJ7146" s="4"/>
      <c r="AK7146" s="4"/>
      <c r="AL7146" s="4"/>
      <c r="AM7146" s="4"/>
    </row>
    <row r="7147" spans="21:39" x14ac:dyDescent="0.2">
      <c r="U7147" s="4"/>
      <c r="V7147" s="4"/>
      <c r="W7147" s="4"/>
      <c r="X7147" s="4"/>
      <c r="AJ7147" s="4"/>
      <c r="AK7147" s="4"/>
      <c r="AL7147" s="4"/>
      <c r="AM7147" s="4"/>
    </row>
    <row r="7148" spans="21:39" x14ac:dyDescent="0.2">
      <c r="U7148" s="4"/>
      <c r="V7148" s="4"/>
      <c r="W7148" s="4"/>
      <c r="X7148" s="4"/>
      <c r="AJ7148" s="4"/>
      <c r="AK7148" s="4"/>
      <c r="AL7148" s="4"/>
      <c r="AM7148" s="4"/>
    </row>
    <row r="7149" spans="21:39" x14ac:dyDescent="0.2">
      <c r="U7149" s="4"/>
      <c r="V7149" s="4"/>
      <c r="W7149" s="4"/>
      <c r="X7149" s="4"/>
      <c r="AJ7149" s="4"/>
      <c r="AK7149" s="4"/>
      <c r="AL7149" s="4"/>
      <c r="AM7149" s="4"/>
    </row>
    <row r="7150" spans="21:39" x14ac:dyDescent="0.2">
      <c r="U7150" s="4"/>
      <c r="V7150" s="4"/>
      <c r="W7150" s="4"/>
      <c r="X7150" s="4"/>
      <c r="AJ7150" s="4"/>
      <c r="AK7150" s="4"/>
      <c r="AL7150" s="4"/>
      <c r="AM7150" s="4"/>
    </row>
    <row r="7151" spans="21:39" x14ac:dyDescent="0.2">
      <c r="U7151" s="4"/>
      <c r="V7151" s="4"/>
      <c r="W7151" s="4"/>
      <c r="X7151" s="4"/>
      <c r="AJ7151" s="4"/>
      <c r="AK7151" s="4"/>
      <c r="AL7151" s="4"/>
      <c r="AM7151" s="4"/>
    </row>
    <row r="7152" spans="21:39" x14ac:dyDescent="0.2">
      <c r="U7152" s="4"/>
      <c r="V7152" s="4"/>
      <c r="W7152" s="4"/>
      <c r="X7152" s="4"/>
      <c r="AJ7152" s="4"/>
      <c r="AK7152" s="4"/>
      <c r="AL7152" s="4"/>
      <c r="AM7152" s="4"/>
    </row>
    <row r="7153" spans="21:39" x14ac:dyDescent="0.2">
      <c r="U7153" s="4"/>
      <c r="V7153" s="4"/>
      <c r="W7153" s="4"/>
      <c r="X7153" s="4"/>
      <c r="AJ7153" s="4"/>
      <c r="AK7153" s="4"/>
      <c r="AL7153" s="4"/>
      <c r="AM7153" s="4"/>
    </row>
    <row r="7154" spans="21:39" x14ac:dyDescent="0.2">
      <c r="U7154" s="4"/>
      <c r="V7154" s="4"/>
      <c r="W7154" s="4"/>
      <c r="X7154" s="4"/>
      <c r="AJ7154" s="4"/>
      <c r="AK7154" s="4"/>
      <c r="AL7154" s="4"/>
      <c r="AM7154" s="4"/>
    </row>
    <row r="7155" spans="21:39" x14ac:dyDescent="0.2">
      <c r="U7155" s="4"/>
      <c r="V7155" s="4"/>
      <c r="W7155" s="4"/>
      <c r="X7155" s="4"/>
      <c r="AJ7155" s="4"/>
      <c r="AK7155" s="4"/>
      <c r="AL7155" s="4"/>
      <c r="AM7155" s="4"/>
    </row>
    <row r="7156" spans="21:39" x14ac:dyDescent="0.2">
      <c r="U7156" s="4"/>
      <c r="V7156" s="4"/>
      <c r="W7156" s="4"/>
      <c r="X7156" s="4"/>
      <c r="AJ7156" s="4"/>
      <c r="AK7156" s="4"/>
      <c r="AL7156" s="4"/>
      <c r="AM7156" s="4"/>
    </row>
    <row r="7157" spans="21:39" x14ac:dyDescent="0.2">
      <c r="U7157" s="4"/>
      <c r="V7157" s="4"/>
      <c r="W7157" s="4"/>
      <c r="X7157" s="4"/>
      <c r="AJ7157" s="4"/>
      <c r="AK7157" s="4"/>
      <c r="AL7157" s="4"/>
      <c r="AM7157" s="4"/>
    </row>
    <row r="7158" spans="21:39" x14ac:dyDescent="0.2">
      <c r="U7158" s="4"/>
      <c r="V7158" s="4"/>
      <c r="W7158" s="4"/>
      <c r="X7158" s="4"/>
      <c r="AJ7158" s="4"/>
      <c r="AK7158" s="4"/>
      <c r="AL7158" s="4"/>
      <c r="AM7158" s="4"/>
    </row>
    <row r="7159" spans="21:39" x14ac:dyDescent="0.2">
      <c r="U7159" s="4"/>
      <c r="V7159" s="4"/>
      <c r="W7159" s="4"/>
      <c r="X7159" s="4"/>
      <c r="AJ7159" s="4"/>
      <c r="AK7159" s="4"/>
      <c r="AL7159" s="4"/>
      <c r="AM7159" s="4"/>
    </row>
    <row r="7160" spans="21:39" x14ac:dyDescent="0.2">
      <c r="U7160" s="4"/>
      <c r="V7160" s="4"/>
      <c r="W7160" s="4"/>
      <c r="X7160" s="4"/>
      <c r="AJ7160" s="4"/>
      <c r="AK7160" s="4"/>
      <c r="AL7160" s="4"/>
      <c r="AM7160" s="4"/>
    </row>
    <row r="7161" spans="21:39" x14ac:dyDescent="0.2">
      <c r="U7161" s="4"/>
      <c r="V7161" s="4"/>
      <c r="W7161" s="4"/>
      <c r="X7161" s="4"/>
      <c r="AJ7161" s="4"/>
      <c r="AK7161" s="4"/>
      <c r="AL7161" s="4"/>
      <c r="AM7161" s="4"/>
    </row>
    <row r="7162" spans="21:39" x14ac:dyDescent="0.2">
      <c r="U7162" s="4"/>
      <c r="V7162" s="4"/>
      <c r="W7162" s="4"/>
      <c r="X7162" s="4"/>
      <c r="AJ7162" s="4"/>
      <c r="AK7162" s="4"/>
      <c r="AL7162" s="4"/>
      <c r="AM7162" s="4"/>
    </row>
    <row r="7163" spans="21:39" x14ac:dyDescent="0.2">
      <c r="U7163" s="4"/>
      <c r="V7163" s="4"/>
      <c r="W7163" s="4"/>
      <c r="X7163" s="4"/>
      <c r="AJ7163" s="4"/>
      <c r="AK7163" s="4"/>
      <c r="AL7163" s="4"/>
      <c r="AM7163" s="4"/>
    </row>
    <row r="7164" spans="21:39" x14ac:dyDescent="0.2">
      <c r="U7164" s="4"/>
      <c r="V7164" s="4"/>
      <c r="W7164" s="4"/>
      <c r="X7164" s="4"/>
      <c r="AJ7164" s="4"/>
      <c r="AK7164" s="4"/>
      <c r="AL7164" s="4"/>
      <c r="AM7164" s="4"/>
    </row>
    <row r="7165" spans="21:39" x14ac:dyDescent="0.2">
      <c r="U7165" s="4"/>
      <c r="V7165" s="4"/>
      <c r="W7165" s="4"/>
      <c r="X7165" s="4"/>
      <c r="AJ7165" s="4"/>
      <c r="AK7165" s="4"/>
      <c r="AL7165" s="4"/>
      <c r="AM7165" s="4"/>
    </row>
    <row r="7166" spans="21:39" x14ac:dyDescent="0.2">
      <c r="U7166" s="4"/>
      <c r="V7166" s="4"/>
      <c r="W7166" s="4"/>
      <c r="X7166" s="4"/>
      <c r="AJ7166" s="4"/>
      <c r="AK7166" s="4"/>
      <c r="AL7166" s="4"/>
      <c r="AM7166" s="4"/>
    </row>
    <row r="7167" spans="21:39" x14ac:dyDescent="0.2">
      <c r="U7167" s="4"/>
      <c r="V7167" s="4"/>
      <c r="W7167" s="4"/>
      <c r="X7167" s="4"/>
      <c r="AJ7167" s="4"/>
      <c r="AK7167" s="4"/>
      <c r="AL7167" s="4"/>
      <c r="AM7167" s="4"/>
    </row>
    <row r="7168" spans="21:39" x14ac:dyDescent="0.2">
      <c r="U7168" s="4"/>
      <c r="V7168" s="4"/>
      <c r="W7168" s="4"/>
      <c r="X7168" s="4"/>
      <c r="AJ7168" s="4"/>
      <c r="AK7168" s="4"/>
      <c r="AL7168" s="4"/>
      <c r="AM7168" s="4"/>
    </row>
    <row r="7169" spans="21:39" x14ac:dyDescent="0.2">
      <c r="U7169" s="4"/>
      <c r="V7169" s="4"/>
      <c r="W7169" s="4"/>
      <c r="X7169" s="4"/>
      <c r="AJ7169" s="4"/>
      <c r="AK7169" s="4"/>
      <c r="AL7169" s="4"/>
      <c r="AM7169" s="4"/>
    </row>
    <row r="7170" spans="21:39" x14ac:dyDescent="0.2">
      <c r="U7170" s="4"/>
      <c r="V7170" s="4"/>
      <c r="W7170" s="4"/>
      <c r="X7170" s="4"/>
      <c r="AJ7170" s="4"/>
      <c r="AK7170" s="4"/>
      <c r="AL7170" s="4"/>
      <c r="AM7170" s="4"/>
    </row>
    <row r="7171" spans="21:39" x14ac:dyDescent="0.2">
      <c r="U7171" s="4"/>
      <c r="V7171" s="4"/>
      <c r="W7171" s="4"/>
      <c r="X7171" s="4"/>
      <c r="AJ7171" s="4"/>
      <c r="AK7171" s="4"/>
      <c r="AL7171" s="4"/>
      <c r="AM7171" s="4"/>
    </row>
    <row r="7172" spans="21:39" x14ac:dyDescent="0.2">
      <c r="U7172" s="4"/>
      <c r="V7172" s="4"/>
      <c r="W7172" s="4"/>
      <c r="X7172" s="4"/>
      <c r="AJ7172" s="4"/>
      <c r="AK7172" s="4"/>
      <c r="AL7172" s="4"/>
      <c r="AM7172" s="4"/>
    </row>
    <row r="7173" spans="21:39" x14ac:dyDescent="0.2">
      <c r="U7173" s="4"/>
      <c r="V7173" s="4"/>
      <c r="W7173" s="4"/>
      <c r="X7173" s="4"/>
      <c r="AJ7173" s="4"/>
      <c r="AK7173" s="4"/>
      <c r="AL7173" s="4"/>
      <c r="AM7173" s="4"/>
    </row>
    <row r="7174" spans="21:39" x14ac:dyDescent="0.2">
      <c r="U7174" s="4"/>
      <c r="V7174" s="4"/>
      <c r="W7174" s="4"/>
      <c r="X7174" s="4"/>
      <c r="AJ7174" s="4"/>
      <c r="AK7174" s="4"/>
      <c r="AL7174" s="4"/>
      <c r="AM7174" s="4"/>
    </row>
    <row r="7175" spans="21:39" x14ac:dyDescent="0.2">
      <c r="U7175" s="4"/>
      <c r="V7175" s="4"/>
      <c r="W7175" s="4"/>
      <c r="X7175" s="4"/>
      <c r="AJ7175" s="4"/>
      <c r="AK7175" s="4"/>
      <c r="AL7175" s="4"/>
      <c r="AM7175" s="4"/>
    </row>
    <row r="7176" spans="21:39" x14ac:dyDescent="0.2">
      <c r="U7176" s="4"/>
      <c r="V7176" s="4"/>
      <c r="W7176" s="4"/>
      <c r="X7176" s="4"/>
      <c r="AJ7176" s="4"/>
      <c r="AK7176" s="4"/>
      <c r="AL7176" s="4"/>
      <c r="AM7176" s="4"/>
    </row>
    <row r="7177" spans="21:39" x14ac:dyDescent="0.2">
      <c r="U7177" s="4"/>
      <c r="V7177" s="4"/>
      <c r="W7177" s="4"/>
      <c r="X7177" s="4"/>
      <c r="AJ7177" s="4"/>
      <c r="AK7177" s="4"/>
      <c r="AL7177" s="4"/>
      <c r="AM7177" s="4"/>
    </row>
    <row r="7178" spans="21:39" x14ac:dyDescent="0.2">
      <c r="U7178" s="4"/>
      <c r="V7178" s="4"/>
      <c r="W7178" s="4"/>
      <c r="X7178" s="4"/>
      <c r="AJ7178" s="4"/>
      <c r="AK7178" s="4"/>
      <c r="AL7178" s="4"/>
      <c r="AM7178" s="4"/>
    </row>
    <row r="7179" spans="21:39" x14ac:dyDescent="0.2">
      <c r="U7179" s="4"/>
      <c r="V7179" s="4"/>
      <c r="W7179" s="4"/>
      <c r="X7179" s="4"/>
      <c r="AJ7179" s="4"/>
      <c r="AK7179" s="4"/>
      <c r="AL7179" s="4"/>
      <c r="AM7179" s="4"/>
    </row>
    <row r="7180" spans="21:39" x14ac:dyDescent="0.2">
      <c r="U7180" s="4"/>
      <c r="V7180" s="4"/>
      <c r="W7180" s="4"/>
      <c r="X7180" s="4"/>
      <c r="AJ7180" s="4"/>
      <c r="AK7180" s="4"/>
      <c r="AL7180" s="4"/>
      <c r="AM7180" s="4"/>
    </row>
    <row r="7181" spans="21:39" x14ac:dyDescent="0.2">
      <c r="U7181" s="4"/>
      <c r="V7181" s="4"/>
      <c r="W7181" s="4"/>
      <c r="X7181" s="4"/>
      <c r="AJ7181" s="4"/>
      <c r="AK7181" s="4"/>
      <c r="AL7181" s="4"/>
      <c r="AM7181" s="4"/>
    </row>
    <row r="7182" spans="21:39" x14ac:dyDescent="0.2">
      <c r="U7182" s="4"/>
      <c r="V7182" s="4"/>
      <c r="W7182" s="4"/>
      <c r="X7182" s="4"/>
      <c r="AJ7182" s="4"/>
      <c r="AK7182" s="4"/>
      <c r="AL7182" s="4"/>
      <c r="AM7182" s="4"/>
    </row>
    <row r="7183" spans="21:39" x14ac:dyDescent="0.2">
      <c r="U7183" s="4"/>
      <c r="V7183" s="4"/>
      <c r="W7183" s="4"/>
      <c r="X7183" s="4"/>
      <c r="AJ7183" s="4"/>
      <c r="AK7183" s="4"/>
      <c r="AL7183" s="4"/>
      <c r="AM7183" s="4"/>
    </row>
    <row r="7184" spans="21:39" x14ac:dyDescent="0.2">
      <c r="U7184" s="4"/>
      <c r="V7184" s="4"/>
      <c r="W7184" s="4"/>
      <c r="X7184" s="4"/>
      <c r="AJ7184" s="4"/>
      <c r="AK7184" s="4"/>
      <c r="AL7184" s="4"/>
      <c r="AM7184" s="4"/>
    </row>
    <row r="7185" spans="21:39" x14ac:dyDescent="0.2">
      <c r="U7185" s="4"/>
      <c r="V7185" s="4"/>
      <c r="W7185" s="4"/>
      <c r="X7185" s="4"/>
      <c r="AJ7185" s="4"/>
      <c r="AK7185" s="4"/>
      <c r="AL7185" s="4"/>
      <c r="AM7185" s="4"/>
    </row>
    <row r="7186" spans="21:39" x14ac:dyDescent="0.2">
      <c r="U7186" s="4"/>
      <c r="V7186" s="4"/>
      <c r="W7186" s="4"/>
      <c r="X7186" s="4"/>
      <c r="AJ7186" s="4"/>
      <c r="AK7186" s="4"/>
      <c r="AL7186" s="4"/>
      <c r="AM7186" s="4"/>
    </row>
    <row r="7187" spans="21:39" x14ac:dyDescent="0.2">
      <c r="U7187" s="4"/>
      <c r="V7187" s="4"/>
      <c r="W7187" s="4"/>
      <c r="X7187" s="4"/>
      <c r="AJ7187" s="4"/>
      <c r="AK7187" s="4"/>
      <c r="AL7187" s="4"/>
      <c r="AM7187" s="4"/>
    </row>
    <row r="7188" spans="21:39" x14ac:dyDescent="0.2">
      <c r="U7188" s="4"/>
      <c r="V7188" s="4"/>
      <c r="W7188" s="4"/>
      <c r="X7188" s="4"/>
      <c r="AJ7188" s="4"/>
      <c r="AK7188" s="4"/>
      <c r="AL7188" s="4"/>
      <c r="AM7188" s="4"/>
    </row>
    <row r="7189" spans="21:39" x14ac:dyDescent="0.2">
      <c r="U7189" s="4"/>
      <c r="V7189" s="4"/>
      <c r="W7189" s="4"/>
      <c r="X7189" s="4"/>
      <c r="AJ7189" s="4"/>
      <c r="AK7189" s="4"/>
      <c r="AL7189" s="4"/>
      <c r="AM7189" s="4"/>
    </row>
    <row r="7190" spans="21:39" x14ac:dyDescent="0.2">
      <c r="U7190" s="4"/>
      <c r="V7190" s="4"/>
      <c r="W7190" s="4"/>
      <c r="X7190" s="4"/>
      <c r="AJ7190" s="4"/>
      <c r="AK7190" s="4"/>
      <c r="AL7190" s="4"/>
      <c r="AM7190" s="4"/>
    </row>
    <row r="7191" spans="21:39" x14ac:dyDescent="0.2">
      <c r="U7191" s="4"/>
      <c r="V7191" s="4"/>
      <c r="W7191" s="4"/>
      <c r="X7191" s="4"/>
      <c r="AJ7191" s="4"/>
      <c r="AK7191" s="4"/>
      <c r="AL7191" s="4"/>
      <c r="AM7191" s="4"/>
    </row>
    <row r="7192" spans="21:39" x14ac:dyDescent="0.2">
      <c r="U7192" s="4"/>
      <c r="V7192" s="4"/>
      <c r="W7192" s="4"/>
      <c r="X7192" s="4"/>
      <c r="AJ7192" s="4"/>
      <c r="AK7192" s="4"/>
      <c r="AL7192" s="4"/>
      <c r="AM7192" s="4"/>
    </row>
    <row r="7193" spans="21:39" x14ac:dyDescent="0.2">
      <c r="U7193" s="4"/>
      <c r="V7193" s="4"/>
      <c r="W7193" s="4"/>
      <c r="X7193" s="4"/>
      <c r="AJ7193" s="4"/>
      <c r="AK7193" s="4"/>
      <c r="AL7193" s="4"/>
      <c r="AM7193" s="4"/>
    </row>
    <row r="7194" spans="21:39" x14ac:dyDescent="0.2">
      <c r="U7194" s="4"/>
      <c r="V7194" s="4"/>
      <c r="W7194" s="4"/>
      <c r="X7194" s="4"/>
      <c r="AJ7194" s="4"/>
      <c r="AK7194" s="4"/>
      <c r="AL7194" s="4"/>
      <c r="AM7194" s="4"/>
    </row>
    <row r="7195" spans="21:39" x14ac:dyDescent="0.2">
      <c r="U7195" s="4"/>
      <c r="V7195" s="4"/>
      <c r="W7195" s="4"/>
      <c r="X7195" s="4"/>
      <c r="AJ7195" s="4"/>
      <c r="AK7195" s="4"/>
      <c r="AL7195" s="4"/>
      <c r="AM7195" s="4"/>
    </row>
    <row r="7196" spans="21:39" x14ac:dyDescent="0.2">
      <c r="U7196" s="4"/>
      <c r="V7196" s="4"/>
      <c r="W7196" s="4"/>
      <c r="X7196" s="4"/>
      <c r="AJ7196" s="4"/>
      <c r="AK7196" s="4"/>
      <c r="AL7196" s="4"/>
      <c r="AM7196" s="4"/>
    </row>
    <row r="7197" spans="21:39" x14ac:dyDescent="0.2">
      <c r="U7197" s="4"/>
      <c r="V7197" s="4"/>
      <c r="W7197" s="4"/>
      <c r="X7197" s="4"/>
      <c r="AJ7197" s="4"/>
      <c r="AK7197" s="4"/>
      <c r="AL7197" s="4"/>
      <c r="AM7197" s="4"/>
    </row>
    <row r="7198" spans="21:39" x14ac:dyDescent="0.2">
      <c r="U7198" s="4"/>
      <c r="V7198" s="4"/>
      <c r="W7198" s="4"/>
      <c r="X7198" s="4"/>
      <c r="AJ7198" s="4"/>
      <c r="AK7198" s="4"/>
      <c r="AL7198" s="4"/>
      <c r="AM7198" s="4"/>
    </row>
    <row r="7199" spans="21:39" x14ac:dyDescent="0.2">
      <c r="U7199" s="4"/>
      <c r="V7199" s="4"/>
      <c r="W7199" s="4"/>
      <c r="X7199" s="4"/>
      <c r="AJ7199" s="4"/>
      <c r="AK7199" s="4"/>
      <c r="AL7199" s="4"/>
      <c r="AM7199" s="4"/>
    </row>
    <row r="7200" spans="21:39" x14ac:dyDescent="0.2">
      <c r="U7200" s="4"/>
      <c r="V7200" s="4"/>
      <c r="W7200" s="4"/>
      <c r="X7200" s="4"/>
      <c r="AJ7200" s="4"/>
      <c r="AK7200" s="4"/>
      <c r="AL7200" s="4"/>
      <c r="AM7200" s="4"/>
    </row>
    <row r="7201" spans="21:39" x14ac:dyDescent="0.2">
      <c r="U7201" s="4"/>
      <c r="V7201" s="4"/>
      <c r="W7201" s="4"/>
      <c r="X7201" s="4"/>
      <c r="AJ7201" s="4"/>
      <c r="AK7201" s="4"/>
      <c r="AL7201" s="4"/>
      <c r="AM7201" s="4"/>
    </row>
    <row r="7202" spans="21:39" x14ac:dyDescent="0.2">
      <c r="U7202" s="4"/>
      <c r="V7202" s="4"/>
      <c r="W7202" s="4"/>
      <c r="X7202" s="4"/>
      <c r="AJ7202" s="4"/>
      <c r="AK7202" s="4"/>
      <c r="AL7202" s="4"/>
      <c r="AM7202" s="4"/>
    </row>
    <row r="7203" spans="21:39" x14ac:dyDescent="0.2">
      <c r="U7203" s="4"/>
      <c r="V7203" s="4"/>
      <c r="W7203" s="4"/>
      <c r="X7203" s="4"/>
      <c r="AJ7203" s="4"/>
      <c r="AK7203" s="4"/>
      <c r="AL7203" s="4"/>
      <c r="AM7203" s="4"/>
    </row>
    <row r="7204" spans="21:39" x14ac:dyDescent="0.2">
      <c r="U7204" s="4"/>
      <c r="V7204" s="4"/>
      <c r="W7204" s="4"/>
      <c r="X7204" s="4"/>
      <c r="AJ7204" s="4"/>
      <c r="AK7204" s="4"/>
      <c r="AL7204" s="4"/>
      <c r="AM7204" s="4"/>
    </row>
    <row r="7205" spans="21:39" x14ac:dyDescent="0.2">
      <c r="U7205" s="4"/>
      <c r="V7205" s="4"/>
      <c r="W7205" s="4"/>
      <c r="X7205" s="4"/>
      <c r="AJ7205" s="4"/>
      <c r="AK7205" s="4"/>
      <c r="AL7205" s="4"/>
      <c r="AM7205" s="4"/>
    </row>
    <row r="7206" spans="21:39" x14ac:dyDescent="0.2">
      <c r="U7206" s="4"/>
      <c r="V7206" s="4"/>
      <c r="W7206" s="4"/>
      <c r="X7206" s="4"/>
      <c r="AJ7206" s="4"/>
      <c r="AK7206" s="4"/>
      <c r="AL7206" s="4"/>
      <c r="AM7206" s="4"/>
    </row>
    <row r="7207" spans="21:39" x14ac:dyDescent="0.2">
      <c r="U7207" s="4"/>
      <c r="V7207" s="4"/>
      <c r="W7207" s="4"/>
      <c r="X7207" s="4"/>
      <c r="AJ7207" s="4"/>
      <c r="AK7207" s="4"/>
      <c r="AL7207" s="4"/>
      <c r="AM7207" s="4"/>
    </row>
    <row r="7208" spans="21:39" x14ac:dyDescent="0.2">
      <c r="U7208" s="4"/>
      <c r="V7208" s="4"/>
      <c r="W7208" s="4"/>
      <c r="X7208" s="4"/>
      <c r="AJ7208" s="4"/>
      <c r="AK7208" s="4"/>
      <c r="AL7208" s="4"/>
      <c r="AM7208" s="4"/>
    </row>
    <row r="7209" spans="21:39" x14ac:dyDescent="0.2">
      <c r="U7209" s="4"/>
      <c r="V7209" s="4"/>
      <c r="W7209" s="4"/>
      <c r="X7209" s="4"/>
      <c r="AJ7209" s="4"/>
      <c r="AK7209" s="4"/>
      <c r="AL7209" s="4"/>
      <c r="AM7209" s="4"/>
    </row>
    <row r="7210" spans="21:39" x14ac:dyDescent="0.2">
      <c r="U7210" s="4"/>
      <c r="V7210" s="4"/>
      <c r="W7210" s="4"/>
      <c r="X7210" s="4"/>
      <c r="AJ7210" s="4"/>
      <c r="AK7210" s="4"/>
      <c r="AL7210" s="4"/>
      <c r="AM7210" s="4"/>
    </row>
    <row r="7211" spans="21:39" x14ac:dyDescent="0.2">
      <c r="U7211" s="4"/>
      <c r="V7211" s="4"/>
      <c r="W7211" s="4"/>
      <c r="X7211" s="4"/>
      <c r="AJ7211" s="4"/>
      <c r="AK7211" s="4"/>
      <c r="AL7211" s="4"/>
      <c r="AM7211" s="4"/>
    </row>
    <row r="7212" spans="21:39" x14ac:dyDescent="0.2">
      <c r="U7212" s="4"/>
      <c r="V7212" s="4"/>
      <c r="W7212" s="4"/>
      <c r="X7212" s="4"/>
      <c r="AJ7212" s="4"/>
      <c r="AK7212" s="4"/>
      <c r="AL7212" s="4"/>
      <c r="AM7212" s="4"/>
    </row>
    <row r="7213" spans="21:39" x14ac:dyDescent="0.2">
      <c r="U7213" s="4"/>
      <c r="V7213" s="4"/>
      <c r="W7213" s="4"/>
      <c r="X7213" s="4"/>
      <c r="AJ7213" s="4"/>
      <c r="AK7213" s="4"/>
      <c r="AL7213" s="4"/>
      <c r="AM7213" s="4"/>
    </row>
    <row r="7214" spans="21:39" x14ac:dyDescent="0.2">
      <c r="U7214" s="4"/>
      <c r="V7214" s="4"/>
      <c r="W7214" s="4"/>
      <c r="X7214" s="4"/>
      <c r="AJ7214" s="4"/>
      <c r="AK7214" s="4"/>
      <c r="AL7214" s="4"/>
      <c r="AM7214" s="4"/>
    </row>
    <row r="7215" spans="21:39" x14ac:dyDescent="0.2">
      <c r="U7215" s="4"/>
      <c r="V7215" s="4"/>
      <c r="W7215" s="4"/>
      <c r="X7215" s="4"/>
      <c r="AJ7215" s="4"/>
      <c r="AK7215" s="4"/>
      <c r="AL7215" s="4"/>
      <c r="AM7215" s="4"/>
    </row>
    <row r="7216" spans="21:39" x14ac:dyDescent="0.2">
      <c r="U7216" s="4"/>
      <c r="V7216" s="4"/>
      <c r="W7216" s="4"/>
      <c r="X7216" s="4"/>
      <c r="AJ7216" s="4"/>
      <c r="AK7216" s="4"/>
      <c r="AL7216" s="4"/>
      <c r="AM7216" s="4"/>
    </row>
    <row r="7217" spans="21:39" x14ac:dyDescent="0.2">
      <c r="U7217" s="4"/>
      <c r="V7217" s="4"/>
      <c r="W7217" s="4"/>
      <c r="X7217" s="4"/>
      <c r="AJ7217" s="4"/>
      <c r="AK7217" s="4"/>
      <c r="AL7217" s="4"/>
      <c r="AM7217" s="4"/>
    </row>
    <row r="7218" spans="21:39" x14ac:dyDescent="0.2">
      <c r="U7218" s="4"/>
      <c r="V7218" s="4"/>
      <c r="W7218" s="4"/>
      <c r="X7218" s="4"/>
      <c r="AJ7218" s="4"/>
      <c r="AK7218" s="4"/>
      <c r="AL7218" s="4"/>
      <c r="AM7218" s="4"/>
    </row>
    <row r="7219" spans="21:39" x14ac:dyDescent="0.2">
      <c r="U7219" s="4"/>
      <c r="V7219" s="4"/>
      <c r="W7219" s="4"/>
      <c r="X7219" s="4"/>
      <c r="AJ7219" s="4"/>
      <c r="AK7219" s="4"/>
      <c r="AL7219" s="4"/>
      <c r="AM7219" s="4"/>
    </row>
    <row r="7220" spans="21:39" x14ac:dyDescent="0.2">
      <c r="U7220" s="4"/>
      <c r="V7220" s="4"/>
      <c r="W7220" s="4"/>
      <c r="X7220" s="4"/>
      <c r="AJ7220" s="4"/>
      <c r="AK7220" s="4"/>
      <c r="AL7220" s="4"/>
      <c r="AM7220" s="4"/>
    </row>
    <row r="7221" spans="21:39" x14ac:dyDescent="0.2">
      <c r="U7221" s="4"/>
      <c r="V7221" s="4"/>
      <c r="W7221" s="4"/>
      <c r="X7221" s="4"/>
      <c r="AJ7221" s="4"/>
      <c r="AK7221" s="4"/>
      <c r="AL7221" s="4"/>
      <c r="AM7221" s="4"/>
    </row>
    <row r="7222" spans="21:39" x14ac:dyDescent="0.2">
      <c r="U7222" s="4"/>
      <c r="V7222" s="4"/>
      <c r="W7222" s="4"/>
      <c r="X7222" s="4"/>
      <c r="AJ7222" s="4"/>
      <c r="AK7222" s="4"/>
      <c r="AL7222" s="4"/>
      <c r="AM7222" s="4"/>
    </row>
    <row r="7223" spans="21:39" x14ac:dyDescent="0.2">
      <c r="U7223" s="4"/>
      <c r="V7223" s="4"/>
      <c r="W7223" s="4"/>
      <c r="X7223" s="4"/>
      <c r="AJ7223" s="4"/>
      <c r="AK7223" s="4"/>
      <c r="AL7223" s="4"/>
      <c r="AM7223" s="4"/>
    </row>
    <row r="7224" spans="21:39" x14ac:dyDescent="0.2">
      <c r="U7224" s="4"/>
      <c r="V7224" s="4"/>
      <c r="W7224" s="4"/>
      <c r="X7224" s="4"/>
      <c r="AJ7224" s="4"/>
      <c r="AK7224" s="4"/>
      <c r="AL7224" s="4"/>
      <c r="AM7224" s="4"/>
    </row>
    <row r="7225" spans="21:39" x14ac:dyDescent="0.2">
      <c r="U7225" s="4"/>
      <c r="V7225" s="4"/>
      <c r="W7225" s="4"/>
      <c r="X7225" s="4"/>
      <c r="AJ7225" s="4"/>
      <c r="AK7225" s="4"/>
      <c r="AL7225" s="4"/>
      <c r="AM7225" s="4"/>
    </row>
    <row r="7226" spans="21:39" x14ac:dyDescent="0.2">
      <c r="U7226" s="4"/>
      <c r="V7226" s="4"/>
      <c r="W7226" s="4"/>
      <c r="X7226" s="4"/>
      <c r="AJ7226" s="4"/>
      <c r="AK7226" s="4"/>
      <c r="AL7226" s="4"/>
      <c r="AM7226" s="4"/>
    </row>
    <row r="7227" spans="21:39" x14ac:dyDescent="0.2">
      <c r="U7227" s="4"/>
      <c r="V7227" s="4"/>
      <c r="W7227" s="4"/>
      <c r="X7227" s="4"/>
      <c r="AJ7227" s="4"/>
      <c r="AK7227" s="4"/>
      <c r="AL7227" s="4"/>
      <c r="AM7227" s="4"/>
    </row>
    <row r="7228" spans="21:39" x14ac:dyDescent="0.2">
      <c r="U7228" s="4"/>
      <c r="V7228" s="4"/>
      <c r="W7228" s="4"/>
      <c r="X7228" s="4"/>
      <c r="AJ7228" s="4"/>
      <c r="AK7228" s="4"/>
      <c r="AL7228" s="4"/>
      <c r="AM7228" s="4"/>
    </row>
    <row r="7229" spans="21:39" x14ac:dyDescent="0.2">
      <c r="U7229" s="4"/>
      <c r="V7229" s="4"/>
      <c r="W7229" s="4"/>
      <c r="X7229" s="4"/>
      <c r="AJ7229" s="4"/>
      <c r="AK7229" s="4"/>
      <c r="AL7229" s="4"/>
      <c r="AM7229" s="4"/>
    </row>
    <row r="7230" spans="21:39" x14ac:dyDescent="0.2">
      <c r="U7230" s="4"/>
      <c r="V7230" s="4"/>
      <c r="W7230" s="4"/>
      <c r="X7230" s="4"/>
      <c r="AJ7230" s="4"/>
      <c r="AK7230" s="4"/>
      <c r="AL7230" s="4"/>
      <c r="AM7230" s="4"/>
    </row>
    <row r="7231" spans="21:39" x14ac:dyDescent="0.2">
      <c r="U7231" s="4"/>
      <c r="V7231" s="4"/>
      <c r="W7231" s="4"/>
      <c r="X7231" s="4"/>
      <c r="AJ7231" s="4"/>
      <c r="AK7231" s="4"/>
      <c r="AL7231" s="4"/>
      <c r="AM7231" s="4"/>
    </row>
    <row r="7232" spans="21:39" x14ac:dyDescent="0.2">
      <c r="U7232" s="4"/>
      <c r="V7232" s="4"/>
      <c r="W7232" s="4"/>
      <c r="X7232" s="4"/>
      <c r="AJ7232" s="4"/>
      <c r="AK7232" s="4"/>
      <c r="AL7232" s="4"/>
      <c r="AM7232" s="4"/>
    </row>
    <row r="7233" spans="21:39" x14ac:dyDescent="0.2">
      <c r="U7233" s="4"/>
      <c r="V7233" s="4"/>
      <c r="W7233" s="4"/>
      <c r="X7233" s="4"/>
      <c r="AJ7233" s="4"/>
      <c r="AK7233" s="4"/>
      <c r="AL7233" s="4"/>
      <c r="AM7233" s="4"/>
    </row>
    <row r="7234" spans="21:39" x14ac:dyDescent="0.2">
      <c r="U7234" s="4"/>
      <c r="V7234" s="4"/>
      <c r="W7234" s="4"/>
      <c r="X7234" s="4"/>
      <c r="AJ7234" s="4"/>
      <c r="AK7234" s="4"/>
      <c r="AL7234" s="4"/>
      <c r="AM7234" s="4"/>
    </row>
    <row r="7235" spans="21:39" x14ac:dyDescent="0.2">
      <c r="U7235" s="4"/>
      <c r="V7235" s="4"/>
      <c r="W7235" s="4"/>
      <c r="X7235" s="4"/>
      <c r="AJ7235" s="4"/>
      <c r="AK7235" s="4"/>
      <c r="AL7235" s="4"/>
      <c r="AM7235" s="4"/>
    </row>
    <row r="7236" spans="21:39" x14ac:dyDescent="0.2">
      <c r="U7236" s="4"/>
      <c r="V7236" s="4"/>
      <c r="W7236" s="4"/>
      <c r="X7236" s="4"/>
      <c r="AJ7236" s="4"/>
      <c r="AK7236" s="4"/>
      <c r="AL7236" s="4"/>
      <c r="AM7236" s="4"/>
    </row>
    <row r="7237" spans="21:39" x14ac:dyDescent="0.2">
      <c r="U7237" s="4"/>
      <c r="V7237" s="4"/>
      <c r="W7237" s="4"/>
      <c r="X7237" s="4"/>
      <c r="AJ7237" s="4"/>
      <c r="AK7237" s="4"/>
      <c r="AL7237" s="4"/>
      <c r="AM7237" s="4"/>
    </row>
    <row r="7238" spans="21:39" x14ac:dyDescent="0.2">
      <c r="U7238" s="4"/>
      <c r="V7238" s="4"/>
      <c r="W7238" s="4"/>
      <c r="X7238" s="4"/>
      <c r="AJ7238" s="4"/>
      <c r="AK7238" s="4"/>
      <c r="AL7238" s="4"/>
      <c r="AM7238" s="4"/>
    </row>
    <row r="7239" spans="21:39" x14ac:dyDescent="0.2">
      <c r="U7239" s="4"/>
      <c r="V7239" s="4"/>
      <c r="W7239" s="4"/>
      <c r="X7239" s="4"/>
      <c r="AJ7239" s="4"/>
      <c r="AK7239" s="4"/>
      <c r="AL7239" s="4"/>
      <c r="AM7239" s="4"/>
    </row>
    <row r="7240" spans="21:39" x14ac:dyDescent="0.2">
      <c r="U7240" s="4"/>
      <c r="V7240" s="4"/>
      <c r="W7240" s="4"/>
      <c r="X7240" s="4"/>
      <c r="AJ7240" s="4"/>
      <c r="AK7240" s="4"/>
      <c r="AL7240" s="4"/>
      <c r="AM7240" s="4"/>
    </row>
    <row r="7241" spans="21:39" x14ac:dyDescent="0.2">
      <c r="U7241" s="4"/>
      <c r="V7241" s="4"/>
      <c r="W7241" s="4"/>
      <c r="X7241" s="4"/>
      <c r="AJ7241" s="4"/>
      <c r="AK7241" s="4"/>
      <c r="AL7241" s="4"/>
      <c r="AM7241" s="4"/>
    </row>
    <row r="7242" spans="21:39" x14ac:dyDescent="0.2">
      <c r="U7242" s="4"/>
      <c r="V7242" s="4"/>
      <c r="W7242" s="4"/>
      <c r="X7242" s="4"/>
      <c r="AJ7242" s="4"/>
      <c r="AK7242" s="4"/>
      <c r="AL7242" s="4"/>
      <c r="AM7242" s="4"/>
    </row>
    <row r="7243" spans="21:39" x14ac:dyDescent="0.2">
      <c r="U7243" s="4"/>
      <c r="V7243" s="4"/>
      <c r="W7243" s="4"/>
      <c r="X7243" s="4"/>
      <c r="AJ7243" s="4"/>
      <c r="AK7243" s="4"/>
      <c r="AL7243" s="4"/>
      <c r="AM7243" s="4"/>
    </row>
    <row r="7244" spans="21:39" x14ac:dyDescent="0.2">
      <c r="U7244" s="4"/>
      <c r="V7244" s="4"/>
      <c r="W7244" s="4"/>
      <c r="X7244" s="4"/>
      <c r="AJ7244" s="4"/>
      <c r="AK7244" s="4"/>
      <c r="AL7244" s="4"/>
      <c r="AM7244" s="4"/>
    </row>
    <row r="7245" spans="21:39" x14ac:dyDescent="0.2">
      <c r="U7245" s="4"/>
      <c r="V7245" s="4"/>
      <c r="W7245" s="4"/>
      <c r="X7245" s="4"/>
      <c r="AJ7245" s="4"/>
      <c r="AK7245" s="4"/>
      <c r="AL7245" s="4"/>
      <c r="AM7245" s="4"/>
    </row>
    <row r="7246" spans="21:39" x14ac:dyDescent="0.2">
      <c r="U7246" s="4"/>
      <c r="V7246" s="4"/>
      <c r="W7246" s="4"/>
      <c r="X7246" s="4"/>
      <c r="AJ7246" s="4"/>
      <c r="AK7246" s="4"/>
      <c r="AL7246" s="4"/>
      <c r="AM7246" s="4"/>
    </row>
    <row r="7247" spans="21:39" x14ac:dyDescent="0.2">
      <c r="U7247" s="4"/>
      <c r="V7247" s="4"/>
      <c r="W7247" s="4"/>
      <c r="X7247" s="4"/>
      <c r="AJ7247" s="4"/>
      <c r="AK7247" s="4"/>
      <c r="AL7247" s="4"/>
      <c r="AM7247" s="4"/>
    </row>
    <row r="7248" spans="21:39" x14ac:dyDescent="0.2">
      <c r="U7248" s="4"/>
      <c r="V7248" s="4"/>
      <c r="W7248" s="4"/>
      <c r="X7248" s="4"/>
      <c r="AJ7248" s="4"/>
      <c r="AK7248" s="4"/>
      <c r="AL7248" s="4"/>
      <c r="AM7248" s="4"/>
    </row>
    <row r="7249" spans="21:39" x14ac:dyDescent="0.2">
      <c r="U7249" s="4"/>
      <c r="V7249" s="4"/>
      <c r="W7249" s="4"/>
      <c r="X7249" s="4"/>
      <c r="AJ7249" s="4"/>
      <c r="AK7249" s="4"/>
      <c r="AL7249" s="4"/>
      <c r="AM7249" s="4"/>
    </row>
    <row r="7250" spans="21:39" x14ac:dyDescent="0.2">
      <c r="U7250" s="4"/>
      <c r="V7250" s="4"/>
      <c r="W7250" s="4"/>
      <c r="X7250" s="4"/>
      <c r="AJ7250" s="4"/>
      <c r="AK7250" s="4"/>
      <c r="AL7250" s="4"/>
      <c r="AM7250" s="4"/>
    </row>
    <row r="7251" spans="21:39" x14ac:dyDescent="0.2">
      <c r="U7251" s="4"/>
      <c r="V7251" s="4"/>
      <c r="W7251" s="4"/>
      <c r="X7251" s="4"/>
      <c r="AJ7251" s="4"/>
      <c r="AK7251" s="4"/>
      <c r="AL7251" s="4"/>
      <c r="AM7251" s="4"/>
    </row>
    <row r="7252" spans="21:39" x14ac:dyDescent="0.2">
      <c r="U7252" s="4"/>
      <c r="V7252" s="4"/>
      <c r="W7252" s="4"/>
      <c r="X7252" s="4"/>
      <c r="AJ7252" s="4"/>
      <c r="AK7252" s="4"/>
      <c r="AL7252" s="4"/>
      <c r="AM7252" s="4"/>
    </row>
    <row r="7253" spans="21:39" x14ac:dyDescent="0.2">
      <c r="U7253" s="4"/>
      <c r="V7253" s="4"/>
      <c r="W7253" s="4"/>
      <c r="X7253" s="4"/>
      <c r="AJ7253" s="4"/>
      <c r="AK7253" s="4"/>
      <c r="AL7253" s="4"/>
      <c r="AM7253" s="4"/>
    </row>
    <row r="7254" spans="21:39" x14ac:dyDescent="0.2">
      <c r="U7254" s="4"/>
      <c r="V7254" s="4"/>
      <c r="W7254" s="4"/>
      <c r="X7254" s="4"/>
      <c r="AJ7254" s="4"/>
      <c r="AK7254" s="4"/>
      <c r="AL7254" s="4"/>
      <c r="AM7254" s="4"/>
    </row>
    <row r="7255" spans="21:39" x14ac:dyDescent="0.2">
      <c r="U7255" s="4"/>
      <c r="V7255" s="4"/>
      <c r="W7255" s="4"/>
      <c r="X7255" s="4"/>
      <c r="AJ7255" s="4"/>
      <c r="AK7255" s="4"/>
      <c r="AL7255" s="4"/>
      <c r="AM7255" s="4"/>
    </row>
    <row r="7256" spans="21:39" x14ac:dyDescent="0.2">
      <c r="U7256" s="4"/>
      <c r="V7256" s="4"/>
      <c r="W7256" s="4"/>
      <c r="X7256" s="4"/>
      <c r="AJ7256" s="4"/>
      <c r="AK7256" s="4"/>
      <c r="AL7256" s="4"/>
      <c r="AM7256" s="4"/>
    </row>
    <row r="7257" spans="21:39" x14ac:dyDescent="0.2">
      <c r="U7257" s="4"/>
      <c r="V7257" s="4"/>
      <c r="W7257" s="4"/>
      <c r="X7257" s="4"/>
      <c r="AJ7257" s="4"/>
      <c r="AK7257" s="4"/>
      <c r="AL7257" s="4"/>
      <c r="AM7257" s="4"/>
    </row>
    <row r="7258" spans="21:39" x14ac:dyDescent="0.2">
      <c r="U7258" s="4"/>
      <c r="V7258" s="4"/>
      <c r="W7258" s="4"/>
      <c r="X7258" s="4"/>
      <c r="AJ7258" s="4"/>
      <c r="AK7258" s="4"/>
      <c r="AL7258" s="4"/>
      <c r="AM7258" s="4"/>
    </row>
    <row r="7259" spans="21:39" x14ac:dyDescent="0.2">
      <c r="U7259" s="4"/>
      <c r="V7259" s="4"/>
      <c r="W7259" s="4"/>
      <c r="X7259" s="4"/>
      <c r="AJ7259" s="4"/>
      <c r="AK7259" s="4"/>
      <c r="AL7259" s="4"/>
      <c r="AM7259" s="4"/>
    </row>
    <row r="7260" spans="21:39" x14ac:dyDescent="0.2">
      <c r="U7260" s="4"/>
      <c r="V7260" s="4"/>
      <c r="W7260" s="4"/>
      <c r="X7260" s="4"/>
      <c r="AJ7260" s="4"/>
      <c r="AK7260" s="4"/>
      <c r="AL7260" s="4"/>
      <c r="AM7260" s="4"/>
    </row>
    <row r="7261" spans="21:39" x14ac:dyDescent="0.2">
      <c r="U7261" s="4"/>
      <c r="V7261" s="4"/>
      <c r="W7261" s="4"/>
      <c r="X7261" s="4"/>
      <c r="AJ7261" s="4"/>
      <c r="AK7261" s="4"/>
      <c r="AL7261" s="4"/>
      <c r="AM7261" s="4"/>
    </row>
    <row r="7262" spans="21:39" x14ac:dyDescent="0.2">
      <c r="U7262" s="4"/>
      <c r="V7262" s="4"/>
      <c r="W7262" s="4"/>
      <c r="X7262" s="4"/>
      <c r="AJ7262" s="4"/>
      <c r="AK7262" s="4"/>
      <c r="AL7262" s="4"/>
      <c r="AM7262" s="4"/>
    </row>
    <row r="7263" spans="21:39" x14ac:dyDescent="0.2">
      <c r="U7263" s="4"/>
      <c r="V7263" s="4"/>
      <c r="W7263" s="4"/>
      <c r="X7263" s="4"/>
      <c r="AJ7263" s="4"/>
      <c r="AK7263" s="4"/>
      <c r="AL7263" s="4"/>
      <c r="AM7263" s="4"/>
    </row>
    <row r="7264" spans="21:39" x14ac:dyDescent="0.2">
      <c r="U7264" s="4"/>
      <c r="V7264" s="4"/>
      <c r="W7264" s="4"/>
      <c r="X7264" s="4"/>
      <c r="AJ7264" s="4"/>
      <c r="AK7264" s="4"/>
      <c r="AL7264" s="4"/>
      <c r="AM7264" s="4"/>
    </row>
    <row r="7265" spans="21:39" x14ac:dyDescent="0.2">
      <c r="U7265" s="4"/>
      <c r="V7265" s="4"/>
      <c r="W7265" s="4"/>
      <c r="X7265" s="4"/>
      <c r="AJ7265" s="4"/>
      <c r="AK7265" s="4"/>
      <c r="AL7265" s="4"/>
      <c r="AM7265" s="4"/>
    </row>
    <row r="7266" spans="21:39" x14ac:dyDescent="0.2">
      <c r="U7266" s="4"/>
      <c r="V7266" s="4"/>
      <c r="W7266" s="4"/>
      <c r="X7266" s="4"/>
      <c r="AJ7266" s="4"/>
      <c r="AK7266" s="4"/>
      <c r="AL7266" s="4"/>
      <c r="AM7266" s="4"/>
    </row>
    <row r="7267" spans="21:39" x14ac:dyDescent="0.2">
      <c r="U7267" s="4"/>
      <c r="V7267" s="4"/>
      <c r="W7267" s="4"/>
      <c r="X7267" s="4"/>
      <c r="AJ7267" s="4"/>
      <c r="AK7267" s="4"/>
      <c r="AL7267" s="4"/>
      <c r="AM7267" s="4"/>
    </row>
    <row r="7268" spans="21:39" x14ac:dyDescent="0.2">
      <c r="U7268" s="4"/>
      <c r="V7268" s="4"/>
      <c r="W7268" s="4"/>
      <c r="X7268" s="4"/>
      <c r="AJ7268" s="4"/>
      <c r="AK7268" s="4"/>
      <c r="AL7268" s="4"/>
      <c r="AM7268" s="4"/>
    </row>
    <row r="7269" spans="21:39" x14ac:dyDescent="0.2">
      <c r="U7269" s="4"/>
      <c r="V7269" s="4"/>
      <c r="W7269" s="4"/>
      <c r="X7269" s="4"/>
      <c r="AJ7269" s="4"/>
      <c r="AK7269" s="4"/>
      <c r="AL7269" s="4"/>
      <c r="AM7269" s="4"/>
    </row>
    <row r="7270" spans="21:39" x14ac:dyDescent="0.2">
      <c r="U7270" s="4"/>
      <c r="V7270" s="4"/>
      <c r="W7270" s="4"/>
      <c r="X7270" s="4"/>
      <c r="AJ7270" s="4"/>
      <c r="AK7270" s="4"/>
      <c r="AL7270" s="4"/>
      <c r="AM7270" s="4"/>
    </row>
    <row r="7271" spans="21:39" x14ac:dyDescent="0.2">
      <c r="U7271" s="4"/>
      <c r="V7271" s="4"/>
      <c r="W7271" s="4"/>
      <c r="X7271" s="4"/>
      <c r="AJ7271" s="4"/>
      <c r="AK7271" s="4"/>
      <c r="AL7271" s="4"/>
      <c r="AM7271" s="4"/>
    </row>
    <row r="7272" spans="21:39" x14ac:dyDescent="0.2">
      <c r="U7272" s="4"/>
      <c r="V7272" s="4"/>
      <c r="W7272" s="4"/>
      <c r="X7272" s="4"/>
      <c r="AJ7272" s="4"/>
      <c r="AK7272" s="4"/>
      <c r="AL7272" s="4"/>
      <c r="AM7272" s="4"/>
    </row>
    <row r="7273" spans="21:39" x14ac:dyDescent="0.2">
      <c r="U7273" s="4"/>
      <c r="V7273" s="4"/>
      <c r="W7273" s="4"/>
      <c r="X7273" s="4"/>
      <c r="AJ7273" s="4"/>
      <c r="AK7273" s="4"/>
      <c r="AL7273" s="4"/>
      <c r="AM7273" s="4"/>
    </row>
    <row r="7274" spans="21:39" x14ac:dyDescent="0.2">
      <c r="U7274" s="4"/>
      <c r="V7274" s="4"/>
      <c r="W7274" s="4"/>
      <c r="X7274" s="4"/>
      <c r="AJ7274" s="4"/>
      <c r="AK7274" s="4"/>
      <c r="AL7274" s="4"/>
      <c r="AM7274" s="4"/>
    </row>
    <row r="7275" spans="21:39" x14ac:dyDescent="0.2">
      <c r="U7275" s="4"/>
      <c r="V7275" s="4"/>
      <c r="W7275" s="4"/>
      <c r="X7275" s="4"/>
      <c r="AJ7275" s="4"/>
      <c r="AK7275" s="4"/>
      <c r="AL7275" s="4"/>
      <c r="AM7275" s="4"/>
    </row>
    <row r="7276" spans="21:39" x14ac:dyDescent="0.2">
      <c r="U7276" s="4"/>
      <c r="V7276" s="4"/>
      <c r="W7276" s="4"/>
      <c r="X7276" s="4"/>
      <c r="AJ7276" s="4"/>
      <c r="AK7276" s="4"/>
      <c r="AL7276" s="4"/>
      <c r="AM7276" s="4"/>
    </row>
    <row r="7277" spans="21:39" x14ac:dyDescent="0.2">
      <c r="U7277" s="4"/>
      <c r="V7277" s="4"/>
      <c r="W7277" s="4"/>
      <c r="X7277" s="4"/>
      <c r="AJ7277" s="4"/>
      <c r="AK7277" s="4"/>
      <c r="AL7277" s="4"/>
      <c r="AM7277" s="4"/>
    </row>
    <row r="7278" spans="21:39" x14ac:dyDescent="0.2">
      <c r="U7278" s="4"/>
      <c r="V7278" s="4"/>
      <c r="W7278" s="4"/>
      <c r="X7278" s="4"/>
      <c r="AJ7278" s="4"/>
      <c r="AK7278" s="4"/>
      <c r="AL7278" s="4"/>
      <c r="AM7278" s="4"/>
    </row>
    <row r="7279" spans="21:39" x14ac:dyDescent="0.2">
      <c r="U7279" s="4"/>
      <c r="V7279" s="4"/>
      <c r="W7279" s="4"/>
      <c r="X7279" s="4"/>
      <c r="AJ7279" s="4"/>
      <c r="AK7279" s="4"/>
      <c r="AL7279" s="4"/>
      <c r="AM7279" s="4"/>
    </row>
    <row r="7280" spans="21:39" x14ac:dyDescent="0.2">
      <c r="U7280" s="4"/>
      <c r="V7280" s="4"/>
      <c r="W7280" s="4"/>
      <c r="X7280" s="4"/>
      <c r="AJ7280" s="4"/>
      <c r="AK7280" s="4"/>
      <c r="AL7280" s="4"/>
      <c r="AM7280" s="4"/>
    </row>
    <row r="7281" spans="21:39" x14ac:dyDescent="0.2">
      <c r="U7281" s="4"/>
      <c r="V7281" s="4"/>
      <c r="W7281" s="4"/>
      <c r="X7281" s="4"/>
      <c r="AJ7281" s="4"/>
      <c r="AK7281" s="4"/>
      <c r="AL7281" s="4"/>
      <c r="AM7281" s="4"/>
    </row>
    <row r="7282" spans="21:39" x14ac:dyDescent="0.2">
      <c r="U7282" s="4"/>
      <c r="V7282" s="4"/>
      <c r="W7282" s="4"/>
      <c r="X7282" s="4"/>
      <c r="AJ7282" s="4"/>
      <c r="AK7282" s="4"/>
      <c r="AL7282" s="4"/>
      <c r="AM7282" s="4"/>
    </row>
    <row r="7283" spans="21:39" x14ac:dyDescent="0.2">
      <c r="U7283" s="4"/>
      <c r="V7283" s="4"/>
      <c r="W7283" s="4"/>
      <c r="X7283" s="4"/>
      <c r="AJ7283" s="4"/>
      <c r="AK7283" s="4"/>
      <c r="AL7283" s="4"/>
      <c r="AM7283" s="4"/>
    </row>
    <row r="7284" spans="21:39" x14ac:dyDescent="0.2">
      <c r="U7284" s="4"/>
      <c r="V7284" s="4"/>
      <c r="W7284" s="4"/>
      <c r="X7284" s="4"/>
      <c r="AJ7284" s="4"/>
      <c r="AK7284" s="4"/>
      <c r="AL7284" s="4"/>
      <c r="AM7284" s="4"/>
    </row>
    <row r="7285" spans="21:39" x14ac:dyDescent="0.2">
      <c r="U7285" s="4"/>
      <c r="V7285" s="4"/>
      <c r="W7285" s="4"/>
      <c r="X7285" s="4"/>
      <c r="AJ7285" s="4"/>
      <c r="AK7285" s="4"/>
      <c r="AL7285" s="4"/>
      <c r="AM7285" s="4"/>
    </row>
    <row r="7286" spans="21:39" x14ac:dyDescent="0.2">
      <c r="U7286" s="4"/>
      <c r="V7286" s="4"/>
      <c r="W7286" s="4"/>
      <c r="X7286" s="4"/>
      <c r="AJ7286" s="4"/>
      <c r="AK7286" s="4"/>
      <c r="AL7286" s="4"/>
      <c r="AM7286" s="4"/>
    </row>
    <row r="7287" spans="21:39" x14ac:dyDescent="0.2">
      <c r="U7287" s="4"/>
      <c r="V7287" s="4"/>
      <c r="W7287" s="4"/>
      <c r="X7287" s="4"/>
      <c r="AJ7287" s="4"/>
      <c r="AK7287" s="4"/>
      <c r="AL7287" s="4"/>
      <c r="AM7287" s="4"/>
    </row>
    <row r="7288" spans="21:39" x14ac:dyDescent="0.2">
      <c r="U7288" s="4"/>
      <c r="V7288" s="4"/>
      <c r="W7288" s="4"/>
      <c r="X7288" s="4"/>
      <c r="AJ7288" s="4"/>
      <c r="AK7288" s="4"/>
      <c r="AL7288" s="4"/>
      <c r="AM7288" s="4"/>
    </row>
    <row r="7289" spans="21:39" x14ac:dyDescent="0.2">
      <c r="U7289" s="4"/>
      <c r="V7289" s="4"/>
      <c r="W7289" s="4"/>
      <c r="X7289" s="4"/>
      <c r="AJ7289" s="4"/>
      <c r="AK7289" s="4"/>
      <c r="AL7289" s="4"/>
      <c r="AM7289" s="4"/>
    </row>
    <row r="7290" spans="21:39" x14ac:dyDescent="0.2">
      <c r="U7290" s="4"/>
      <c r="V7290" s="4"/>
      <c r="W7290" s="4"/>
      <c r="X7290" s="4"/>
      <c r="AJ7290" s="4"/>
      <c r="AK7290" s="4"/>
      <c r="AL7290" s="4"/>
      <c r="AM7290" s="4"/>
    </row>
    <row r="7291" spans="21:39" x14ac:dyDescent="0.2">
      <c r="U7291" s="4"/>
      <c r="V7291" s="4"/>
      <c r="W7291" s="4"/>
      <c r="X7291" s="4"/>
      <c r="AJ7291" s="4"/>
      <c r="AK7291" s="4"/>
      <c r="AL7291" s="4"/>
      <c r="AM7291" s="4"/>
    </row>
    <row r="7292" spans="21:39" x14ac:dyDescent="0.2">
      <c r="U7292" s="4"/>
      <c r="V7292" s="4"/>
      <c r="W7292" s="4"/>
      <c r="X7292" s="4"/>
      <c r="AJ7292" s="4"/>
      <c r="AK7292" s="4"/>
      <c r="AL7292" s="4"/>
      <c r="AM7292" s="4"/>
    </row>
    <row r="7293" spans="21:39" x14ac:dyDescent="0.2">
      <c r="U7293" s="4"/>
      <c r="V7293" s="4"/>
      <c r="W7293" s="4"/>
      <c r="X7293" s="4"/>
      <c r="AJ7293" s="4"/>
      <c r="AK7293" s="4"/>
      <c r="AL7293" s="4"/>
      <c r="AM7293" s="4"/>
    </row>
    <row r="7294" spans="21:39" x14ac:dyDescent="0.2">
      <c r="U7294" s="4"/>
      <c r="V7294" s="4"/>
      <c r="W7294" s="4"/>
      <c r="X7294" s="4"/>
      <c r="AJ7294" s="4"/>
      <c r="AK7294" s="4"/>
      <c r="AL7294" s="4"/>
      <c r="AM7294" s="4"/>
    </row>
    <row r="7295" spans="21:39" x14ac:dyDescent="0.2">
      <c r="U7295" s="4"/>
      <c r="V7295" s="4"/>
      <c r="W7295" s="4"/>
      <c r="X7295" s="4"/>
      <c r="AJ7295" s="4"/>
      <c r="AK7295" s="4"/>
      <c r="AL7295" s="4"/>
      <c r="AM7295" s="4"/>
    </row>
    <row r="7296" spans="21:39" x14ac:dyDescent="0.2">
      <c r="U7296" s="4"/>
      <c r="V7296" s="4"/>
      <c r="W7296" s="4"/>
      <c r="X7296" s="4"/>
      <c r="AJ7296" s="4"/>
      <c r="AK7296" s="4"/>
      <c r="AL7296" s="4"/>
      <c r="AM7296" s="4"/>
    </row>
    <row r="7297" spans="21:39" x14ac:dyDescent="0.2">
      <c r="U7297" s="4"/>
      <c r="V7297" s="4"/>
      <c r="W7297" s="4"/>
      <c r="X7297" s="4"/>
      <c r="AJ7297" s="4"/>
      <c r="AK7297" s="4"/>
      <c r="AL7297" s="4"/>
      <c r="AM7297" s="4"/>
    </row>
    <row r="7298" spans="21:39" x14ac:dyDescent="0.2">
      <c r="U7298" s="4"/>
      <c r="V7298" s="4"/>
      <c r="W7298" s="4"/>
      <c r="X7298" s="4"/>
      <c r="AJ7298" s="4"/>
      <c r="AK7298" s="4"/>
      <c r="AL7298" s="4"/>
      <c r="AM7298" s="4"/>
    </row>
    <row r="7299" spans="21:39" x14ac:dyDescent="0.2">
      <c r="U7299" s="4"/>
      <c r="V7299" s="4"/>
      <c r="W7299" s="4"/>
      <c r="X7299" s="4"/>
      <c r="AJ7299" s="4"/>
      <c r="AK7299" s="4"/>
      <c r="AL7299" s="4"/>
      <c r="AM7299" s="4"/>
    </row>
    <row r="7300" spans="21:39" x14ac:dyDescent="0.2">
      <c r="U7300" s="4"/>
      <c r="V7300" s="4"/>
      <c r="W7300" s="4"/>
      <c r="X7300" s="4"/>
      <c r="AJ7300" s="4"/>
      <c r="AK7300" s="4"/>
      <c r="AL7300" s="4"/>
      <c r="AM7300" s="4"/>
    </row>
    <row r="7301" spans="21:39" x14ac:dyDescent="0.2">
      <c r="U7301" s="4"/>
      <c r="V7301" s="4"/>
      <c r="W7301" s="4"/>
      <c r="X7301" s="4"/>
      <c r="AJ7301" s="4"/>
      <c r="AK7301" s="4"/>
      <c r="AL7301" s="4"/>
      <c r="AM7301" s="4"/>
    </row>
    <row r="7302" spans="21:39" x14ac:dyDescent="0.2">
      <c r="U7302" s="4"/>
      <c r="V7302" s="4"/>
      <c r="W7302" s="4"/>
      <c r="X7302" s="4"/>
      <c r="AJ7302" s="4"/>
      <c r="AK7302" s="4"/>
      <c r="AL7302" s="4"/>
      <c r="AM7302" s="4"/>
    </row>
    <row r="7303" spans="21:39" x14ac:dyDescent="0.2">
      <c r="U7303" s="4"/>
      <c r="V7303" s="4"/>
      <c r="W7303" s="4"/>
      <c r="X7303" s="4"/>
      <c r="AJ7303" s="4"/>
      <c r="AK7303" s="4"/>
      <c r="AL7303" s="4"/>
      <c r="AM7303" s="4"/>
    </row>
    <row r="7304" spans="21:39" x14ac:dyDescent="0.2">
      <c r="U7304" s="4"/>
      <c r="V7304" s="4"/>
      <c r="W7304" s="4"/>
      <c r="X7304" s="4"/>
      <c r="AJ7304" s="4"/>
      <c r="AK7304" s="4"/>
      <c r="AL7304" s="4"/>
      <c r="AM7304" s="4"/>
    </row>
    <row r="7305" spans="21:39" x14ac:dyDescent="0.2">
      <c r="U7305" s="4"/>
      <c r="V7305" s="4"/>
      <c r="W7305" s="4"/>
      <c r="X7305" s="4"/>
      <c r="AJ7305" s="4"/>
      <c r="AK7305" s="4"/>
      <c r="AL7305" s="4"/>
      <c r="AM7305" s="4"/>
    </row>
    <row r="7306" spans="21:39" x14ac:dyDescent="0.2">
      <c r="U7306" s="4"/>
      <c r="V7306" s="4"/>
      <c r="W7306" s="4"/>
      <c r="X7306" s="4"/>
      <c r="AJ7306" s="4"/>
      <c r="AK7306" s="4"/>
      <c r="AL7306" s="4"/>
      <c r="AM7306" s="4"/>
    </row>
    <row r="7307" spans="21:39" x14ac:dyDescent="0.2">
      <c r="U7307" s="4"/>
      <c r="V7307" s="4"/>
      <c r="W7307" s="4"/>
      <c r="X7307" s="4"/>
      <c r="AJ7307" s="4"/>
      <c r="AK7307" s="4"/>
      <c r="AL7307" s="4"/>
      <c r="AM7307" s="4"/>
    </row>
    <row r="7308" spans="21:39" x14ac:dyDescent="0.2">
      <c r="U7308" s="4"/>
      <c r="V7308" s="4"/>
      <c r="W7308" s="4"/>
      <c r="X7308" s="4"/>
      <c r="AJ7308" s="4"/>
      <c r="AK7308" s="4"/>
      <c r="AL7308" s="4"/>
      <c r="AM7308" s="4"/>
    </row>
    <row r="7309" spans="21:39" x14ac:dyDescent="0.2">
      <c r="U7309" s="4"/>
      <c r="V7309" s="4"/>
      <c r="W7309" s="4"/>
      <c r="X7309" s="4"/>
      <c r="AJ7309" s="4"/>
      <c r="AK7309" s="4"/>
      <c r="AL7309" s="4"/>
      <c r="AM7309" s="4"/>
    </row>
    <row r="7310" spans="21:39" x14ac:dyDescent="0.2">
      <c r="U7310" s="4"/>
      <c r="V7310" s="4"/>
      <c r="W7310" s="4"/>
      <c r="X7310" s="4"/>
      <c r="AJ7310" s="4"/>
      <c r="AK7310" s="4"/>
      <c r="AL7310" s="4"/>
      <c r="AM7310" s="4"/>
    </row>
    <row r="7311" spans="21:39" x14ac:dyDescent="0.2">
      <c r="U7311" s="4"/>
      <c r="V7311" s="4"/>
      <c r="W7311" s="4"/>
      <c r="X7311" s="4"/>
      <c r="AJ7311" s="4"/>
      <c r="AK7311" s="4"/>
      <c r="AL7311" s="4"/>
      <c r="AM7311" s="4"/>
    </row>
    <row r="7312" spans="21:39" x14ac:dyDescent="0.2">
      <c r="U7312" s="4"/>
      <c r="V7312" s="4"/>
      <c r="W7312" s="4"/>
      <c r="X7312" s="4"/>
      <c r="AJ7312" s="4"/>
      <c r="AK7312" s="4"/>
      <c r="AL7312" s="4"/>
      <c r="AM7312" s="4"/>
    </row>
    <row r="7313" spans="21:39" x14ac:dyDescent="0.2">
      <c r="U7313" s="4"/>
      <c r="V7313" s="4"/>
      <c r="W7313" s="4"/>
      <c r="X7313" s="4"/>
      <c r="AJ7313" s="4"/>
      <c r="AK7313" s="4"/>
      <c r="AL7313" s="4"/>
      <c r="AM7313" s="4"/>
    </row>
    <row r="7314" spans="21:39" x14ac:dyDescent="0.2">
      <c r="U7314" s="4"/>
      <c r="V7314" s="4"/>
      <c r="W7314" s="4"/>
      <c r="X7314" s="4"/>
      <c r="AJ7314" s="4"/>
      <c r="AK7314" s="4"/>
      <c r="AL7314" s="4"/>
      <c r="AM7314" s="4"/>
    </row>
    <row r="7315" spans="21:39" x14ac:dyDescent="0.2">
      <c r="U7315" s="4"/>
      <c r="V7315" s="4"/>
      <c r="W7315" s="4"/>
      <c r="X7315" s="4"/>
      <c r="AJ7315" s="4"/>
      <c r="AK7315" s="4"/>
      <c r="AL7315" s="4"/>
      <c r="AM7315" s="4"/>
    </row>
    <row r="7316" spans="21:39" x14ac:dyDescent="0.2">
      <c r="U7316" s="4"/>
      <c r="V7316" s="4"/>
      <c r="W7316" s="4"/>
      <c r="X7316" s="4"/>
      <c r="AJ7316" s="4"/>
      <c r="AK7316" s="4"/>
      <c r="AL7316" s="4"/>
      <c r="AM7316" s="4"/>
    </row>
    <row r="7317" spans="21:39" x14ac:dyDescent="0.2">
      <c r="U7317" s="4"/>
      <c r="V7317" s="4"/>
      <c r="W7317" s="4"/>
      <c r="X7317" s="4"/>
      <c r="AJ7317" s="4"/>
      <c r="AK7317" s="4"/>
      <c r="AL7317" s="4"/>
      <c r="AM7317" s="4"/>
    </row>
    <row r="7318" spans="21:39" x14ac:dyDescent="0.2">
      <c r="U7318" s="4"/>
      <c r="V7318" s="4"/>
      <c r="W7318" s="4"/>
      <c r="X7318" s="4"/>
      <c r="AJ7318" s="4"/>
      <c r="AK7318" s="4"/>
      <c r="AL7318" s="4"/>
      <c r="AM7318" s="4"/>
    </row>
    <row r="7319" spans="21:39" x14ac:dyDescent="0.2">
      <c r="U7319" s="4"/>
      <c r="V7319" s="4"/>
      <c r="W7319" s="4"/>
      <c r="X7319" s="4"/>
      <c r="AJ7319" s="4"/>
      <c r="AK7319" s="4"/>
      <c r="AL7319" s="4"/>
      <c r="AM7319" s="4"/>
    </row>
    <row r="7320" spans="21:39" x14ac:dyDescent="0.2">
      <c r="U7320" s="4"/>
      <c r="V7320" s="4"/>
      <c r="W7320" s="4"/>
      <c r="X7320" s="4"/>
      <c r="AJ7320" s="4"/>
      <c r="AK7320" s="4"/>
      <c r="AL7320" s="4"/>
      <c r="AM7320" s="4"/>
    </row>
    <row r="7321" spans="21:39" x14ac:dyDescent="0.2">
      <c r="U7321" s="4"/>
      <c r="V7321" s="4"/>
      <c r="W7321" s="4"/>
      <c r="X7321" s="4"/>
      <c r="AJ7321" s="4"/>
      <c r="AK7321" s="4"/>
      <c r="AL7321" s="4"/>
      <c r="AM7321" s="4"/>
    </row>
    <row r="7322" spans="21:39" x14ac:dyDescent="0.2">
      <c r="U7322" s="4"/>
      <c r="V7322" s="4"/>
      <c r="W7322" s="4"/>
      <c r="X7322" s="4"/>
      <c r="AJ7322" s="4"/>
      <c r="AK7322" s="4"/>
      <c r="AL7322" s="4"/>
      <c r="AM7322" s="4"/>
    </row>
    <row r="7323" spans="21:39" x14ac:dyDescent="0.2">
      <c r="U7323" s="4"/>
      <c r="V7323" s="4"/>
      <c r="W7323" s="4"/>
      <c r="X7323" s="4"/>
      <c r="AJ7323" s="4"/>
      <c r="AK7323" s="4"/>
      <c r="AL7323" s="4"/>
      <c r="AM7323" s="4"/>
    </row>
    <row r="7324" spans="21:39" x14ac:dyDescent="0.2">
      <c r="U7324" s="4"/>
      <c r="V7324" s="4"/>
      <c r="W7324" s="4"/>
      <c r="X7324" s="4"/>
      <c r="AJ7324" s="4"/>
      <c r="AK7324" s="4"/>
      <c r="AL7324" s="4"/>
      <c r="AM7324" s="4"/>
    </row>
    <row r="7325" spans="21:39" x14ac:dyDescent="0.2">
      <c r="U7325" s="4"/>
      <c r="V7325" s="4"/>
      <c r="W7325" s="4"/>
      <c r="X7325" s="4"/>
      <c r="AJ7325" s="4"/>
      <c r="AK7325" s="4"/>
      <c r="AL7325" s="4"/>
      <c r="AM7325" s="4"/>
    </row>
    <row r="7326" spans="21:39" x14ac:dyDescent="0.2">
      <c r="U7326" s="4"/>
      <c r="V7326" s="4"/>
      <c r="W7326" s="4"/>
      <c r="X7326" s="4"/>
      <c r="AJ7326" s="4"/>
      <c r="AK7326" s="4"/>
      <c r="AL7326" s="4"/>
      <c r="AM7326" s="4"/>
    </row>
    <row r="7327" spans="21:39" x14ac:dyDescent="0.2">
      <c r="U7327" s="4"/>
      <c r="V7327" s="4"/>
      <c r="W7327" s="4"/>
      <c r="X7327" s="4"/>
      <c r="AJ7327" s="4"/>
      <c r="AK7327" s="4"/>
      <c r="AL7327" s="4"/>
      <c r="AM7327" s="4"/>
    </row>
    <row r="7328" spans="21:39" x14ac:dyDescent="0.2">
      <c r="U7328" s="4"/>
      <c r="V7328" s="4"/>
      <c r="W7328" s="4"/>
      <c r="X7328" s="4"/>
      <c r="AJ7328" s="4"/>
      <c r="AK7328" s="4"/>
      <c r="AL7328" s="4"/>
      <c r="AM7328" s="4"/>
    </row>
    <row r="7329" spans="21:39" x14ac:dyDescent="0.2">
      <c r="U7329" s="4"/>
      <c r="V7329" s="4"/>
      <c r="W7329" s="4"/>
      <c r="X7329" s="4"/>
      <c r="AJ7329" s="4"/>
      <c r="AK7329" s="4"/>
      <c r="AL7329" s="4"/>
      <c r="AM7329" s="4"/>
    </row>
    <row r="7330" spans="21:39" x14ac:dyDescent="0.2">
      <c r="U7330" s="4"/>
      <c r="V7330" s="4"/>
      <c r="W7330" s="4"/>
      <c r="X7330" s="4"/>
      <c r="AJ7330" s="4"/>
      <c r="AK7330" s="4"/>
      <c r="AL7330" s="4"/>
      <c r="AM7330" s="4"/>
    </row>
    <row r="7331" spans="21:39" x14ac:dyDescent="0.2">
      <c r="U7331" s="4"/>
      <c r="V7331" s="4"/>
      <c r="W7331" s="4"/>
      <c r="X7331" s="4"/>
      <c r="AJ7331" s="4"/>
      <c r="AK7331" s="4"/>
      <c r="AL7331" s="4"/>
      <c r="AM7331" s="4"/>
    </row>
    <row r="7332" spans="21:39" x14ac:dyDescent="0.2">
      <c r="U7332" s="4"/>
      <c r="V7332" s="4"/>
      <c r="W7332" s="4"/>
      <c r="X7332" s="4"/>
      <c r="AJ7332" s="4"/>
      <c r="AK7332" s="4"/>
      <c r="AL7332" s="4"/>
      <c r="AM7332" s="4"/>
    </row>
    <row r="7333" spans="21:39" x14ac:dyDescent="0.2">
      <c r="U7333" s="4"/>
      <c r="V7333" s="4"/>
      <c r="W7333" s="4"/>
      <c r="X7333" s="4"/>
      <c r="AJ7333" s="4"/>
      <c r="AK7333" s="4"/>
      <c r="AL7333" s="4"/>
      <c r="AM7333" s="4"/>
    </row>
    <row r="7334" spans="21:39" x14ac:dyDescent="0.2">
      <c r="U7334" s="4"/>
      <c r="V7334" s="4"/>
      <c r="W7334" s="4"/>
      <c r="X7334" s="4"/>
      <c r="AJ7334" s="4"/>
      <c r="AK7334" s="4"/>
      <c r="AL7334" s="4"/>
      <c r="AM7334" s="4"/>
    </row>
    <row r="7335" spans="21:39" x14ac:dyDescent="0.2">
      <c r="U7335" s="4"/>
      <c r="V7335" s="4"/>
      <c r="W7335" s="4"/>
      <c r="X7335" s="4"/>
      <c r="AJ7335" s="4"/>
      <c r="AK7335" s="4"/>
      <c r="AL7335" s="4"/>
      <c r="AM7335" s="4"/>
    </row>
    <row r="7336" spans="21:39" x14ac:dyDescent="0.2">
      <c r="U7336" s="4"/>
      <c r="V7336" s="4"/>
      <c r="W7336" s="4"/>
      <c r="X7336" s="4"/>
      <c r="AJ7336" s="4"/>
      <c r="AK7336" s="4"/>
      <c r="AL7336" s="4"/>
      <c r="AM7336" s="4"/>
    </row>
    <row r="7337" spans="21:39" x14ac:dyDescent="0.2">
      <c r="U7337" s="4"/>
      <c r="V7337" s="4"/>
      <c r="W7337" s="4"/>
      <c r="X7337" s="4"/>
      <c r="AJ7337" s="4"/>
      <c r="AK7337" s="4"/>
      <c r="AL7337" s="4"/>
      <c r="AM7337" s="4"/>
    </row>
    <row r="7338" spans="21:39" x14ac:dyDescent="0.2">
      <c r="U7338" s="4"/>
      <c r="V7338" s="4"/>
      <c r="W7338" s="4"/>
      <c r="X7338" s="4"/>
      <c r="AJ7338" s="4"/>
      <c r="AK7338" s="4"/>
      <c r="AL7338" s="4"/>
      <c r="AM7338" s="4"/>
    </row>
    <row r="7339" spans="21:39" x14ac:dyDescent="0.2">
      <c r="U7339" s="4"/>
      <c r="V7339" s="4"/>
      <c r="W7339" s="4"/>
      <c r="X7339" s="4"/>
      <c r="AJ7339" s="4"/>
      <c r="AK7339" s="4"/>
      <c r="AL7339" s="4"/>
      <c r="AM7339" s="4"/>
    </row>
    <row r="7340" spans="21:39" x14ac:dyDescent="0.2">
      <c r="U7340" s="4"/>
      <c r="V7340" s="4"/>
      <c r="W7340" s="4"/>
      <c r="X7340" s="4"/>
      <c r="AJ7340" s="4"/>
      <c r="AK7340" s="4"/>
      <c r="AL7340" s="4"/>
      <c r="AM7340" s="4"/>
    </row>
    <row r="7341" spans="21:39" x14ac:dyDescent="0.2">
      <c r="U7341" s="4"/>
      <c r="V7341" s="4"/>
      <c r="W7341" s="4"/>
      <c r="X7341" s="4"/>
      <c r="AJ7341" s="4"/>
      <c r="AK7341" s="4"/>
      <c r="AL7341" s="4"/>
      <c r="AM7341" s="4"/>
    </row>
    <row r="7342" spans="21:39" x14ac:dyDescent="0.2">
      <c r="U7342" s="4"/>
      <c r="V7342" s="4"/>
      <c r="W7342" s="4"/>
      <c r="X7342" s="4"/>
      <c r="AJ7342" s="4"/>
      <c r="AK7342" s="4"/>
      <c r="AL7342" s="4"/>
      <c r="AM7342" s="4"/>
    </row>
    <row r="7343" spans="21:39" x14ac:dyDescent="0.2">
      <c r="U7343" s="4"/>
      <c r="V7343" s="4"/>
      <c r="W7343" s="4"/>
      <c r="X7343" s="4"/>
      <c r="AJ7343" s="4"/>
      <c r="AK7343" s="4"/>
      <c r="AL7343" s="4"/>
      <c r="AM7343" s="4"/>
    </row>
    <row r="7344" spans="21:39" x14ac:dyDescent="0.2">
      <c r="U7344" s="4"/>
      <c r="V7344" s="4"/>
      <c r="W7344" s="4"/>
      <c r="X7344" s="4"/>
      <c r="AJ7344" s="4"/>
      <c r="AK7344" s="4"/>
      <c r="AL7344" s="4"/>
      <c r="AM7344" s="4"/>
    </row>
    <row r="7345" spans="21:39" x14ac:dyDescent="0.2">
      <c r="U7345" s="4"/>
      <c r="V7345" s="4"/>
      <c r="W7345" s="4"/>
      <c r="X7345" s="4"/>
      <c r="AJ7345" s="4"/>
      <c r="AK7345" s="4"/>
      <c r="AL7345" s="4"/>
      <c r="AM7345" s="4"/>
    </row>
    <row r="7346" spans="21:39" x14ac:dyDescent="0.2">
      <c r="U7346" s="4"/>
      <c r="V7346" s="4"/>
      <c r="W7346" s="4"/>
      <c r="X7346" s="4"/>
      <c r="AJ7346" s="4"/>
      <c r="AK7346" s="4"/>
      <c r="AL7346" s="4"/>
      <c r="AM7346" s="4"/>
    </row>
    <row r="7347" spans="21:39" x14ac:dyDescent="0.2">
      <c r="U7347" s="4"/>
      <c r="V7347" s="4"/>
      <c r="W7347" s="4"/>
      <c r="X7347" s="4"/>
      <c r="AJ7347" s="4"/>
      <c r="AK7347" s="4"/>
      <c r="AL7347" s="4"/>
      <c r="AM7347" s="4"/>
    </row>
    <row r="7348" spans="21:39" x14ac:dyDescent="0.2">
      <c r="U7348" s="4"/>
      <c r="V7348" s="4"/>
      <c r="W7348" s="4"/>
      <c r="X7348" s="4"/>
      <c r="AJ7348" s="4"/>
      <c r="AK7348" s="4"/>
      <c r="AL7348" s="4"/>
      <c r="AM7348" s="4"/>
    </row>
    <row r="7349" spans="21:39" x14ac:dyDescent="0.2">
      <c r="U7349" s="4"/>
      <c r="V7349" s="4"/>
      <c r="W7349" s="4"/>
      <c r="X7349" s="4"/>
      <c r="AJ7349" s="4"/>
      <c r="AK7349" s="4"/>
      <c r="AL7349" s="4"/>
      <c r="AM7349" s="4"/>
    </row>
    <row r="7350" spans="21:39" x14ac:dyDescent="0.2">
      <c r="U7350" s="4"/>
      <c r="V7350" s="4"/>
      <c r="W7350" s="4"/>
      <c r="X7350" s="4"/>
      <c r="AJ7350" s="4"/>
      <c r="AK7350" s="4"/>
      <c r="AL7350" s="4"/>
      <c r="AM7350" s="4"/>
    </row>
    <row r="7351" spans="21:39" x14ac:dyDescent="0.2">
      <c r="U7351" s="4"/>
      <c r="V7351" s="4"/>
      <c r="W7351" s="4"/>
      <c r="X7351" s="4"/>
      <c r="AJ7351" s="4"/>
      <c r="AK7351" s="4"/>
      <c r="AL7351" s="4"/>
      <c r="AM7351" s="4"/>
    </row>
    <row r="7352" spans="21:39" x14ac:dyDescent="0.2">
      <c r="U7352" s="4"/>
      <c r="V7352" s="4"/>
      <c r="W7352" s="4"/>
      <c r="X7352" s="4"/>
      <c r="AJ7352" s="4"/>
      <c r="AK7352" s="4"/>
      <c r="AL7352" s="4"/>
      <c r="AM7352" s="4"/>
    </row>
    <row r="7353" spans="21:39" x14ac:dyDescent="0.2">
      <c r="U7353" s="4"/>
      <c r="V7353" s="4"/>
      <c r="W7353" s="4"/>
      <c r="X7353" s="4"/>
      <c r="AJ7353" s="4"/>
      <c r="AK7353" s="4"/>
      <c r="AL7353" s="4"/>
      <c r="AM7353" s="4"/>
    </row>
    <row r="7354" spans="21:39" x14ac:dyDescent="0.2">
      <c r="U7354" s="4"/>
      <c r="V7354" s="4"/>
      <c r="W7354" s="4"/>
      <c r="X7354" s="4"/>
      <c r="AJ7354" s="4"/>
      <c r="AK7354" s="4"/>
      <c r="AL7354" s="4"/>
      <c r="AM7354" s="4"/>
    </row>
    <row r="7355" spans="21:39" x14ac:dyDescent="0.2">
      <c r="U7355" s="4"/>
      <c r="V7355" s="4"/>
      <c r="W7355" s="4"/>
      <c r="X7355" s="4"/>
      <c r="AJ7355" s="4"/>
      <c r="AK7355" s="4"/>
      <c r="AL7355" s="4"/>
      <c r="AM7355" s="4"/>
    </row>
    <row r="7356" spans="21:39" x14ac:dyDescent="0.2">
      <c r="U7356" s="4"/>
      <c r="V7356" s="4"/>
      <c r="W7356" s="4"/>
      <c r="X7356" s="4"/>
      <c r="AJ7356" s="4"/>
      <c r="AK7356" s="4"/>
      <c r="AL7356" s="4"/>
      <c r="AM7356" s="4"/>
    </row>
    <row r="7357" spans="21:39" x14ac:dyDescent="0.2">
      <c r="U7357" s="4"/>
      <c r="V7357" s="4"/>
      <c r="W7357" s="4"/>
      <c r="X7357" s="4"/>
      <c r="AJ7357" s="4"/>
      <c r="AK7357" s="4"/>
      <c r="AL7357" s="4"/>
      <c r="AM7357" s="4"/>
    </row>
    <row r="7358" spans="21:39" x14ac:dyDescent="0.2">
      <c r="U7358" s="4"/>
      <c r="V7358" s="4"/>
      <c r="W7358" s="4"/>
      <c r="X7358" s="4"/>
      <c r="AJ7358" s="4"/>
      <c r="AK7358" s="4"/>
      <c r="AL7358" s="4"/>
      <c r="AM7358" s="4"/>
    </row>
    <row r="7359" spans="21:39" x14ac:dyDescent="0.2">
      <c r="U7359" s="4"/>
      <c r="V7359" s="4"/>
      <c r="W7359" s="4"/>
      <c r="X7359" s="4"/>
      <c r="AJ7359" s="4"/>
      <c r="AK7359" s="4"/>
      <c r="AL7359" s="4"/>
      <c r="AM7359" s="4"/>
    </row>
    <row r="7360" spans="21:39" x14ac:dyDescent="0.2">
      <c r="U7360" s="4"/>
      <c r="V7360" s="4"/>
      <c r="W7360" s="4"/>
      <c r="X7360" s="4"/>
      <c r="AJ7360" s="4"/>
      <c r="AK7360" s="4"/>
      <c r="AL7360" s="4"/>
      <c r="AM7360" s="4"/>
    </row>
    <row r="7361" spans="21:39" x14ac:dyDescent="0.2">
      <c r="U7361" s="4"/>
      <c r="V7361" s="4"/>
      <c r="W7361" s="4"/>
      <c r="X7361" s="4"/>
      <c r="AJ7361" s="4"/>
      <c r="AK7361" s="4"/>
      <c r="AL7361" s="4"/>
      <c r="AM7361" s="4"/>
    </row>
    <row r="7362" spans="21:39" x14ac:dyDescent="0.2">
      <c r="U7362" s="4"/>
      <c r="V7362" s="4"/>
      <c r="W7362" s="4"/>
      <c r="X7362" s="4"/>
      <c r="AJ7362" s="4"/>
      <c r="AK7362" s="4"/>
      <c r="AL7362" s="4"/>
      <c r="AM7362" s="4"/>
    </row>
    <row r="7363" spans="21:39" x14ac:dyDescent="0.2">
      <c r="U7363" s="4"/>
      <c r="V7363" s="4"/>
      <c r="W7363" s="4"/>
      <c r="X7363" s="4"/>
      <c r="AJ7363" s="4"/>
      <c r="AK7363" s="4"/>
      <c r="AL7363" s="4"/>
      <c r="AM7363" s="4"/>
    </row>
    <row r="7364" spans="21:39" x14ac:dyDescent="0.2">
      <c r="U7364" s="4"/>
      <c r="V7364" s="4"/>
      <c r="W7364" s="4"/>
      <c r="X7364" s="4"/>
      <c r="AJ7364" s="4"/>
      <c r="AK7364" s="4"/>
      <c r="AL7364" s="4"/>
      <c r="AM7364" s="4"/>
    </row>
    <row r="7365" spans="21:39" x14ac:dyDescent="0.2">
      <c r="U7365" s="4"/>
      <c r="V7365" s="4"/>
      <c r="W7365" s="4"/>
      <c r="X7365" s="4"/>
      <c r="AJ7365" s="4"/>
      <c r="AK7365" s="4"/>
      <c r="AL7365" s="4"/>
      <c r="AM7365" s="4"/>
    </row>
    <row r="7366" spans="21:39" x14ac:dyDescent="0.2">
      <c r="U7366" s="4"/>
      <c r="V7366" s="4"/>
      <c r="W7366" s="4"/>
      <c r="X7366" s="4"/>
      <c r="AJ7366" s="4"/>
      <c r="AK7366" s="4"/>
      <c r="AL7366" s="4"/>
      <c r="AM7366" s="4"/>
    </row>
    <row r="7367" spans="21:39" x14ac:dyDescent="0.2">
      <c r="U7367" s="4"/>
      <c r="V7367" s="4"/>
      <c r="W7367" s="4"/>
      <c r="X7367" s="4"/>
      <c r="AJ7367" s="4"/>
      <c r="AK7367" s="4"/>
      <c r="AL7367" s="4"/>
      <c r="AM7367" s="4"/>
    </row>
    <row r="7368" spans="21:39" x14ac:dyDescent="0.2">
      <c r="U7368" s="4"/>
      <c r="V7368" s="4"/>
      <c r="W7368" s="4"/>
      <c r="X7368" s="4"/>
      <c r="AJ7368" s="4"/>
      <c r="AK7368" s="4"/>
      <c r="AL7368" s="4"/>
      <c r="AM7368" s="4"/>
    </row>
    <row r="7369" spans="21:39" x14ac:dyDescent="0.2">
      <c r="U7369" s="4"/>
      <c r="V7369" s="4"/>
      <c r="W7369" s="4"/>
      <c r="X7369" s="4"/>
      <c r="AJ7369" s="4"/>
      <c r="AK7369" s="4"/>
      <c r="AL7369" s="4"/>
      <c r="AM7369" s="4"/>
    </row>
    <row r="7370" spans="21:39" x14ac:dyDescent="0.2">
      <c r="U7370" s="4"/>
      <c r="V7370" s="4"/>
      <c r="W7370" s="4"/>
      <c r="X7370" s="4"/>
      <c r="AJ7370" s="4"/>
      <c r="AK7370" s="4"/>
      <c r="AL7370" s="4"/>
      <c r="AM7370" s="4"/>
    </row>
    <row r="7371" spans="21:39" x14ac:dyDescent="0.2">
      <c r="U7371" s="4"/>
      <c r="V7371" s="4"/>
      <c r="W7371" s="4"/>
      <c r="X7371" s="4"/>
      <c r="AJ7371" s="4"/>
      <c r="AK7371" s="4"/>
      <c r="AL7371" s="4"/>
      <c r="AM7371" s="4"/>
    </row>
    <row r="7372" spans="21:39" x14ac:dyDescent="0.2">
      <c r="U7372" s="4"/>
      <c r="V7372" s="4"/>
      <c r="W7372" s="4"/>
      <c r="X7372" s="4"/>
      <c r="AJ7372" s="4"/>
      <c r="AK7372" s="4"/>
      <c r="AL7372" s="4"/>
      <c r="AM7372" s="4"/>
    </row>
    <row r="7373" spans="21:39" x14ac:dyDescent="0.2">
      <c r="U7373" s="4"/>
      <c r="V7373" s="4"/>
      <c r="W7373" s="4"/>
      <c r="X7373" s="4"/>
      <c r="AJ7373" s="4"/>
      <c r="AK7373" s="4"/>
      <c r="AL7373" s="4"/>
      <c r="AM7373" s="4"/>
    </row>
    <row r="7374" spans="21:39" x14ac:dyDescent="0.2">
      <c r="U7374" s="4"/>
      <c r="V7374" s="4"/>
      <c r="W7374" s="4"/>
      <c r="X7374" s="4"/>
      <c r="AJ7374" s="4"/>
      <c r="AK7374" s="4"/>
      <c r="AL7374" s="4"/>
      <c r="AM7374" s="4"/>
    </row>
    <row r="7375" spans="21:39" x14ac:dyDescent="0.2">
      <c r="U7375" s="4"/>
      <c r="V7375" s="4"/>
      <c r="W7375" s="4"/>
      <c r="X7375" s="4"/>
      <c r="AJ7375" s="4"/>
      <c r="AK7375" s="4"/>
      <c r="AL7375" s="4"/>
      <c r="AM7375" s="4"/>
    </row>
    <row r="7376" spans="21:39" x14ac:dyDescent="0.2">
      <c r="U7376" s="4"/>
      <c r="V7376" s="4"/>
      <c r="W7376" s="4"/>
      <c r="X7376" s="4"/>
      <c r="AJ7376" s="4"/>
      <c r="AK7376" s="4"/>
      <c r="AL7376" s="4"/>
      <c r="AM7376" s="4"/>
    </row>
    <row r="7377" spans="21:39" x14ac:dyDescent="0.2">
      <c r="U7377" s="4"/>
      <c r="V7377" s="4"/>
      <c r="W7377" s="4"/>
      <c r="X7377" s="4"/>
      <c r="AJ7377" s="4"/>
      <c r="AK7377" s="4"/>
      <c r="AL7377" s="4"/>
      <c r="AM7377" s="4"/>
    </row>
    <row r="7378" spans="21:39" x14ac:dyDescent="0.2">
      <c r="U7378" s="4"/>
      <c r="V7378" s="4"/>
      <c r="W7378" s="4"/>
      <c r="X7378" s="4"/>
      <c r="AJ7378" s="4"/>
      <c r="AK7378" s="4"/>
      <c r="AL7378" s="4"/>
      <c r="AM7378" s="4"/>
    </row>
    <row r="7379" spans="21:39" x14ac:dyDescent="0.2">
      <c r="U7379" s="4"/>
      <c r="V7379" s="4"/>
      <c r="W7379" s="4"/>
      <c r="X7379" s="4"/>
      <c r="AJ7379" s="4"/>
      <c r="AK7379" s="4"/>
      <c r="AL7379" s="4"/>
      <c r="AM7379" s="4"/>
    </row>
    <row r="7380" spans="21:39" x14ac:dyDescent="0.2">
      <c r="U7380" s="4"/>
      <c r="V7380" s="4"/>
      <c r="W7380" s="4"/>
      <c r="X7380" s="4"/>
      <c r="AJ7380" s="4"/>
      <c r="AK7380" s="4"/>
      <c r="AL7380" s="4"/>
      <c r="AM7380" s="4"/>
    </row>
    <row r="7381" spans="21:39" x14ac:dyDescent="0.2">
      <c r="U7381" s="4"/>
      <c r="V7381" s="4"/>
      <c r="W7381" s="4"/>
      <c r="X7381" s="4"/>
      <c r="AJ7381" s="4"/>
      <c r="AK7381" s="4"/>
      <c r="AL7381" s="4"/>
      <c r="AM7381" s="4"/>
    </row>
    <row r="7382" spans="21:39" x14ac:dyDescent="0.2">
      <c r="U7382" s="4"/>
      <c r="V7382" s="4"/>
      <c r="W7382" s="4"/>
      <c r="X7382" s="4"/>
      <c r="AJ7382" s="4"/>
      <c r="AK7382" s="4"/>
      <c r="AL7382" s="4"/>
      <c r="AM7382" s="4"/>
    </row>
    <row r="7383" spans="21:39" x14ac:dyDescent="0.2">
      <c r="U7383" s="4"/>
      <c r="V7383" s="4"/>
      <c r="W7383" s="4"/>
      <c r="X7383" s="4"/>
      <c r="AJ7383" s="4"/>
      <c r="AK7383" s="4"/>
      <c r="AL7383" s="4"/>
      <c r="AM7383" s="4"/>
    </row>
    <row r="7384" spans="21:39" x14ac:dyDescent="0.2">
      <c r="U7384" s="4"/>
      <c r="V7384" s="4"/>
      <c r="W7384" s="4"/>
      <c r="X7384" s="4"/>
      <c r="AJ7384" s="4"/>
      <c r="AK7384" s="4"/>
      <c r="AL7384" s="4"/>
      <c r="AM7384" s="4"/>
    </row>
    <row r="7385" spans="21:39" x14ac:dyDescent="0.2">
      <c r="U7385" s="4"/>
      <c r="V7385" s="4"/>
      <c r="W7385" s="4"/>
      <c r="X7385" s="4"/>
      <c r="AJ7385" s="4"/>
      <c r="AK7385" s="4"/>
      <c r="AL7385" s="4"/>
      <c r="AM7385" s="4"/>
    </row>
    <row r="7386" spans="21:39" x14ac:dyDescent="0.2">
      <c r="U7386" s="4"/>
      <c r="V7386" s="4"/>
      <c r="W7386" s="4"/>
      <c r="X7386" s="4"/>
      <c r="AJ7386" s="4"/>
      <c r="AK7386" s="4"/>
      <c r="AL7386" s="4"/>
      <c r="AM7386" s="4"/>
    </row>
    <row r="7387" spans="21:39" x14ac:dyDescent="0.2">
      <c r="U7387" s="4"/>
      <c r="V7387" s="4"/>
      <c r="W7387" s="4"/>
      <c r="X7387" s="4"/>
      <c r="AJ7387" s="4"/>
      <c r="AK7387" s="4"/>
      <c r="AL7387" s="4"/>
      <c r="AM7387" s="4"/>
    </row>
    <row r="7388" spans="21:39" x14ac:dyDescent="0.2">
      <c r="U7388" s="4"/>
      <c r="V7388" s="4"/>
      <c r="W7388" s="4"/>
      <c r="X7388" s="4"/>
      <c r="AJ7388" s="4"/>
      <c r="AK7388" s="4"/>
      <c r="AL7388" s="4"/>
      <c r="AM7388" s="4"/>
    </row>
    <row r="7389" spans="21:39" x14ac:dyDescent="0.2">
      <c r="U7389" s="4"/>
      <c r="V7389" s="4"/>
      <c r="W7389" s="4"/>
      <c r="X7389" s="4"/>
      <c r="AJ7389" s="4"/>
      <c r="AK7389" s="4"/>
      <c r="AL7389" s="4"/>
      <c r="AM7389" s="4"/>
    </row>
    <row r="7390" spans="21:39" x14ac:dyDescent="0.2">
      <c r="U7390" s="4"/>
      <c r="V7390" s="4"/>
      <c r="W7390" s="4"/>
      <c r="X7390" s="4"/>
      <c r="AJ7390" s="4"/>
      <c r="AK7390" s="4"/>
      <c r="AL7390" s="4"/>
      <c r="AM7390" s="4"/>
    </row>
    <row r="7391" spans="21:39" x14ac:dyDescent="0.2">
      <c r="U7391" s="4"/>
      <c r="V7391" s="4"/>
      <c r="W7391" s="4"/>
      <c r="X7391" s="4"/>
      <c r="AJ7391" s="4"/>
      <c r="AK7391" s="4"/>
      <c r="AL7391" s="4"/>
      <c r="AM7391" s="4"/>
    </row>
    <row r="7392" spans="21:39" x14ac:dyDescent="0.2">
      <c r="U7392" s="4"/>
      <c r="V7392" s="4"/>
      <c r="W7392" s="4"/>
      <c r="X7392" s="4"/>
      <c r="AJ7392" s="4"/>
      <c r="AK7392" s="4"/>
      <c r="AL7392" s="4"/>
      <c r="AM7392" s="4"/>
    </row>
    <row r="7393" spans="21:39" x14ac:dyDescent="0.2">
      <c r="U7393" s="4"/>
      <c r="V7393" s="4"/>
      <c r="W7393" s="4"/>
      <c r="X7393" s="4"/>
      <c r="AJ7393" s="4"/>
      <c r="AK7393" s="4"/>
      <c r="AL7393" s="4"/>
      <c r="AM7393" s="4"/>
    </row>
    <row r="7394" spans="21:39" x14ac:dyDescent="0.2">
      <c r="U7394" s="4"/>
      <c r="V7394" s="4"/>
      <c r="W7394" s="4"/>
      <c r="X7394" s="4"/>
      <c r="AJ7394" s="4"/>
      <c r="AK7394" s="4"/>
      <c r="AL7394" s="4"/>
      <c r="AM7394" s="4"/>
    </row>
    <row r="7395" spans="21:39" x14ac:dyDescent="0.2">
      <c r="U7395" s="4"/>
      <c r="V7395" s="4"/>
      <c r="W7395" s="4"/>
      <c r="X7395" s="4"/>
      <c r="AJ7395" s="4"/>
      <c r="AK7395" s="4"/>
      <c r="AL7395" s="4"/>
      <c r="AM7395" s="4"/>
    </row>
    <row r="7396" spans="21:39" x14ac:dyDescent="0.2">
      <c r="U7396" s="4"/>
      <c r="V7396" s="4"/>
      <c r="W7396" s="4"/>
      <c r="X7396" s="4"/>
      <c r="AJ7396" s="4"/>
      <c r="AK7396" s="4"/>
      <c r="AL7396" s="4"/>
      <c r="AM7396" s="4"/>
    </row>
    <row r="7397" spans="21:39" x14ac:dyDescent="0.2">
      <c r="U7397" s="4"/>
      <c r="V7397" s="4"/>
      <c r="W7397" s="4"/>
      <c r="X7397" s="4"/>
      <c r="AJ7397" s="4"/>
      <c r="AK7397" s="4"/>
      <c r="AL7397" s="4"/>
      <c r="AM7397" s="4"/>
    </row>
    <row r="7398" spans="21:39" x14ac:dyDescent="0.2">
      <c r="U7398" s="4"/>
      <c r="V7398" s="4"/>
      <c r="W7398" s="4"/>
      <c r="X7398" s="4"/>
      <c r="AJ7398" s="4"/>
      <c r="AK7398" s="4"/>
      <c r="AL7398" s="4"/>
      <c r="AM7398" s="4"/>
    </row>
    <row r="7399" spans="21:39" x14ac:dyDescent="0.2">
      <c r="U7399" s="4"/>
      <c r="V7399" s="4"/>
      <c r="W7399" s="4"/>
      <c r="X7399" s="4"/>
      <c r="AJ7399" s="4"/>
      <c r="AK7399" s="4"/>
      <c r="AL7399" s="4"/>
      <c r="AM7399" s="4"/>
    </row>
    <row r="7400" spans="21:39" x14ac:dyDescent="0.2">
      <c r="U7400" s="4"/>
      <c r="V7400" s="4"/>
      <c r="W7400" s="4"/>
      <c r="X7400" s="4"/>
      <c r="AJ7400" s="4"/>
      <c r="AK7400" s="4"/>
      <c r="AL7400" s="4"/>
      <c r="AM7400" s="4"/>
    </row>
    <row r="7401" spans="21:39" x14ac:dyDescent="0.2">
      <c r="U7401" s="4"/>
      <c r="V7401" s="4"/>
      <c r="W7401" s="4"/>
      <c r="X7401" s="4"/>
      <c r="AJ7401" s="4"/>
      <c r="AK7401" s="4"/>
      <c r="AL7401" s="4"/>
      <c r="AM7401" s="4"/>
    </row>
    <row r="7402" spans="21:39" x14ac:dyDescent="0.2">
      <c r="U7402" s="4"/>
      <c r="V7402" s="4"/>
      <c r="W7402" s="4"/>
      <c r="X7402" s="4"/>
      <c r="AJ7402" s="4"/>
      <c r="AK7402" s="4"/>
      <c r="AL7402" s="4"/>
      <c r="AM7402" s="4"/>
    </row>
    <row r="7403" spans="21:39" x14ac:dyDescent="0.2">
      <c r="U7403" s="4"/>
      <c r="V7403" s="4"/>
      <c r="W7403" s="4"/>
      <c r="X7403" s="4"/>
      <c r="AJ7403" s="4"/>
      <c r="AK7403" s="4"/>
      <c r="AL7403" s="4"/>
      <c r="AM7403" s="4"/>
    </row>
    <row r="7404" spans="21:39" x14ac:dyDescent="0.2">
      <c r="U7404" s="4"/>
      <c r="V7404" s="4"/>
      <c r="W7404" s="4"/>
      <c r="X7404" s="4"/>
      <c r="AJ7404" s="4"/>
      <c r="AK7404" s="4"/>
      <c r="AL7404" s="4"/>
      <c r="AM7404" s="4"/>
    </row>
    <row r="7405" spans="21:39" x14ac:dyDescent="0.2">
      <c r="U7405" s="4"/>
      <c r="V7405" s="4"/>
      <c r="W7405" s="4"/>
      <c r="X7405" s="4"/>
      <c r="AJ7405" s="4"/>
      <c r="AK7405" s="4"/>
      <c r="AL7405" s="4"/>
      <c r="AM7405" s="4"/>
    </row>
    <row r="7406" spans="21:39" x14ac:dyDescent="0.2">
      <c r="U7406" s="4"/>
      <c r="V7406" s="4"/>
      <c r="W7406" s="4"/>
      <c r="X7406" s="4"/>
      <c r="AJ7406" s="4"/>
      <c r="AK7406" s="4"/>
      <c r="AL7406" s="4"/>
      <c r="AM7406" s="4"/>
    </row>
    <row r="7407" spans="21:39" x14ac:dyDescent="0.2">
      <c r="U7407" s="4"/>
      <c r="V7407" s="4"/>
      <c r="W7407" s="4"/>
      <c r="X7407" s="4"/>
      <c r="AJ7407" s="4"/>
      <c r="AK7407" s="4"/>
      <c r="AL7407" s="4"/>
      <c r="AM7407" s="4"/>
    </row>
    <row r="7408" spans="21:39" x14ac:dyDescent="0.2">
      <c r="U7408" s="4"/>
      <c r="V7408" s="4"/>
      <c r="W7408" s="4"/>
      <c r="X7408" s="4"/>
      <c r="AJ7408" s="4"/>
      <c r="AK7408" s="4"/>
      <c r="AL7408" s="4"/>
      <c r="AM7408" s="4"/>
    </row>
    <row r="7409" spans="21:39" x14ac:dyDescent="0.2">
      <c r="U7409" s="4"/>
      <c r="V7409" s="4"/>
      <c r="W7409" s="4"/>
      <c r="X7409" s="4"/>
      <c r="AJ7409" s="4"/>
      <c r="AK7409" s="4"/>
      <c r="AL7409" s="4"/>
      <c r="AM7409" s="4"/>
    </row>
    <row r="7410" spans="21:39" x14ac:dyDescent="0.2">
      <c r="U7410" s="4"/>
      <c r="V7410" s="4"/>
      <c r="W7410" s="4"/>
      <c r="X7410" s="4"/>
      <c r="AJ7410" s="4"/>
      <c r="AK7410" s="4"/>
      <c r="AL7410" s="4"/>
      <c r="AM7410" s="4"/>
    </row>
    <row r="7411" spans="21:39" x14ac:dyDescent="0.2">
      <c r="U7411" s="4"/>
      <c r="V7411" s="4"/>
      <c r="W7411" s="4"/>
      <c r="X7411" s="4"/>
      <c r="AJ7411" s="4"/>
      <c r="AK7411" s="4"/>
      <c r="AL7411" s="4"/>
      <c r="AM7411" s="4"/>
    </row>
    <row r="7412" spans="21:39" x14ac:dyDescent="0.2">
      <c r="U7412" s="4"/>
      <c r="V7412" s="4"/>
      <c r="W7412" s="4"/>
      <c r="X7412" s="4"/>
      <c r="AJ7412" s="4"/>
      <c r="AK7412" s="4"/>
      <c r="AL7412" s="4"/>
      <c r="AM7412" s="4"/>
    </row>
    <row r="7413" spans="21:39" x14ac:dyDescent="0.2">
      <c r="U7413" s="4"/>
      <c r="V7413" s="4"/>
      <c r="W7413" s="4"/>
      <c r="X7413" s="4"/>
      <c r="AJ7413" s="4"/>
      <c r="AK7413" s="4"/>
      <c r="AL7413" s="4"/>
      <c r="AM7413" s="4"/>
    </row>
    <row r="7414" spans="21:39" x14ac:dyDescent="0.2">
      <c r="U7414" s="4"/>
      <c r="V7414" s="4"/>
      <c r="W7414" s="4"/>
      <c r="X7414" s="4"/>
      <c r="AJ7414" s="4"/>
      <c r="AK7414" s="4"/>
      <c r="AL7414" s="4"/>
      <c r="AM7414" s="4"/>
    </row>
    <row r="7415" spans="21:39" x14ac:dyDescent="0.2">
      <c r="U7415" s="4"/>
      <c r="V7415" s="4"/>
      <c r="W7415" s="4"/>
      <c r="X7415" s="4"/>
      <c r="AJ7415" s="4"/>
      <c r="AK7415" s="4"/>
      <c r="AL7415" s="4"/>
      <c r="AM7415" s="4"/>
    </row>
    <row r="7416" spans="21:39" x14ac:dyDescent="0.2">
      <c r="U7416" s="4"/>
      <c r="V7416" s="4"/>
      <c r="W7416" s="4"/>
      <c r="X7416" s="4"/>
      <c r="AJ7416" s="4"/>
      <c r="AK7416" s="4"/>
      <c r="AL7416" s="4"/>
      <c r="AM7416" s="4"/>
    </row>
    <row r="7417" spans="21:39" x14ac:dyDescent="0.2">
      <c r="U7417" s="4"/>
      <c r="V7417" s="4"/>
      <c r="W7417" s="4"/>
      <c r="X7417" s="4"/>
      <c r="AJ7417" s="4"/>
      <c r="AK7417" s="4"/>
      <c r="AL7417" s="4"/>
      <c r="AM7417" s="4"/>
    </row>
    <row r="7418" spans="21:39" x14ac:dyDescent="0.2">
      <c r="U7418" s="4"/>
      <c r="V7418" s="4"/>
      <c r="W7418" s="4"/>
      <c r="X7418" s="4"/>
      <c r="AJ7418" s="4"/>
      <c r="AK7418" s="4"/>
      <c r="AL7418" s="4"/>
      <c r="AM7418" s="4"/>
    </row>
    <row r="7419" spans="21:39" x14ac:dyDescent="0.2">
      <c r="U7419" s="4"/>
      <c r="V7419" s="4"/>
      <c r="W7419" s="4"/>
      <c r="X7419" s="4"/>
      <c r="AJ7419" s="4"/>
      <c r="AK7419" s="4"/>
      <c r="AL7419" s="4"/>
      <c r="AM7419" s="4"/>
    </row>
    <row r="7420" spans="21:39" x14ac:dyDescent="0.2">
      <c r="U7420" s="4"/>
      <c r="V7420" s="4"/>
      <c r="W7420" s="4"/>
      <c r="X7420" s="4"/>
      <c r="AJ7420" s="4"/>
      <c r="AK7420" s="4"/>
      <c r="AL7420" s="4"/>
      <c r="AM7420" s="4"/>
    </row>
    <row r="7421" spans="21:39" x14ac:dyDescent="0.2">
      <c r="U7421" s="4"/>
      <c r="V7421" s="4"/>
      <c r="W7421" s="4"/>
      <c r="X7421" s="4"/>
      <c r="AJ7421" s="4"/>
      <c r="AK7421" s="4"/>
      <c r="AL7421" s="4"/>
      <c r="AM7421" s="4"/>
    </row>
    <row r="7422" spans="21:39" x14ac:dyDescent="0.2">
      <c r="U7422" s="4"/>
      <c r="V7422" s="4"/>
      <c r="W7422" s="4"/>
      <c r="X7422" s="4"/>
      <c r="AJ7422" s="4"/>
      <c r="AK7422" s="4"/>
      <c r="AL7422" s="4"/>
      <c r="AM7422" s="4"/>
    </row>
    <row r="7423" spans="21:39" x14ac:dyDescent="0.2">
      <c r="U7423" s="4"/>
      <c r="V7423" s="4"/>
      <c r="W7423" s="4"/>
      <c r="X7423" s="4"/>
      <c r="AJ7423" s="4"/>
      <c r="AK7423" s="4"/>
      <c r="AL7423" s="4"/>
      <c r="AM7423" s="4"/>
    </row>
    <row r="7424" spans="21:39" x14ac:dyDescent="0.2">
      <c r="U7424" s="4"/>
      <c r="V7424" s="4"/>
      <c r="W7424" s="4"/>
      <c r="X7424" s="4"/>
      <c r="AJ7424" s="4"/>
      <c r="AK7424" s="4"/>
      <c r="AL7424" s="4"/>
      <c r="AM7424" s="4"/>
    </row>
    <row r="7425" spans="21:39" x14ac:dyDescent="0.2">
      <c r="U7425" s="4"/>
      <c r="V7425" s="4"/>
      <c r="W7425" s="4"/>
      <c r="X7425" s="4"/>
      <c r="AJ7425" s="4"/>
      <c r="AK7425" s="4"/>
      <c r="AL7425" s="4"/>
      <c r="AM7425" s="4"/>
    </row>
    <row r="7426" spans="21:39" x14ac:dyDescent="0.2">
      <c r="U7426" s="4"/>
      <c r="V7426" s="4"/>
      <c r="W7426" s="4"/>
      <c r="X7426" s="4"/>
      <c r="AJ7426" s="4"/>
      <c r="AK7426" s="4"/>
      <c r="AL7426" s="4"/>
      <c r="AM7426" s="4"/>
    </row>
    <row r="7427" spans="21:39" x14ac:dyDescent="0.2">
      <c r="U7427" s="4"/>
      <c r="V7427" s="4"/>
      <c r="W7427" s="4"/>
      <c r="X7427" s="4"/>
      <c r="AJ7427" s="4"/>
      <c r="AK7427" s="4"/>
      <c r="AL7427" s="4"/>
      <c r="AM7427" s="4"/>
    </row>
    <row r="7428" spans="21:39" x14ac:dyDescent="0.2">
      <c r="U7428" s="4"/>
      <c r="V7428" s="4"/>
      <c r="W7428" s="4"/>
      <c r="X7428" s="4"/>
      <c r="AJ7428" s="4"/>
      <c r="AK7428" s="4"/>
      <c r="AL7428" s="4"/>
      <c r="AM7428" s="4"/>
    </row>
    <row r="7429" spans="21:39" x14ac:dyDescent="0.2">
      <c r="U7429" s="4"/>
      <c r="V7429" s="4"/>
      <c r="W7429" s="4"/>
      <c r="X7429" s="4"/>
      <c r="AJ7429" s="4"/>
      <c r="AK7429" s="4"/>
      <c r="AL7429" s="4"/>
      <c r="AM7429" s="4"/>
    </row>
    <row r="7430" spans="21:39" x14ac:dyDescent="0.2">
      <c r="U7430" s="4"/>
      <c r="V7430" s="4"/>
      <c r="W7430" s="4"/>
      <c r="X7430" s="4"/>
      <c r="AJ7430" s="4"/>
      <c r="AK7430" s="4"/>
      <c r="AL7430" s="4"/>
      <c r="AM7430" s="4"/>
    </row>
    <row r="7431" spans="21:39" x14ac:dyDescent="0.2">
      <c r="U7431" s="4"/>
      <c r="V7431" s="4"/>
      <c r="W7431" s="4"/>
      <c r="X7431" s="4"/>
      <c r="AJ7431" s="4"/>
      <c r="AK7431" s="4"/>
      <c r="AL7431" s="4"/>
      <c r="AM7431" s="4"/>
    </row>
    <row r="7432" spans="21:39" x14ac:dyDescent="0.2">
      <c r="U7432" s="4"/>
      <c r="V7432" s="4"/>
      <c r="W7432" s="4"/>
      <c r="X7432" s="4"/>
      <c r="AJ7432" s="4"/>
      <c r="AK7432" s="4"/>
      <c r="AL7432" s="4"/>
      <c r="AM7432" s="4"/>
    </row>
    <row r="7433" spans="21:39" x14ac:dyDescent="0.2">
      <c r="U7433" s="4"/>
      <c r="V7433" s="4"/>
      <c r="W7433" s="4"/>
      <c r="X7433" s="4"/>
      <c r="AJ7433" s="4"/>
      <c r="AK7433" s="4"/>
      <c r="AL7433" s="4"/>
      <c r="AM7433" s="4"/>
    </row>
    <row r="7434" spans="21:39" x14ac:dyDescent="0.2">
      <c r="U7434" s="4"/>
      <c r="V7434" s="4"/>
      <c r="W7434" s="4"/>
      <c r="X7434" s="4"/>
      <c r="AJ7434" s="4"/>
      <c r="AK7434" s="4"/>
      <c r="AL7434" s="4"/>
      <c r="AM7434" s="4"/>
    </row>
    <row r="7435" spans="21:39" x14ac:dyDescent="0.2">
      <c r="U7435" s="4"/>
      <c r="V7435" s="4"/>
      <c r="W7435" s="4"/>
      <c r="X7435" s="4"/>
      <c r="AJ7435" s="4"/>
      <c r="AK7435" s="4"/>
      <c r="AL7435" s="4"/>
      <c r="AM7435" s="4"/>
    </row>
    <row r="7436" spans="21:39" x14ac:dyDescent="0.2">
      <c r="U7436" s="4"/>
      <c r="V7436" s="4"/>
      <c r="W7436" s="4"/>
      <c r="X7436" s="4"/>
      <c r="AJ7436" s="4"/>
      <c r="AK7436" s="4"/>
      <c r="AL7436" s="4"/>
      <c r="AM7436" s="4"/>
    </row>
    <row r="7437" spans="21:39" x14ac:dyDescent="0.2">
      <c r="U7437" s="4"/>
      <c r="V7437" s="4"/>
      <c r="W7437" s="4"/>
      <c r="X7437" s="4"/>
      <c r="AJ7437" s="4"/>
      <c r="AK7437" s="4"/>
      <c r="AL7437" s="4"/>
      <c r="AM7437" s="4"/>
    </row>
    <row r="7438" spans="21:39" x14ac:dyDescent="0.2">
      <c r="U7438" s="4"/>
      <c r="V7438" s="4"/>
      <c r="W7438" s="4"/>
      <c r="X7438" s="4"/>
      <c r="AJ7438" s="4"/>
      <c r="AK7438" s="4"/>
      <c r="AL7438" s="4"/>
      <c r="AM7438" s="4"/>
    </row>
    <row r="7439" spans="21:39" x14ac:dyDescent="0.2">
      <c r="U7439" s="4"/>
      <c r="V7439" s="4"/>
      <c r="W7439" s="4"/>
      <c r="X7439" s="4"/>
      <c r="AJ7439" s="4"/>
      <c r="AK7439" s="4"/>
      <c r="AL7439" s="4"/>
      <c r="AM7439" s="4"/>
    </row>
    <row r="7440" spans="21:39" x14ac:dyDescent="0.2">
      <c r="U7440" s="4"/>
      <c r="V7440" s="4"/>
      <c r="W7440" s="4"/>
      <c r="X7440" s="4"/>
      <c r="AJ7440" s="4"/>
      <c r="AK7440" s="4"/>
      <c r="AL7440" s="4"/>
      <c r="AM7440" s="4"/>
    </row>
    <row r="7441" spans="21:39" x14ac:dyDescent="0.2">
      <c r="U7441" s="4"/>
      <c r="V7441" s="4"/>
      <c r="W7441" s="4"/>
      <c r="X7441" s="4"/>
      <c r="AJ7441" s="4"/>
      <c r="AK7441" s="4"/>
      <c r="AL7441" s="4"/>
      <c r="AM7441" s="4"/>
    </row>
    <row r="7442" spans="21:39" x14ac:dyDescent="0.2">
      <c r="U7442" s="4"/>
      <c r="V7442" s="4"/>
      <c r="W7442" s="4"/>
      <c r="X7442" s="4"/>
      <c r="AJ7442" s="4"/>
      <c r="AK7442" s="4"/>
      <c r="AL7442" s="4"/>
      <c r="AM7442" s="4"/>
    </row>
    <row r="7443" spans="21:39" x14ac:dyDescent="0.2">
      <c r="U7443" s="4"/>
      <c r="V7443" s="4"/>
      <c r="W7443" s="4"/>
      <c r="X7443" s="4"/>
      <c r="AJ7443" s="4"/>
      <c r="AK7443" s="4"/>
      <c r="AL7443" s="4"/>
      <c r="AM7443" s="4"/>
    </row>
    <row r="7444" spans="21:39" x14ac:dyDescent="0.2">
      <c r="U7444" s="4"/>
      <c r="V7444" s="4"/>
      <c r="W7444" s="4"/>
      <c r="X7444" s="4"/>
      <c r="AJ7444" s="4"/>
      <c r="AK7444" s="4"/>
      <c r="AL7444" s="4"/>
      <c r="AM7444" s="4"/>
    </row>
    <row r="7445" spans="21:39" x14ac:dyDescent="0.2">
      <c r="U7445" s="4"/>
      <c r="V7445" s="4"/>
      <c r="W7445" s="4"/>
      <c r="X7445" s="4"/>
      <c r="AJ7445" s="4"/>
      <c r="AK7445" s="4"/>
      <c r="AL7445" s="4"/>
      <c r="AM7445" s="4"/>
    </row>
    <row r="7446" spans="21:39" x14ac:dyDescent="0.2">
      <c r="U7446" s="4"/>
      <c r="V7446" s="4"/>
      <c r="W7446" s="4"/>
      <c r="X7446" s="4"/>
      <c r="AJ7446" s="4"/>
      <c r="AK7446" s="4"/>
      <c r="AL7446" s="4"/>
      <c r="AM7446" s="4"/>
    </row>
    <row r="7447" spans="21:39" x14ac:dyDescent="0.2">
      <c r="U7447" s="4"/>
      <c r="V7447" s="4"/>
      <c r="W7447" s="4"/>
      <c r="X7447" s="4"/>
      <c r="AJ7447" s="4"/>
      <c r="AK7447" s="4"/>
      <c r="AL7447" s="4"/>
      <c r="AM7447" s="4"/>
    </row>
    <row r="7448" spans="21:39" x14ac:dyDescent="0.2">
      <c r="U7448" s="4"/>
      <c r="V7448" s="4"/>
      <c r="W7448" s="4"/>
      <c r="X7448" s="4"/>
      <c r="AJ7448" s="4"/>
      <c r="AK7448" s="4"/>
      <c r="AL7448" s="4"/>
      <c r="AM7448" s="4"/>
    </row>
    <row r="7449" spans="21:39" x14ac:dyDescent="0.2">
      <c r="U7449" s="4"/>
      <c r="V7449" s="4"/>
      <c r="W7449" s="4"/>
      <c r="X7449" s="4"/>
      <c r="AJ7449" s="4"/>
      <c r="AK7449" s="4"/>
      <c r="AL7449" s="4"/>
      <c r="AM7449" s="4"/>
    </row>
    <row r="7450" spans="21:39" x14ac:dyDescent="0.2">
      <c r="U7450" s="4"/>
      <c r="V7450" s="4"/>
      <c r="W7450" s="4"/>
      <c r="X7450" s="4"/>
      <c r="AJ7450" s="4"/>
      <c r="AK7450" s="4"/>
      <c r="AL7450" s="4"/>
      <c r="AM7450" s="4"/>
    </row>
    <row r="7451" spans="21:39" x14ac:dyDescent="0.2">
      <c r="U7451" s="4"/>
      <c r="V7451" s="4"/>
      <c r="W7451" s="4"/>
      <c r="X7451" s="4"/>
      <c r="AJ7451" s="4"/>
      <c r="AK7451" s="4"/>
      <c r="AL7451" s="4"/>
      <c r="AM7451" s="4"/>
    </row>
    <row r="7452" spans="21:39" x14ac:dyDescent="0.2">
      <c r="U7452" s="4"/>
      <c r="V7452" s="4"/>
      <c r="W7452" s="4"/>
      <c r="X7452" s="4"/>
      <c r="AJ7452" s="4"/>
      <c r="AK7452" s="4"/>
      <c r="AL7452" s="4"/>
      <c r="AM7452" s="4"/>
    </row>
    <row r="7453" spans="21:39" x14ac:dyDescent="0.2">
      <c r="U7453" s="4"/>
      <c r="V7453" s="4"/>
      <c r="W7453" s="4"/>
      <c r="X7453" s="4"/>
      <c r="AJ7453" s="4"/>
      <c r="AK7453" s="4"/>
      <c r="AL7453" s="4"/>
      <c r="AM7453" s="4"/>
    </row>
    <row r="7454" spans="21:39" x14ac:dyDescent="0.2">
      <c r="U7454" s="4"/>
      <c r="V7454" s="4"/>
      <c r="W7454" s="4"/>
      <c r="X7454" s="4"/>
      <c r="AJ7454" s="4"/>
      <c r="AK7454" s="4"/>
      <c r="AL7454" s="4"/>
      <c r="AM7454" s="4"/>
    </row>
    <row r="7455" spans="21:39" x14ac:dyDescent="0.2">
      <c r="U7455" s="4"/>
      <c r="V7455" s="4"/>
      <c r="W7455" s="4"/>
      <c r="X7455" s="4"/>
      <c r="AJ7455" s="4"/>
      <c r="AK7455" s="4"/>
      <c r="AL7455" s="4"/>
      <c r="AM7455" s="4"/>
    </row>
    <row r="7456" spans="21:39" x14ac:dyDescent="0.2">
      <c r="U7456" s="4"/>
      <c r="V7456" s="4"/>
      <c r="W7456" s="4"/>
      <c r="X7456" s="4"/>
      <c r="AJ7456" s="4"/>
      <c r="AK7456" s="4"/>
      <c r="AL7456" s="4"/>
      <c r="AM7456" s="4"/>
    </row>
    <row r="7457" spans="21:39" x14ac:dyDescent="0.2">
      <c r="U7457" s="4"/>
      <c r="V7457" s="4"/>
      <c r="W7457" s="4"/>
      <c r="X7457" s="4"/>
      <c r="AJ7457" s="4"/>
      <c r="AK7457" s="4"/>
      <c r="AL7457" s="4"/>
      <c r="AM7457" s="4"/>
    </row>
    <row r="7458" spans="21:39" x14ac:dyDescent="0.2">
      <c r="U7458" s="4"/>
      <c r="V7458" s="4"/>
      <c r="W7458" s="4"/>
      <c r="X7458" s="4"/>
      <c r="AJ7458" s="4"/>
      <c r="AK7458" s="4"/>
      <c r="AL7458" s="4"/>
      <c r="AM7458" s="4"/>
    </row>
    <row r="7459" spans="21:39" x14ac:dyDescent="0.2">
      <c r="U7459" s="4"/>
      <c r="V7459" s="4"/>
      <c r="W7459" s="4"/>
      <c r="X7459" s="4"/>
      <c r="AJ7459" s="4"/>
      <c r="AK7459" s="4"/>
      <c r="AL7459" s="4"/>
      <c r="AM7459" s="4"/>
    </row>
    <row r="7460" spans="21:39" x14ac:dyDescent="0.2">
      <c r="U7460" s="4"/>
      <c r="V7460" s="4"/>
      <c r="W7460" s="4"/>
      <c r="X7460" s="4"/>
      <c r="AJ7460" s="4"/>
      <c r="AK7460" s="4"/>
      <c r="AL7460" s="4"/>
      <c r="AM7460" s="4"/>
    </row>
    <row r="7461" spans="21:39" x14ac:dyDescent="0.2">
      <c r="U7461" s="4"/>
      <c r="V7461" s="4"/>
      <c r="W7461" s="4"/>
      <c r="X7461" s="4"/>
      <c r="AJ7461" s="4"/>
      <c r="AK7461" s="4"/>
      <c r="AL7461" s="4"/>
      <c r="AM7461" s="4"/>
    </row>
    <row r="7462" spans="21:39" x14ac:dyDescent="0.2">
      <c r="U7462" s="4"/>
      <c r="V7462" s="4"/>
      <c r="W7462" s="4"/>
      <c r="X7462" s="4"/>
      <c r="AJ7462" s="4"/>
      <c r="AK7462" s="4"/>
      <c r="AL7462" s="4"/>
      <c r="AM7462" s="4"/>
    </row>
    <row r="7463" spans="21:39" x14ac:dyDescent="0.2">
      <c r="U7463" s="4"/>
      <c r="V7463" s="4"/>
      <c r="W7463" s="4"/>
      <c r="X7463" s="4"/>
      <c r="AJ7463" s="4"/>
      <c r="AK7463" s="4"/>
      <c r="AL7463" s="4"/>
      <c r="AM7463" s="4"/>
    </row>
    <row r="7464" spans="21:39" x14ac:dyDescent="0.2">
      <c r="U7464" s="4"/>
      <c r="V7464" s="4"/>
      <c r="W7464" s="4"/>
      <c r="X7464" s="4"/>
      <c r="AJ7464" s="4"/>
      <c r="AK7464" s="4"/>
      <c r="AL7464" s="4"/>
      <c r="AM7464" s="4"/>
    </row>
    <row r="7465" spans="21:39" x14ac:dyDescent="0.2">
      <c r="U7465" s="4"/>
      <c r="V7465" s="4"/>
      <c r="W7465" s="4"/>
      <c r="X7465" s="4"/>
      <c r="AJ7465" s="4"/>
      <c r="AK7465" s="4"/>
      <c r="AL7465" s="4"/>
      <c r="AM7465" s="4"/>
    </row>
    <row r="7466" spans="21:39" x14ac:dyDescent="0.2">
      <c r="U7466" s="4"/>
      <c r="V7466" s="4"/>
      <c r="W7466" s="4"/>
      <c r="X7466" s="4"/>
      <c r="AJ7466" s="4"/>
      <c r="AK7466" s="4"/>
      <c r="AL7466" s="4"/>
      <c r="AM7466" s="4"/>
    </row>
    <row r="7467" spans="21:39" x14ac:dyDescent="0.2">
      <c r="U7467" s="4"/>
      <c r="V7467" s="4"/>
      <c r="W7467" s="4"/>
      <c r="X7467" s="4"/>
      <c r="AJ7467" s="4"/>
      <c r="AK7467" s="4"/>
      <c r="AL7467" s="4"/>
      <c r="AM7467" s="4"/>
    </row>
    <row r="7468" spans="21:39" x14ac:dyDescent="0.2">
      <c r="U7468" s="4"/>
      <c r="V7468" s="4"/>
      <c r="W7468" s="4"/>
      <c r="X7468" s="4"/>
      <c r="AJ7468" s="4"/>
      <c r="AK7468" s="4"/>
      <c r="AL7468" s="4"/>
      <c r="AM7468" s="4"/>
    </row>
    <row r="7469" spans="21:39" x14ac:dyDescent="0.2">
      <c r="U7469" s="4"/>
      <c r="V7469" s="4"/>
      <c r="W7469" s="4"/>
      <c r="X7469" s="4"/>
      <c r="AJ7469" s="4"/>
      <c r="AK7469" s="4"/>
      <c r="AL7469" s="4"/>
      <c r="AM7469" s="4"/>
    </row>
    <row r="7470" spans="21:39" x14ac:dyDescent="0.2">
      <c r="U7470" s="4"/>
      <c r="V7470" s="4"/>
      <c r="W7470" s="4"/>
      <c r="X7470" s="4"/>
      <c r="AJ7470" s="4"/>
      <c r="AK7470" s="4"/>
      <c r="AL7470" s="4"/>
      <c r="AM7470" s="4"/>
    </row>
    <row r="7471" spans="21:39" x14ac:dyDescent="0.2">
      <c r="U7471" s="4"/>
      <c r="V7471" s="4"/>
      <c r="W7471" s="4"/>
      <c r="X7471" s="4"/>
      <c r="AJ7471" s="4"/>
      <c r="AK7471" s="4"/>
      <c r="AL7471" s="4"/>
      <c r="AM7471" s="4"/>
    </row>
    <row r="7472" spans="21:39" x14ac:dyDescent="0.2">
      <c r="U7472" s="4"/>
      <c r="V7472" s="4"/>
      <c r="W7472" s="4"/>
      <c r="X7472" s="4"/>
      <c r="AJ7472" s="4"/>
      <c r="AK7472" s="4"/>
      <c r="AL7472" s="4"/>
      <c r="AM7472" s="4"/>
    </row>
    <row r="7473" spans="21:39" x14ac:dyDescent="0.2">
      <c r="U7473" s="4"/>
      <c r="V7473" s="4"/>
      <c r="W7473" s="4"/>
      <c r="X7473" s="4"/>
      <c r="AJ7473" s="4"/>
      <c r="AK7473" s="4"/>
      <c r="AL7473" s="4"/>
      <c r="AM7473" s="4"/>
    </row>
    <row r="7474" spans="21:39" x14ac:dyDescent="0.2">
      <c r="U7474" s="4"/>
      <c r="V7474" s="4"/>
      <c r="W7474" s="4"/>
      <c r="X7474" s="4"/>
      <c r="AJ7474" s="4"/>
      <c r="AK7474" s="4"/>
      <c r="AL7474" s="4"/>
      <c r="AM7474" s="4"/>
    </row>
    <row r="7475" spans="21:39" x14ac:dyDescent="0.2">
      <c r="U7475" s="4"/>
      <c r="V7475" s="4"/>
      <c r="W7475" s="4"/>
      <c r="X7475" s="4"/>
      <c r="AJ7475" s="4"/>
      <c r="AK7475" s="4"/>
      <c r="AL7475" s="4"/>
      <c r="AM7475" s="4"/>
    </row>
    <row r="7476" spans="21:39" x14ac:dyDescent="0.2">
      <c r="U7476" s="4"/>
      <c r="V7476" s="4"/>
      <c r="W7476" s="4"/>
      <c r="X7476" s="4"/>
      <c r="AJ7476" s="4"/>
      <c r="AK7476" s="4"/>
      <c r="AL7476" s="4"/>
      <c r="AM7476" s="4"/>
    </row>
    <row r="7477" spans="21:39" x14ac:dyDescent="0.2">
      <c r="U7477" s="4"/>
      <c r="V7477" s="4"/>
      <c r="W7477" s="4"/>
      <c r="X7477" s="4"/>
      <c r="AJ7477" s="4"/>
      <c r="AK7477" s="4"/>
      <c r="AL7477" s="4"/>
      <c r="AM7477" s="4"/>
    </row>
    <row r="7478" spans="21:39" x14ac:dyDescent="0.2">
      <c r="U7478" s="4"/>
      <c r="V7478" s="4"/>
      <c r="W7478" s="4"/>
      <c r="X7478" s="4"/>
      <c r="AJ7478" s="4"/>
      <c r="AK7478" s="4"/>
      <c r="AL7478" s="4"/>
      <c r="AM7478" s="4"/>
    </row>
    <row r="7479" spans="21:39" x14ac:dyDescent="0.2">
      <c r="U7479" s="4"/>
      <c r="V7479" s="4"/>
      <c r="W7479" s="4"/>
      <c r="X7479" s="4"/>
      <c r="AJ7479" s="4"/>
      <c r="AK7479" s="4"/>
      <c r="AL7479" s="4"/>
      <c r="AM7479" s="4"/>
    </row>
    <row r="7480" spans="21:39" x14ac:dyDescent="0.2">
      <c r="U7480" s="4"/>
      <c r="V7480" s="4"/>
      <c r="W7480" s="4"/>
      <c r="X7480" s="4"/>
      <c r="AJ7480" s="4"/>
      <c r="AK7480" s="4"/>
      <c r="AL7480" s="4"/>
      <c r="AM7480" s="4"/>
    </row>
    <row r="7481" spans="21:39" x14ac:dyDescent="0.2">
      <c r="U7481" s="4"/>
      <c r="V7481" s="4"/>
      <c r="W7481" s="4"/>
      <c r="X7481" s="4"/>
      <c r="AJ7481" s="4"/>
      <c r="AK7481" s="4"/>
      <c r="AL7481" s="4"/>
      <c r="AM7481" s="4"/>
    </row>
    <row r="7482" spans="21:39" x14ac:dyDescent="0.2">
      <c r="U7482" s="4"/>
      <c r="V7482" s="4"/>
      <c r="W7482" s="4"/>
      <c r="X7482" s="4"/>
      <c r="AJ7482" s="4"/>
      <c r="AK7482" s="4"/>
      <c r="AL7482" s="4"/>
      <c r="AM7482" s="4"/>
    </row>
    <row r="7483" spans="21:39" x14ac:dyDescent="0.2">
      <c r="U7483" s="4"/>
      <c r="V7483" s="4"/>
      <c r="W7483" s="4"/>
      <c r="X7483" s="4"/>
      <c r="AJ7483" s="4"/>
      <c r="AK7483" s="4"/>
      <c r="AL7483" s="4"/>
      <c r="AM7483" s="4"/>
    </row>
    <row r="7484" spans="21:39" x14ac:dyDescent="0.2">
      <c r="U7484" s="4"/>
      <c r="V7484" s="4"/>
      <c r="W7484" s="4"/>
      <c r="X7484" s="4"/>
      <c r="AJ7484" s="4"/>
      <c r="AK7484" s="4"/>
      <c r="AL7484" s="4"/>
      <c r="AM7484" s="4"/>
    </row>
    <row r="7485" spans="21:39" x14ac:dyDescent="0.2">
      <c r="U7485" s="4"/>
      <c r="V7485" s="4"/>
      <c r="W7485" s="4"/>
      <c r="X7485" s="4"/>
      <c r="AJ7485" s="4"/>
      <c r="AK7485" s="4"/>
      <c r="AL7485" s="4"/>
      <c r="AM7485" s="4"/>
    </row>
    <row r="7486" spans="21:39" x14ac:dyDescent="0.2">
      <c r="U7486" s="4"/>
      <c r="V7486" s="4"/>
      <c r="W7486" s="4"/>
      <c r="X7486" s="4"/>
      <c r="AJ7486" s="4"/>
      <c r="AK7486" s="4"/>
      <c r="AL7486" s="4"/>
      <c r="AM7486" s="4"/>
    </row>
    <row r="7487" spans="21:39" x14ac:dyDescent="0.2">
      <c r="U7487" s="4"/>
      <c r="V7487" s="4"/>
      <c r="W7487" s="4"/>
      <c r="X7487" s="4"/>
      <c r="AJ7487" s="4"/>
      <c r="AK7487" s="4"/>
      <c r="AL7487" s="4"/>
      <c r="AM7487" s="4"/>
    </row>
    <row r="7488" spans="21:39" x14ac:dyDescent="0.2">
      <c r="U7488" s="4"/>
      <c r="V7488" s="4"/>
      <c r="W7488" s="4"/>
      <c r="X7488" s="4"/>
      <c r="AJ7488" s="4"/>
      <c r="AK7488" s="4"/>
      <c r="AL7488" s="4"/>
      <c r="AM7488" s="4"/>
    </row>
    <row r="7489" spans="21:39" x14ac:dyDescent="0.2">
      <c r="U7489" s="4"/>
      <c r="V7489" s="4"/>
      <c r="W7489" s="4"/>
      <c r="X7489" s="4"/>
      <c r="AJ7489" s="4"/>
      <c r="AK7489" s="4"/>
      <c r="AL7489" s="4"/>
      <c r="AM7489" s="4"/>
    </row>
    <row r="7490" spans="21:39" x14ac:dyDescent="0.2">
      <c r="U7490" s="4"/>
      <c r="V7490" s="4"/>
      <c r="W7490" s="4"/>
      <c r="X7490" s="4"/>
      <c r="AJ7490" s="4"/>
      <c r="AK7490" s="4"/>
      <c r="AL7490" s="4"/>
      <c r="AM7490" s="4"/>
    </row>
    <row r="7491" spans="21:39" x14ac:dyDescent="0.2">
      <c r="U7491" s="4"/>
      <c r="V7491" s="4"/>
      <c r="W7491" s="4"/>
      <c r="X7491" s="4"/>
      <c r="AJ7491" s="4"/>
      <c r="AK7491" s="4"/>
      <c r="AL7491" s="4"/>
      <c r="AM7491" s="4"/>
    </row>
    <row r="7492" spans="21:39" x14ac:dyDescent="0.2">
      <c r="U7492" s="4"/>
      <c r="V7492" s="4"/>
      <c r="W7492" s="4"/>
      <c r="X7492" s="4"/>
      <c r="AJ7492" s="4"/>
      <c r="AK7492" s="4"/>
      <c r="AL7492" s="4"/>
      <c r="AM7492" s="4"/>
    </row>
    <row r="7493" spans="21:39" x14ac:dyDescent="0.2">
      <c r="U7493" s="4"/>
      <c r="V7493" s="4"/>
      <c r="W7493" s="4"/>
      <c r="X7493" s="4"/>
      <c r="AJ7493" s="4"/>
      <c r="AK7493" s="4"/>
      <c r="AL7493" s="4"/>
      <c r="AM7493" s="4"/>
    </row>
    <row r="7494" spans="21:39" x14ac:dyDescent="0.2">
      <c r="U7494" s="4"/>
      <c r="V7494" s="4"/>
      <c r="W7494" s="4"/>
      <c r="X7494" s="4"/>
      <c r="AJ7494" s="4"/>
      <c r="AK7494" s="4"/>
      <c r="AL7494" s="4"/>
      <c r="AM7494" s="4"/>
    </row>
    <row r="7495" spans="21:39" x14ac:dyDescent="0.2">
      <c r="U7495" s="4"/>
      <c r="V7495" s="4"/>
      <c r="W7495" s="4"/>
      <c r="X7495" s="4"/>
      <c r="AJ7495" s="4"/>
      <c r="AK7495" s="4"/>
      <c r="AL7495" s="4"/>
      <c r="AM7495" s="4"/>
    </row>
    <row r="7496" spans="21:39" x14ac:dyDescent="0.2">
      <c r="U7496" s="4"/>
      <c r="V7496" s="4"/>
      <c r="W7496" s="4"/>
      <c r="X7496" s="4"/>
      <c r="AJ7496" s="4"/>
      <c r="AK7496" s="4"/>
      <c r="AL7496" s="4"/>
      <c r="AM7496" s="4"/>
    </row>
    <row r="7497" spans="21:39" x14ac:dyDescent="0.2">
      <c r="U7497" s="4"/>
      <c r="V7497" s="4"/>
      <c r="W7497" s="4"/>
      <c r="X7497" s="4"/>
      <c r="AJ7497" s="4"/>
      <c r="AK7497" s="4"/>
      <c r="AL7497" s="4"/>
      <c r="AM7497" s="4"/>
    </row>
    <row r="7498" spans="21:39" x14ac:dyDescent="0.2">
      <c r="U7498" s="4"/>
      <c r="V7498" s="4"/>
      <c r="W7498" s="4"/>
      <c r="X7498" s="4"/>
      <c r="AJ7498" s="4"/>
      <c r="AK7498" s="4"/>
      <c r="AL7498" s="4"/>
      <c r="AM7498" s="4"/>
    </row>
    <row r="7499" spans="21:39" x14ac:dyDescent="0.2">
      <c r="U7499" s="4"/>
      <c r="V7499" s="4"/>
      <c r="W7499" s="4"/>
      <c r="X7499" s="4"/>
      <c r="AJ7499" s="4"/>
      <c r="AK7499" s="4"/>
      <c r="AL7499" s="4"/>
      <c r="AM7499" s="4"/>
    </row>
    <row r="7500" spans="21:39" x14ac:dyDescent="0.2">
      <c r="U7500" s="4"/>
      <c r="V7500" s="4"/>
      <c r="W7500" s="4"/>
      <c r="X7500" s="4"/>
      <c r="AJ7500" s="4"/>
      <c r="AK7500" s="4"/>
      <c r="AL7500" s="4"/>
      <c r="AM7500" s="4"/>
    </row>
    <row r="7501" spans="21:39" x14ac:dyDescent="0.2">
      <c r="U7501" s="4"/>
      <c r="V7501" s="4"/>
      <c r="W7501" s="4"/>
      <c r="X7501" s="4"/>
      <c r="AJ7501" s="4"/>
      <c r="AK7501" s="4"/>
      <c r="AL7501" s="4"/>
      <c r="AM7501" s="4"/>
    </row>
    <row r="7502" spans="21:39" x14ac:dyDescent="0.2">
      <c r="U7502" s="4"/>
      <c r="V7502" s="4"/>
      <c r="W7502" s="4"/>
      <c r="X7502" s="4"/>
      <c r="AJ7502" s="4"/>
      <c r="AK7502" s="4"/>
      <c r="AL7502" s="4"/>
      <c r="AM7502" s="4"/>
    </row>
    <row r="7503" spans="21:39" x14ac:dyDescent="0.2">
      <c r="U7503" s="4"/>
      <c r="V7503" s="4"/>
      <c r="W7503" s="4"/>
      <c r="X7503" s="4"/>
      <c r="AJ7503" s="4"/>
      <c r="AK7503" s="4"/>
      <c r="AL7503" s="4"/>
      <c r="AM7503" s="4"/>
    </row>
    <row r="7504" spans="21:39" x14ac:dyDescent="0.2">
      <c r="U7504" s="4"/>
      <c r="V7504" s="4"/>
      <c r="W7504" s="4"/>
      <c r="X7504" s="4"/>
      <c r="AJ7504" s="4"/>
      <c r="AK7504" s="4"/>
      <c r="AL7504" s="4"/>
      <c r="AM7504" s="4"/>
    </row>
    <row r="7505" spans="21:39" x14ac:dyDescent="0.2">
      <c r="U7505" s="4"/>
      <c r="V7505" s="4"/>
      <c r="W7505" s="4"/>
      <c r="X7505" s="4"/>
      <c r="AJ7505" s="4"/>
      <c r="AK7505" s="4"/>
      <c r="AL7505" s="4"/>
      <c r="AM7505" s="4"/>
    </row>
    <row r="7506" spans="21:39" x14ac:dyDescent="0.2">
      <c r="U7506" s="4"/>
      <c r="V7506" s="4"/>
      <c r="W7506" s="4"/>
      <c r="X7506" s="4"/>
      <c r="AJ7506" s="4"/>
      <c r="AK7506" s="4"/>
      <c r="AL7506" s="4"/>
      <c r="AM7506" s="4"/>
    </row>
    <row r="7507" spans="21:39" x14ac:dyDescent="0.2">
      <c r="U7507" s="4"/>
      <c r="V7507" s="4"/>
      <c r="W7507" s="4"/>
      <c r="X7507" s="4"/>
      <c r="AJ7507" s="4"/>
      <c r="AK7507" s="4"/>
      <c r="AL7507" s="4"/>
      <c r="AM7507" s="4"/>
    </row>
    <row r="7508" spans="21:39" x14ac:dyDescent="0.2">
      <c r="U7508" s="4"/>
      <c r="V7508" s="4"/>
      <c r="W7508" s="4"/>
      <c r="X7508" s="4"/>
      <c r="AJ7508" s="4"/>
      <c r="AK7508" s="4"/>
      <c r="AL7508" s="4"/>
      <c r="AM7508" s="4"/>
    </row>
    <row r="7509" spans="21:39" x14ac:dyDescent="0.2">
      <c r="U7509" s="4"/>
      <c r="V7509" s="4"/>
      <c r="W7509" s="4"/>
      <c r="X7509" s="4"/>
      <c r="AJ7509" s="4"/>
      <c r="AK7509" s="4"/>
      <c r="AL7509" s="4"/>
      <c r="AM7509" s="4"/>
    </row>
    <row r="7510" spans="21:39" x14ac:dyDescent="0.2">
      <c r="U7510" s="4"/>
      <c r="V7510" s="4"/>
      <c r="W7510" s="4"/>
      <c r="X7510" s="4"/>
      <c r="AJ7510" s="4"/>
      <c r="AK7510" s="4"/>
      <c r="AL7510" s="4"/>
      <c r="AM7510" s="4"/>
    </row>
    <row r="7511" spans="21:39" x14ac:dyDescent="0.2">
      <c r="U7511" s="4"/>
      <c r="V7511" s="4"/>
      <c r="W7511" s="4"/>
      <c r="X7511" s="4"/>
      <c r="AJ7511" s="4"/>
      <c r="AK7511" s="4"/>
      <c r="AL7511" s="4"/>
      <c r="AM7511" s="4"/>
    </row>
    <row r="7512" spans="21:39" x14ac:dyDescent="0.2">
      <c r="U7512" s="4"/>
      <c r="V7512" s="4"/>
      <c r="W7512" s="4"/>
      <c r="X7512" s="4"/>
      <c r="AJ7512" s="4"/>
      <c r="AK7512" s="4"/>
      <c r="AL7512" s="4"/>
      <c r="AM7512" s="4"/>
    </row>
    <row r="7513" spans="21:39" x14ac:dyDescent="0.2">
      <c r="U7513" s="4"/>
      <c r="V7513" s="4"/>
      <c r="W7513" s="4"/>
      <c r="X7513" s="4"/>
      <c r="AJ7513" s="4"/>
      <c r="AK7513" s="4"/>
      <c r="AL7513" s="4"/>
      <c r="AM7513" s="4"/>
    </row>
    <row r="7514" spans="21:39" x14ac:dyDescent="0.2">
      <c r="U7514" s="4"/>
      <c r="V7514" s="4"/>
      <c r="W7514" s="4"/>
      <c r="X7514" s="4"/>
      <c r="AJ7514" s="4"/>
      <c r="AK7514" s="4"/>
      <c r="AL7514" s="4"/>
      <c r="AM7514" s="4"/>
    </row>
    <row r="7515" spans="21:39" x14ac:dyDescent="0.2">
      <c r="U7515" s="4"/>
      <c r="V7515" s="4"/>
      <c r="W7515" s="4"/>
      <c r="X7515" s="4"/>
      <c r="AJ7515" s="4"/>
      <c r="AK7515" s="4"/>
      <c r="AL7515" s="4"/>
      <c r="AM7515" s="4"/>
    </row>
    <row r="7516" spans="21:39" x14ac:dyDescent="0.2">
      <c r="U7516" s="4"/>
      <c r="V7516" s="4"/>
      <c r="W7516" s="4"/>
      <c r="X7516" s="4"/>
      <c r="AJ7516" s="4"/>
      <c r="AK7516" s="4"/>
      <c r="AL7516" s="4"/>
      <c r="AM7516" s="4"/>
    </row>
    <row r="7517" spans="21:39" x14ac:dyDescent="0.2">
      <c r="U7517" s="4"/>
      <c r="V7517" s="4"/>
      <c r="W7517" s="4"/>
      <c r="X7517" s="4"/>
      <c r="AJ7517" s="4"/>
      <c r="AK7517" s="4"/>
      <c r="AL7517" s="4"/>
      <c r="AM7517" s="4"/>
    </row>
    <row r="7518" spans="21:39" x14ac:dyDescent="0.2">
      <c r="U7518" s="4"/>
      <c r="V7518" s="4"/>
      <c r="W7518" s="4"/>
      <c r="X7518" s="4"/>
      <c r="AJ7518" s="4"/>
      <c r="AK7518" s="4"/>
      <c r="AL7518" s="4"/>
      <c r="AM7518" s="4"/>
    </row>
    <row r="7519" spans="21:39" x14ac:dyDescent="0.2">
      <c r="U7519" s="4"/>
      <c r="V7519" s="4"/>
      <c r="W7519" s="4"/>
      <c r="X7519" s="4"/>
      <c r="AJ7519" s="4"/>
      <c r="AK7519" s="4"/>
      <c r="AL7519" s="4"/>
      <c r="AM7519" s="4"/>
    </row>
    <row r="7520" spans="21:39" x14ac:dyDescent="0.2">
      <c r="U7520" s="4"/>
      <c r="V7520" s="4"/>
      <c r="W7520" s="4"/>
      <c r="X7520" s="4"/>
      <c r="AJ7520" s="4"/>
      <c r="AK7520" s="4"/>
      <c r="AL7520" s="4"/>
      <c r="AM7520" s="4"/>
    </row>
    <row r="7521" spans="21:39" x14ac:dyDescent="0.2">
      <c r="U7521" s="4"/>
      <c r="V7521" s="4"/>
      <c r="W7521" s="4"/>
      <c r="X7521" s="4"/>
      <c r="AJ7521" s="4"/>
      <c r="AK7521" s="4"/>
      <c r="AL7521" s="4"/>
      <c r="AM7521" s="4"/>
    </row>
    <row r="7522" spans="21:39" x14ac:dyDescent="0.2">
      <c r="U7522" s="4"/>
      <c r="V7522" s="4"/>
      <c r="W7522" s="4"/>
      <c r="X7522" s="4"/>
      <c r="AJ7522" s="4"/>
      <c r="AK7522" s="4"/>
      <c r="AL7522" s="4"/>
      <c r="AM7522" s="4"/>
    </row>
    <row r="7523" spans="21:39" x14ac:dyDescent="0.2">
      <c r="U7523" s="4"/>
      <c r="V7523" s="4"/>
      <c r="W7523" s="4"/>
      <c r="X7523" s="4"/>
      <c r="AJ7523" s="4"/>
      <c r="AK7523" s="4"/>
      <c r="AL7523" s="4"/>
      <c r="AM7523" s="4"/>
    </row>
    <row r="7524" spans="21:39" x14ac:dyDescent="0.2">
      <c r="U7524" s="4"/>
      <c r="V7524" s="4"/>
      <c r="W7524" s="4"/>
      <c r="X7524" s="4"/>
      <c r="AJ7524" s="4"/>
      <c r="AK7524" s="4"/>
      <c r="AL7524" s="4"/>
      <c r="AM7524" s="4"/>
    </row>
    <row r="7525" spans="21:39" x14ac:dyDescent="0.2">
      <c r="U7525" s="4"/>
      <c r="V7525" s="4"/>
      <c r="W7525" s="4"/>
      <c r="X7525" s="4"/>
      <c r="AJ7525" s="4"/>
      <c r="AK7525" s="4"/>
      <c r="AL7525" s="4"/>
      <c r="AM7525" s="4"/>
    </row>
    <row r="7526" spans="21:39" x14ac:dyDescent="0.2">
      <c r="U7526" s="4"/>
      <c r="V7526" s="4"/>
      <c r="W7526" s="4"/>
      <c r="X7526" s="4"/>
      <c r="AJ7526" s="4"/>
      <c r="AK7526" s="4"/>
      <c r="AL7526" s="4"/>
      <c r="AM7526" s="4"/>
    </row>
    <row r="7527" spans="21:39" x14ac:dyDescent="0.2">
      <c r="U7527" s="4"/>
      <c r="V7527" s="4"/>
      <c r="W7527" s="4"/>
      <c r="X7527" s="4"/>
      <c r="AJ7527" s="4"/>
      <c r="AK7527" s="4"/>
      <c r="AL7527" s="4"/>
      <c r="AM7527" s="4"/>
    </row>
    <row r="7528" spans="21:39" x14ac:dyDescent="0.2">
      <c r="U7528" s="4"/>
      <c r="V7528" s="4"/>
      <c r="W7528" s="4"/>
      <c r="X7528" s="4"/>
      <c r="AJ7528" s="4"/>
      <c r="AK7528" s="4"/>
      <c r="AL7528" s="4"/>
      <c r="AM7528" s="4"/>
    </row>
    <row r="7529" spans="21:39" x14ac:dyDescent="0.2">
      <c r="U7529" s="4"/>
      <c r="V7529" s="4"/>
      <c r="W7529" s="4"/>
      <c r="X7529" s="4"/>
      <c r="AJ7529" s="4"/>
      <c r="AK7529" s="4"/>
      <c r="AL7529" s="4"/>
      <c r="AM7529" s="4"/>
    </row>
    <row r="7530" spans="21:39" x14ac:dyDescent="0.2">
      <c r="U7530" s="4"/>
      <c r="V7530" s="4"/>
      <c r="W7530" s="4"/>
      <c r="X7530" s="4"/>
      <c r="AJ7530" s="4"/>
      <c r="AK7530" s="4"/>
      <c r="AL7530" s="4"/>
      <c r="AM7530" s="4"/>
    </row>
    <row r="7531" spans="21:39" x14ac:dyDescent="0.2">
      <c r="U7531" s="4"/>
      <c r="V7531" s="4"/>
      <c r="W7531" s="4"/>
      <c r="X7531" s="4"/>
      <c r="AJ7531" s="4"/>
      <c r="AK7531" s="4"/>
      <c r="AL7531" s="4"/>
      <c r="AM7531" s="4"/>
    </row>
    <row r="7532" spans="21:39" x14ac:dyDescent="0.2">
      <c r="U7532" s="4"/>
      <c r="V7532" s="4"/>
      <c r="W7532" s="4"/>
      <c r="X7532" s="4"/>
      <c r="AJ7532" s="4"/>
      <c r="AK7532" s="4"/>
      <c r="AL7532" s="4"/>
      <c r="AM7532" s="4"/>
    </row>
    <row r="7533" spans="21:39" x14ac:dyDescent="0.2">
      <c r="U7533" s="4"/>
      <c r="V7533" s="4"/>
      <c r="W7533" s="4"/>
      <c r="X7533" s="4"/>
      <c r="AJ7533" s="4"/>
      <c r="AK7533" s="4"/>
      <c r="AL7533" s="4"/>
      <c r="AM7533" s="4"/>
    </row>
    <row r="7534" spans="21:39" x14ac:dyDescent="0.2">
      <c r="U7534" s="4"/>
      <c r="V7534" s="4"/>
      <c r="W7534" s="4"/>
      <c r="X7534" s="4"/>
      <c r="AJ7534" s="4"/>
      <c r="AK7534" s="4"/>
      <c r="AL7534" s="4"/>
      <c r="AM7534" s="4"/>
    </row>
    <row r="7535" spans="21:39" x14ac:dyDescent="0.2">
      <c r="U7535" s="4"/>
      <c r="V7535" s="4"/>
      <c r="W7535" s="4"/>
      <c r="X7535" s="4"/>
      <c r="AJ7535" s="4"/>
      <c r="AK7535" s="4"/>
      <c r="AL7535" s="4"/>
      <c r="AM7535" s="4"/>
    </row>
    <row r="7536" spans="21:39" x14ac:dyDescent="0.2">
      <c r="U7536" s="4"/>
      <c r="V7536" s="4"/>
      <c r="W7536" s="4"/>
      <c r="X7536" s="4"/>
      <c r="AJ7536" s="4"/>
      <c r="AK7536" s="4"/>
      <c r="AL7536" s="4"/>
      <c r="AM7536" s="4"/>
    </row>
    <row r="7537" spans="21:39" x14ac:dyDescent="0.2">
      <c r="U7537" s="4"/>
      <c r="V7537" s="4"/>
      <c r="W7537" s="4"/>
      <c r="X7537" s="4"/>
      <c r="AJ7537" s="4"/>
      <c r="AK7537" s="4"/>
      <c r="AL7537" s="4"/>
      <c r="AM7537" s="4"/>
    </row>
    <row r="7538" spans="21:39" x14ac:dyDescent="0.2">
      <c r="U7538" s="4"/>
      <c r="V7538" s="4"/>
      <c r="W7538" s="4"/>
      <c r="X7538" s="4"/>
      <c r="AJ7538" s="4"/>
      <c r="AK7538" s="4"/>
      <c r="AL7538" s="4"/>
      <c r="AM7538" s="4"/>
    </row>
    <row r="7539" spans="21:39" x14ac:dyDescent="0.2">
      <c r="U7539" s="4"/>
      <c r="V7539" s="4"/>
      <c r="W7539" s="4"/>
      <c r="X7539" s="4"/>
      <c r="AJ7539" s="4"/>
      <c r="AK7539" s="4"/>
      <c r="AL7539" s="4"/>
      <c r="AM7539" s="4"/>
    </row>
    <row r="7540" spans="21:39" x14ac:dyDescent="0.2">
      <c r="U7540" s="4"/>
      <c r="V7540" s="4"/>
      <c r="W7540" s="4"/>
      <c r="X7540" s="4"/>
      <c r="AJ7540" s="4"/>
      <c r="AK7540" s="4"/>
      <c r="AL7540" s="4"/>
      <c r="AM7540" s="4"/>
    </row>
    <row r="7541" spans="21:39" x14ac:dyDescent="0.2">
      <c r="U7541" s="4"/>
      <c r="V7541" s="4"/>
      <c r="W7541" s="4"/>
      <c r="X7541" s="4"/>
      <c r="AJ7541" s="4"/>
      <c r="AK7541" s="4"/>
      <c r="AL7541" s="4"/>
      <c r="AM7541" s="4"/>
    </row>
    <row r="7542" spans="21:39" x14ac:dyDescent="0.2">
      <c r="U7542" s="4"/>
      <c r="V7542" s="4"/>
      <c r="W7542" s="4"/>
      <c r="X7542" s="4"/>
      <c r="AJ7542" s="4"/>
      <c r="AK7542" s="4"/>
      <c r="AL7542" s="4"/>
      <c r="AM7542" s="4"/>
    </row>
    <row r="7543" spans="21:39" x14ac:dyDescent="0.2">
      <c r="U7543" s="4"/>
      <c r="V7543" s="4"/>
      <c r="W7543" s="4"/>
      <c r="X7543" s="4"/>
      <c r="AJ7543" s="4"/>
      <c r="AK7543" s="4"/>
      <c r="AL7543" s="4"/>
      <c r="AM7543" s="4"/>
    </row>
    <row r="7544" spans="21:39" x14ac:dyDescent="0.2">
      <c r="U7544" s="4"/>
      <c r="V7544" s="4"/>
      <c r="W7544" s="4"/>
      <c r="X7544" s="4"/>
      <c r="AJ7544" s="4"/>
      <c r="AK7544" s="4"/>
      <c r="AL7544" s="4"/>
      <c r="AM7544" s="4"/>
    </row>
    <row r="7545" spans="21:39" x14ac:dyDescent="0.2">
      <c r="U7545" s="4"/>
      <c r="V7545" s="4"/>
      <c r="W7545" s="4"/>
      <c r="X7545" s="4"/>
      <c r="AJ7545" s="4"/>
      <c r="AK7545" s="4"/>
      <c r="AL7545" s="4"/>
      <c r="AM7545" s="4"/>
    </row>
    <row r="7546" spans="21:39" x14ac:dyDescent="0.2">
      <c r="U7546" s="4"/>
      <c r="V7546" s="4"/>
      <c r="W7546" s="4"/>
      <c r="X7546" s="4"/>
      <c r="AJ7546" s="4"/>
      <c r="AK7546" s="4"/>
      <c r="AL7546" s="4"/>
      <c r="AM7546" s="4"/>
    </row>
    <row r="7547" spans="21:39" x14ac:dyDescent="0.2">
      <c r="U7547" s="4"/>
      <c r="V7547" s="4"/>
      <c r="W7547" s="4"/>
      <c r="X7547" s="4"/>
      <c r="AJ7547" s="4"/>
      <c r="AK7547" s="4"/>
      <c r="AL7547" s="4"/>
      <c r="AM7547" s="4"/>
    </row>
    <row r="7548" spans="21:39" x14ac:dyDescent="0.2">
      <c r="U7548" s="4"/>
      <c r="V7548" s="4"/>
      <c r="W7548" s="4"/>
      <c r="X7548" s="4"/>
      <c r="AJ7548" s="4"/>
      <c r="AK7548" s="4"/>
      <c r="AL7548" s="4"/>
      <c r="AM7548" s="4"/>
    </row>
    <row r="7549" spans="21:39" x14ac:dyDescent="0.2">
      <c r="U7549" s="4"/>
      <c r="V7549" s="4"/>
      <c r="W7549" s="4"/>
      <c r="X7549" s="4"/>
      <c r="AJ7549" s="4"/>
      <c r="AK7549" s="4"/>
      <c r="AL7549" s="4"/>
      <c r="AM7549" s="4"/>
    </row>
    <row r="7550" spans="21:39" x14ac:dyDescent="0.2">
      <c r="U7550" s="4"/>
      <c r="V7550" s="4"/>
      <c r="W7550" s="4"/>
      <c r="X7550" s="4"/>
      <c r="AJ7550" s="4"/>
      <c r="AK7550" s="4"/>
      <c r="AL7550" s="4"/>
      <c r="AM7550" s="4"/>
    </row>
    <row r="7551" spans="21:39" x14ac:dyDescent="0.2">
      <c r="U7551" s="4"/>
      <c r="V7551" s="4"/>
      <c r="W7551" s="4"/>
      <c r="X7551" s="4"/>
      <c r="AJ7551" s="4"/>
      <c r="AK7551" s="4"/>
      <c r="AL7551" s="4"/>
      <c r="AM7551" s="4"/>
    </row>
    <row r="7552" spans="21:39" x14ac:dyDescent="0.2">
      <c r="U7552" s="4"/>
      <c r="V7552" s="4"/>
      <c r="W7552" s="4"/>
      <c r="X7552" s="4"/>
      <c r="AJ7552" s="4"/>
      <c r="AK7552" s="4"/>
      <c r="AL7552" s="4"/>
      <c r="AM7552" s="4"/>
    </row>
    <row r="7553" spans="21:39" x14ac:dyDescent="0.2">
      <c r="U7553" s="4"/>
      <c r="V7553" s="4"/>
      <c r="W7553" s="4"/>
      <c r="X7553" s="4"/>
      <c r="AJ7553" s="4"/>
      <c r="AK7553" s="4"/>
      <c r="AL7553" s="4"/>
      <c r="AM7553" s="4"/>
    </row>
    <row r="7554" spans="21:39" x14ac:dyDescent="0.2">
      <c r="U7554" s="4"/>
      <c r="V7554" s="4"/>
      <c r="W7554" s="4"/>
      <c r="X7554" s="4"/>
      <c r="AJ7554" s="4"/>
      <c r="AK7554" s="4"/>
      <c r="AL7554" s="4"/>
      <c r="AM7554" s="4"/>
    </row>
    <row r="7555" spans="21:39" x14ac:dyDescent="0.2">
      <c r="U7555" s="4"/>
      <c r="V7555" s="4"/>
      <c r="W7555" s="4"/>
      <c r="X7555" s="4"/>
      <c r="AJ7555" s="4"/>
      <c r="AK7555" s="4"/>
      <c r="AL7555" s="4"/>
      <c r="AM7555" s="4"/>
    </row>
    <row r="7556" spans="21:39" x14ac:dyDescent="0.2">
      <c r="U7556" s="4"/>
      <c r="V7556" s="4"/>
      <c r="W7556" s="4"/>
      <c r="X7556" s="4"/>
      <c r="AJ7556" s="4"/>
      <c r="AK7556" s="4"/>
      <c r="AL7556" s="4"/>
      <c r="AM7556" s="4"/>
    </row>
    <row r="7557" spans="21:39" x14ac:dyDescent="0.2">
      <c r="U7557" s="4"/>
      <c r="V7557" s="4"/>
      <c r="W7557" s="4"/>
      <c r="X7557" s="4"/>
      <c r="AJ7557" s="4"/>
      <c r="AK7557" s="4"/>
      <c r="AL7557" s="4"/>
      <c r="AM7557" s="4"/>
    </row>
    <row r="7558" spans="21:39" x14ac:dyDescent="0.2">
      <c r="U7558" s="4"/>
      <c r="V7558" s="4"/>
      <c r="W7558" s="4"/>
      <c r="X7558" s="4"/>
      <c r="AJ7558" s="4"/>
      <c r="AK7558" s="4"/>
      <c r="AL7558" s="4"/>
      <c r="AM7558" s="4"/>
    </row>
    <row r="7559" spans="21:39" x14ac:dyDescent="0.2">
      <c r="U7559" s="4"/>
      <c r="V7559" s="4"/>
      <c r="W7559" s="4"/>
      <c r="X7559" s="4"/>
      <c r="AJ7559" s="4"/>
      <c r="AK7559" s="4"/>
      <c r="AL7559" s="4"/>
      <c r="AM7559" s="4"/>
    </row>
    <row r="7560" spans="21:39" x14ac:dyDescent="0.2">
      <c r="U7560" s="4"/>
      <c r="V7560" s="4"/>
      <c r="W7560" s="4"/>
      <c r="X7560" s="4"/>
      <c r="AJ7560" s="4"/>
      <c r="AK7560" s="4"/>
      <c r="AL7560" s="4"/>
      <c r="AM7560" s="4"/>
    </row>
    <row r="7561" spans="21:39" x14ac:dyDescent="0.2">
      <c r="U7561" s="4"/>
      <c r="V7561" s="4"/>
      <c r="W7561" s="4"/>
      <c r="X7561" s="4"/>
      <c r="AJ7561" s="4"/>
      <c r="AK7561" s="4"/>
      <c r="AL7561" s="4"/>
      <c r="AM7561" s="4"/>
    </row>
    <row r="7562" spans="21:39" x14ac:dyDescent="0.2">
      <c r="U7562" s="4"/>
      <c r="V7562" s="4"/>
      <c r="W7562" s="4"/>
      <c r="X7562" s="4"/>
      <c r="AJ7562" s="4"/>
      <c r="AK7562" s="4"/>
      <c r="AL7562" s="4"/>
      <c r="AM7562" s="4"/>
    </row>
    <row r="7563" spans="21:39" x14ac:dyDescent="0.2">
      <c r="U7563" s="4"/>
      <c r="V7563" s="4"/>
      <c r="W7563" s="4"/>
      <c r="X7563" s="4"/>
      <c r="AJ7563" s="4"/>
      <c r="AK7563" s="4"/>
      <c r="AL7563" s="4"/>
      <c r="AM7563" s="4"/>
    </row>
    <row r="7564" spans="21:39" x14ac:dyDescent="0.2">
      <c r="U7564" s="4"/>
      <c r="V7564" s="4"/>
      <c r="W7564" s="4"/>
      <c r="X7564" s="4"/>
      <c r="AJ7564" s="4"/>
      <c r="AK7564" s="4"/>
      <c r="AL7564" s="4"/>
      <c r="AM7564" s="4"/>
    </row>
    <row r="7565" spans="21:39" x14ac:dyDescent="0.2">
      <c r="U7565" s="4"/>
      <c r="V7565" s="4"/>
      <c r="W7565" s="4"/>
      <c r="X7565" s="4"/>
      <c r="AJ7565" s="4"/>
      <c r="AK7565" s="4"/>
      <c r="AL7565" s="4"/>
      <c r="AM7565" s="4"/>
    </row>
    <row r="7566" spans="21:39" x14ac:dyDescent="0.2">
      <c r="U7566" s="4"/>
      <c r="V7566" s="4"/>
      <c r="W7566" s="4"/>
      <c r="X7566" s="4"/>
      <c r="AJ7566" s="4"/>
      <c r="AK7566" s="4"/>
      <c r="AL7566" s="4"/>
      <c r="AM7566" s="4"/>
    </row>
    <row r="7567" spans="21:39" x14ac:dyDescent="0.2">
      <c r="U7567" s="4"/>
      <c r="V7567" s="4"/>
      <c r="W7567" s="4"/>
      <c r="X7567" s="4"/>
      <c r="AJ7567" s="4"/>
      <c r="AK7567" s="4"/>
      <c r="AL7567" s="4"/>
      <c r="AM7567" s="4"/>
    </row>
    <row r="7568" spans="21:39" x14ac:dyDescent="0.2">
      <c r="U7568" s="4"/>
      <c r="V7568" s="4"/>
      <c r="W7568" s="4"/>
      <c r="X7568" s="4"/>
      <c r="AJ7568" s="4"/>
      <c r="AK7568" s="4"/>
      <c r="AL7568" s="4"/>
      <c r="AM7568" s="4"/>
    </row>
    <row r="7569" spans="21:39" x14ac:dyDescent="0.2">
      <c r="U7569" s="4"/>
      <c r="V7569" s="4"/>
      <c r="W7569" s="4"/>
      <c r="X7569" s="4"/>
      <c r="AJ7569" s="4"/>
      <c r="AK7569" s="4"/>
      <c r="AL7569" s="4"/>
      <c r="AM7569" s="4"/>
    </row>
    <row r="7570" spans="21:39" x14ac:dyDescent="0.2">
      <c r="U7570" s="4"/>
      <c r="V7570" s="4"/>
      <c r="W7570" s="4"/>
      <c r="X7570" s="4"/>
      <c r="AJ7570" s="4"/>
      <c r="AK7570" s="4"/>
      <c r="AL7570" s="4"/>
      <c r="AM7570" s="4"/>
    </row>
    <row r="7571" spans="21:39" x14ac:dyDescent="0.2">
      <c r="U7571" s="4"/>
      <c r="V7571" s="4"/>
      <c r="W7571" s="4"/>
      <c r="X7571" s="4"/>
      <c r="AJ7571" s="4"/>
      <c r="AK7571" s="4"/>
      <c r="AL7571" s="4"/>
      <c r="AM7571" s="4"/>
    </row>
    <row r="7572" spans="21:39" x14ac:dyDescent="0.2">
      <c r="U7572" s="4"/>
      <c r="V7572" s="4"/>
      <c r="W7572" s="4"/>
      <c r="X7572" s="4"/>
      <c r="AJ7572" s="4"/>
      <c r="AK7572" s="4"/>
      <c r="AL7572" s="4"/>
      <c r="AM7572" s="4"/>
    </row>
    <row r="7573" spans="21:39" x14ac:dyDescent="0.2">
      <c r="U7573" s="4"/>
      <c r="V7573" s="4"/>
      <c r="W7573" s="4"/>
      <c r="X7573" s="4"/>
      <c r="AJ7573" s="4"/>
      <c r="AK7573" s="4"/>
      <c r="AL7573" s="4"/>
      <c r="AM7573" s="4"/>
    </row>
    <row r="7574" spans="21:39" x14ac:dyDescent="0.2">
      <c r="U7574" s="4"/>
      <c r="V7574" s="4"/>
      <c r="W7574" s="4"/>
      <c r="X7574" s="4"/>
      <c r="AJ7574" s="4"/>
      <c r="AK7574" s="4"/>
      <c r="AL7574" s="4"/>
      <c r="AM7574" s="4"/>
    </row>
    <row r="7575" spans="21:39" x14ac:dyDescent="0.2">
      <c r="U7575" s="4"/>
      <c r="V7575" s="4"/>
      <c r="W7575" s="4"/>
      <c r="X7575" s="4"/>
      <c r="AJ7575" s="4"/>
      <c r="AK7575" s="4"/>
      <c r="AL7575" s="4"/>
      <c r="AM7575" s="4"/>
    </row>
    <row r="7576" spans="21:39" x14ac:dyDescent="0.2">
      <c r="U7576" s="4"/>
      <c r="V7576" s="4"/>
      <c r="W7576" s="4"/>
      <c r="X7576" s="4"/>
      <c r="AJ7576" s="4"/>
      <c r="AK7576" s="4"/>
      <c r="AL7576" s="4"/>
      <c r="AM7576" s="4"/>
    </row>
    <row r="7577" spans="21:39" x14ac:dyDescent="0.2">
      <c r="U7577" s="4"/>
      <c r="V7577" s="4"/>
      <c r="W7577" s="4"/>
      <c r="X7577" s="4"/>
      <c r="AJ7577" s="4"/>
      <c r="AK7577" s="4"/>
      <c r="AL7577" s="4"/>
      <c r="AM7577" s="4"/>
    </row>
    <row r="7578" spans="21:39" x14ac:dyDescent="0.2">
      <c r="U7578" s="4"/>
      <c r="V7578" s="4"/>
      <c r="W7578" s="4"/>
      <c r="X7578" s="4"/>
      <c r="AJ7578" s="4"/>
      <c r="AK7578" s="4"/>
      <c r="AL7578" s="4"/>
      <c r="AM7578" s="4"/>
    </row>
    <row r="7579" spans="21:39" x14ac:dyDescent="0.2">
      <c r="U7579" s="4"/>
      <c r="V7579" s="4"/>
      <c r="W7579" s="4"/>
      <c r="X7579" s="4"/>
      <c r="AJ7579" s="4"/>
      <c r="AK7579" s="4"/>
      <c r="AL7579" s="4"/>
      <c r="AM7579" s="4"/>
    </row>
    <row r="7580" spans="21:39" x14ac:dyDescent="0.2">
      <c r="U7580" s="4"/>
      <c r="V7580" s="4"/>
      <c r="W7580" s="4"/>
      <c r="X7580" s="4"/>
      <c r="AJ7580" s="4"/>
      <c r="AK7580" s="4"/>
      <c r="AL7580" s="4"/>
      <c r="AM7580" s="4"/>
    </row>
    <row r="7581" spans="21:39" x14ac:dyDescent="0.2">
      <c r="U7581" s="4"/>
      <c r="V7581" s="4"/>
      <c r="W7581" s="4"/>
      <c r="X7581" s="4"/>
      <c r="AJ7581" s="4"/>
      <c r="AK7581" s="4"/>
      <c r="AL7581" s="4"/>
      <c r="AM7581" s="4"/>
    </row>
    <row r="7582" spans="21:39" x14ac:dyDescent="0.2">
      <c r="U7582" s="4"/>
      <c r="V7582" s="4"/>
      <c r="W7582" s="4"/>
      <c r="X7582" s="4"/>
      <c r="AJ7582" s="4"/>
      <c r="AK7582" s="4"/>
      <c r="AL7582" s="4"/>
      <c r="AM7582" s="4"/>
    </row>
    <row r="7583" spans="21:39" x14ac:dyDescent="0.2">
      <c r="U7583" s="4"/>
      <c r="V7583" s="4"/>
      <c r="W7583" s="4"/>
      <c r="X7583" s="4"/>
      <c r="AJ7583" s="4"/>
      <c r="AK7583" s="4"/>
      <c r="AL7583" s="4"/>
      <c r="AM7583" s="4"/>
    </row>
    <row r="7584" spans="21:39" x14ac:dyDescent="0.2">
      <c r="U7584" s="4"/>
      <c r="V7584" s="4"/>
      <c r="W7584" s="4"/>
      <c r="X7584" s="4"/>
      <c r="AJ7584" s="4"/>
      <c r="AK7584" s="4"/>
      <c r="AL7584" s="4"/>
      <c r="AM7584" s="4"/>
    </row>
    <row r="7585" spans="21:39" x14ac:dyDescent="0.2">
      <c r="U7585" s="4"/>
      <c r="V7585" s="4"/>
      <c r="W7585" s="4"/>
      <c r="X7585" s="4"/>
      <c r="AJ7585" s="4"/>
      <c r="AK7585" s="4"/>
      <c r="AL7585" s="4"/>
      <c r="AM7585" s="4"/>
    </row>
    <row r="7586" spans="21:39" x14ac:dyDescent="0.2">
      <c r="U7586" s="4"/>
      <c r="V7586" s="4"/>
      <c r="W7586" s="4"/>
      <c r="X7586" s="4"/>
      <c r="AJ7586" s="4"/>
      <c r="AK7586" s="4"/>
      <c r="AL7586" s="4"/>
      <c r="AM7586" s="4"/>
    </row>
    <row r="7587" spans="21:39" x14ac:dyDescent="0.2">
      <c r="U7587" s="4"/>
      <c r="V7587" s="4"/>
      <c r="W7587" s="4"/>
      <c r="X7587" s="4"/>
      <c r="AJ7587" s="4"/>
      <c r="AK7587" s="4"/>
      <c r="AL7587" s="4"/>
      <c r="AM7587" s="4"/>
    </row>
    <row r="7588" spans="21:39" x14ac:dyDescent="0.2">
      <c r="U7588" s="4"/>
      <c r="V7588" s="4"/>
      <c r="W7588" s="4"/>
      <c r="X7588" s="4"/>
      <c r="AJ7588" s="4"/>
      <c r="AK7588" s="4"/>
      <c r="AL7588" s="4"/>
      <c r="AM7588" s="4"/>
    </row>
    <row r="7589" spans="21:39" x14ac:dyDescent="0.2">
      <c r="U7589" s="4"/>
      <c r="V7589" s="4"/>
      <c r="W7589" s="4"/>
      <c r="X7589" s="4"/>
      <c r="AJ7589" s="4"/>
      <c r="AK7589" s="4"/>
      <c r="AL7589" s="4"/>
      <c r="AM7589" s="4"/>
    </row>
    <row r="7590" spans="21:39" x14ac:dyDescent="0.2">
      <c r="U7590" s="4"/>
      <c r="V7590" s="4"/>
      <c r="W7590" s="4"/>
      <c r="X7590" s="4"/>
      <c r="AJ7590" s="4"/>
      <c r="AK7590" s="4"/>
      <c r="AL7590" s="4"/>
      <c r="AM7590" s="4"/>
    </row>
    <row r="7591" spans="21:39" x14ac:dyDescent="0.2">
      <c r="U7591" s="4"/>
      <c r="V7591" s="4"/>
      <c r="W7591" s="4"/>
      <c r="X7591" s="4"/>
      <c r="AJ7591" s="4"/>
      <c r="AK7591" s="4"/>
      <c r="AL7591" s="4"/>
      <c r="AM7591" s="4"/>
    </row>
    <row r="7592" spans="21:39" x14ac:dyDescent="0.2">
      <c r="U7592" s="4"/>
      <c r="V7592" s="4"/>
      <c r="W7592" s="4"/>
      <c r="X7592" s="4"/>
      <c r="AJ7592" s="4"/>
      <c r="AK7592" s="4"/>
      <c r="AL7592" s="4"/>
      <c r="AM7592" s="4"/>
    </row>
    <row r="7593" spans="21:39" x14ac:dyDescent="0.2">
      <c r="U7593" s="4"/>
      <c r="V7593" s="4"/>
      <c r="W7593" s="4"/>
      <c r="X7593" s="4"/>
      <c r="AJ7593" s="4"/>
      <c r="AK7593" s="4"/>
      <c r="AL7593" s="4"/>
      <c r="AM7593" s="4"/>
    </row>
    <row r="7594" spans="21:39" x14ac:dyDescent="0.2">
      <c r="U7594" s="4"/>
      <c r="V7594" s="4"/>
      <c r="W7594" s="4"/>
      <c r="X7594" s="4"/>
      <c r="AJ7594" s="4"/>
      <c r="AK7594" s="4"/>
      <c r="AL7594" s="4"/>
      <c r="AM7594" s="4"/>
    </row>
    <row r="7595" spans="21:39" x14ac:dyDescent="0.2">
      <c r="U7595" s="4"/>
      <c r="V7595" s="4"/>
      <c r="W7595" s="4"/>
      <c r="X7595" s="4"/>
      <c r="AJ7595" s="4"/>
      <c r="AK7595" s="4"/>
      <c r="AL7595" s="4"/>
      <c r="AM7595" s="4"/>
    </row>
    <row r="7596" spans="21:39" x14ac:dyDescent="0.2">
      <c r="U7596" s="4"/>
      <c r="V7596" s="4"/>
      <c r="W7596" s="4"/>
      <c r="X7596" s="4"/>
      <c r="AJ7596" s="4"/>
      <c r="AK7596" s="4"/>
      <c r="AL7596" s="4"/>
      <c r="AM7596" s="4"/>
    </row>
    <row r="7597" spans="21:39" x14ac:dyDescent="0.2">
      <c r="U7597" s="4"/>
      <c r="V7597" s="4"/>
      <c r="W7597" s="4"/>
      <c r="X7597" s="4"/>
      <c r="AJ7597" s="4"/>
      <c r="AK7597" s="4"/>
      <c r="AL7597" s="4"/>
      <c r="AM7597" s="4"/>
    </row>
    <row r="7598" spans="21:39" x14ac:dyDescent="0.2">
      <c r="U7598" s="4"/>
      <c r="V7598" s="4"/>
      <c r="W7598" s="4"/>
      <c r="X7598" s="4"/>
      <c r="AJ7598" s="4"/>
      <c r="AK7598" s="4"/>
      <c r="AL7598" s="4"/>
      <c r="AM7598" s="4"/>
    </row>
    <row r="7599" spans="21:39" x14ac:dyDescent="0.2">
      <c r="U7599" s="4"/>
      <c r="V7599" s="4"/>
      <c r="W7599" s="4"/>
      <c r="X7599" s="4"/>
      <c r="AJ7599" s="4"/>
      <c r="AK7599" s="4"/>
      <c r="AL7599" s="4"/>
      <c r="AM7599" s="4"/>
    </row>
    <row r="7600" spans="21:39" x14ac:dyDescent="0.2">
      <c r="U7600" s="4"/>
      <c r="V7600" s="4"/>
      <c r="W7600" s="4"/>
      <c r="X7600" s="4"/>
      <c r="AJ7600" s="4"/>
      <c r="AK7600" s="4"/>
      <c r="AL7600" s="4"/>
      <c r="AM7600" s="4"/>
    </row>
    <row r="7601" spans="21:39" x14ac:dyDescent="0.2">
      <c r="U7601" s="4"/>
      <c r="V7601" s="4"/>
      <c r="W7601" s="4"/>
      <c r="X7601" s="4"/>
      <c r="AJ7601" s="4"/>
      <c r="AK7601" s="4"/>
      <c r="AL7601" s="4"/>
      <c r="AM7601" s="4"/>
    </row>
    <row r="7602" spans="21:39" x14ac:dyDescent="0.2">
      <c r="U7602" s="4"/>
      <c r="V7602" s="4"/>
      <c r="W7602" s="4"/>
      <c r="X7602" s="4"/>
      <c r="AJ7602" s="4"/>
      <c r="AK7602" s="4"/>
      <c r="AL7602" s="4"/>
      <c r="AM7602" s="4"/>
    </row>
    <row r="7603" spans="21:39" x14ac:dyDescent="0.2">
      <c r="U7603" s="4"/>
      <c r="V7603" s="4"/>
      <c r="W7603" s="4"/>
      <c r="X7603" s="4"/>
      <c r="AJ7603" s="4"/>
      <c r="AK7603" s="4"/>
      <c r="AL7603" s="4"/>
      <c r="AM7603" s="4"/>
    </row>
    <row r="7604" spans="21:39" x14ac:dyDescent="0.2">
      <c r="U7604" s="4"/>
      <c r="V7604" s="4"/>
      <c r="W7604" s="4"/>
      <c r="X7604" s="4"/>
      <c r="AJ7604" s="4"/>
      <c r="AK7604" s="4"/>
      <c r="AL7604" s="4"/>
      <c r="AM7604" s="4"/>
    </row>
    <row r="7605" spans="21:39" x14ac:dyDescent="0.2">
      <c r="U7605" s="4"/>
      <c r="V7605" s="4"/>
      <c r="W7605" s="4"/>
      <c r="X7605" s="4"/>
      <c r="AJ7605" s="4"/>
      <c r="AK7605" s="4"/>
      <c r="AL7605" s="4"/>
      <c r="AM7605" s="4"/>
    </row>
    <row r="7606" spans="21:39" x14ac:dyDescent="0.2">
      <c r="U7606" s="4"/>
      <c r="V7606" s="4"/>
      <c r="W7606" s="4"/>
      <c r="X7606" s="4"/>
      <c r="AJ7606" s="4"/>
      <c r="AK7606" s="4"/>
      <c r="AL7606" s="4"/>
      <c r="AM7606" s="4"/>
    </row>
    <row r="7607" spans="21:39" x14ac:dyDescent="0.2">
      <c r="U7607" s="4"/>
      <c r="V7607" s="4"/>
      <c r="W7607" s="4"/>
      <c r="X7607" s="4"/>
      <c r="AJ7607" s="4"/>
      <c r="AK7607" s="4"/>
      <c r="AL7607" s="4"/>
      <c r="AM7607" s="4"/>
    </row>
    <row r="7608" spans="21:39" x14ac:dyDescent="0.2">
      <c r="U7608" s="4"/>
      <c r="V7608" s="4"/>
      <c r="W7608" s="4"/>
      <c r="X7608" s="4"/>
      <c r="AJ7608" s="4"/>
      <c r="AK7608" s="4"/>
      <c r="AL7608" s="4"/>
      <c r="AM7608" s="4"/>
    </row>
    <row r="7609" spans="21:39" x14ac:dyDescent="0.2">
      <c r="U7609" s="4"/>
      <c r="V7609" s="4"/>
      <c r="W7609" s="4"/>
      <c r="X7609" s="4"/>
      <c r="AJ7609" s="4"/>
      <c r="AK7609" s="4"/>
      <c r="AL7609" s="4"/>
      <c r="AM7609" s="4"/>
    </row>
    <row r="7610" spans="21:39" x14ac:dyDescent="0.2">
      <c r="U7610" s="4"/>
      <c r="V7610" s="4"/>
      <c r="W7610" s="4"/>
      <c r="X7610" s="4"/>
      <c r="AJ7610" s="4"/>
      <c r="AK7610" s="4"/>
      <c r="AL7610" s="4"/>
      <c r="AM7610" s="4"/>
    </row>
    <row r="7611" spans="21:39" x14ac:dyDescent="0.2">
      <c r="U7611" s="4"/>
      <c r="V7611" s="4"/>
      <c r="W7611" s="4"/>
      <c r="X7611" s="4"/>
      <c r="AJ7611" s="4"/>
      <c r="AK7611" s="4"/>
      <c r="AL7611" s="4"/>
      <c r="AM7611" s="4"/>
    </row>
    <row r="7612" spans="21:39" x14ac:dyDescent="0.2">
      <c r="U7612" s="4"/>
      <c r="V7612" s="4"/>
      <c r="W7612" s="4"/>
      <c r="X7612" s="4"/>
      <c r="AJ7612" s="4"/>
      <c r="AK7612" s="4"/>
      <c r="AL7612" s="4"/>
      <c r="AM7612" s="4"/>
    </row>
    <row r="7613" spans="21:39" x14ac:dyDescent="0.2">
      <c r="U7613" s="4"/>
      <c r="V7613" s="4"/>
      <c r="W7613" s="4"/>
      <c r="X7613" s="4"/>
      <c r="AJ7613" s="4"/>
      <c r="AK7613" s="4"/>
      <c r="AL7613" s="4"/>
      <c r="AM7613" s="4"/>
    </row>
    <row r="7614" spans="21:39" x14ac:dyDescent="0.2">
      <c r="U7614" s="4"/>
      <c r="V7614" s="4"/>
      <c r="W7614" s="4"/>
      <c r="X7614" s="4"/>
      <c r="AJ7614" s="4"/>
      <c r="AK7614" s="4"/>
      <c r="AL7614" s="4"/>
      <c r="AM7614" s="4"/>
    </row>
    <row r="7615" spans="21:39" x14ac:dyDescent="0.2">
      <c r="U7615" s="4"/>
      <c r="V7615" s="4"/>
      <c r="W7615" s="4"/>
      <c r="X7615" s="4"/>
      <c r="AJ7615" s="4"/>
      <c r="AK7615" s="4"/>
      <c r="AL7615" s="4"/>
      <c r="AM7615" s="4"/>
    </row>
    <row r="7616" spans="21:39" x14ac:dyDescent="0.2">
      <c r="U7616" s="4"/>
      <c r="V7616" s="4"/>
      <c r="W7616" s="4"/>
      <c r="X7616" s="4"/>
      <c r="AJ7616" s="4"/>
      <c r="AK7616" s="4"/>
      <c r="AL7616" s="4"/>
      <c r="AM7616" s="4"/>
    </row>
    <row r="7617" spans="21:39" x14ac:dyDescent="0.2">
      <c r="U7617" s="4"/>
      <c r="V7617" s="4"/>
      <c r="W7617" s="4"/>
      <c r="X7617" s="4"/>
      <c r="AJ7617" s="4"/>
      <c r="AK7617" s="4"/>
      <c r="AL7617" s="4"/>
      <c r="AM7617" s="4"/>
    </row>
    <row r="7618" spans="21:39" x14ac:dyDescent="0.2">
      <c r="U7618" s="4"/>
      <c r="V7618" s="4"/>
      <c r="W7618" s="4"/>
      <c r="X7618" s="4"/>
      <c r="AJ7618" s="4"/>
      <c r="AK7618" s="4"/>
      <c r="AL7618" s="4"/>
      <c r="AM7618" s="4"/>
    </row>
    <row r="7619" spans="21:39" x14ac:dyDescent="0.2">
      <c r="U7619" s="4"/>
      <c r="V7619" s="4"/>
      <c r="W7619" s="4"/>
      <c r="X7619" s="4"/>
      <c r="AJ7619" s="4"/>
      <c r="AK7619" s="4"/>
      <c r="AL7619" s="4"/>
      <c r="AM7619" s="4"/>
    </row>
    <row r="7620" spans="21:39" x14ac:dyDescent="0.2">
      <c r="U7620" s="4"/>
      <c r="V7620" s="4"/>
      <c r="W7620" s="4"/>
      <c r="X7620" s="4"/>
      <c r="AJ7620" s="4"/>
      <c r="AK7620" s="4"/>
      <c r="AL7620" s="4"/>
      <c r="AM7620" s="4"/>
    </row>
    <row r="7621" spans="21:39" x14ac:dyDescent="0.2">
      <c r="U7621" s="4"/>
      <c r="V7621" s="4"/>
      <c r="W7621" s="4"/>
      <c r="X7621" s="4"/>
      <c r="AJ7621" s="4"/>
      <c r="AK7621" s="4"/>
      <c r="AL7621" s="4"/>
      <c r="AM7621" s="4"/>
    </row>
    <row r="7622" spans="21:39" x14ac:dyDescent="0.2">
      <c r="U7622" s="4"/>
      <c r="V7622" s="4"/>
      <c r="W7622" s="4"/>
      <c r="X7622" s="4"/>
      <c r="AJ7622" s="4"/>
      <c r="AK7622" s="4"/>
      <c r="AL7622" s="4"/>
      <c r="AM7622" s="4"/>
    </row>
    <row r="7623" spans="21:39" x14ac:dyDescent="0.2">
      <c r="U7623" s="4"/>
      <c r="V7623" s="4"/>
      <c r="W7623" s="4"/>
      <c r="X7623" s="4"/>
      <c r="AJ7623" s="4"/>
      <c r="AK7623" s="4"/>
      <c r="AL7623" s="4"/>
      <c r="AM7623" s="4"/>
    </row>
    <row r="7624" spans="21:39" x14ac:dyDescent="0.2">
      <c r="U7624" s="4"/>
      <c r="V7624" s="4"/>
      <c r="W7624" s="4"/>
      <c r="X7624" s="4"/>
      <c r="AJ7624" s="4"/>
      <c r="AK7624" s="4"/>
      <c r="AL7624" s="4"/>
      <c r="AM7624" s="4"/>
    </row>
    <row r="7625" spans="21:39" x14ac:dyDescent="0.2">
      <c r="U7625" s="4"/>
      <c r="V7625" s="4"/>
      <c r="W7625" s="4"/>
      <c r="X7625" s="4"/>
      <c r="AJ7625" s="4"/>
      <c r="AK7625" s="4"/>
      <c r="AL7625" s="4"/>
      <c r="AM7625" s="4"/>
    </row>
    <row r="7626" spans="21:39" x14ac:dyDescent="0.2">
      <c r="U7626" s="4"/>
      <c r="V7626" s="4"/>
      <c r="W7626" s="4"/>
      <c r="X7626" s="4"/>
      <c r="AJ7626" s="4"/>
      <c r="AK7626" s="4"/>
      <c r="AL7626" s="4"/>
      <c r="AM7626" s="4"/>
    </row>
    <row r="7627" spans="21:39" x14ac:dyDescent="0.2">
      <c r="U7627" s="4"/>
      <c r="V7627" s="4"/>
      <c r="W7627" s="4"/>
      <c r="X7627" s="4"/>
      <c r="AJ7627" s="4"/>
      <c r="AK7627" s="4"/>
      <c r="AL7627" s="4"/>
      <c r="AM7627" s="4"/>
    </row>
    <row r="7628" spans="21:39" x14ac:dyDescent="0.2">
      <c r="U7628" s="4"/>
      <c r="V7628" s="4"/>
      <c r="W7628" s="4"/>
      <c r="X7628" s="4"/>
      <c r="AJ7628" s="4"/>
      <c r="AK7628" s="4"/>
      <c r="AL7628" s="4"/>
      <c r="AM7628" s="4"/>
    </row>
    <row r="7629" spans="21:39" x14ac:dyDescent="0.2">
      <c r="U7629" s="4"/>
      <c r="V7629" s="4"/>
      <c r="W7629" s="4"/>
      <c r="X7629" s="4"/>
      <c r="AJ7629" s="4"/>
      <c r="AK7629" s="4"/>
      <c r="AL7629" s="4"/>
      <c r="AM7629" s="4"/>
    </row>
    <row r="7630" spans="21:39" x14ac:dyDescent="0.2">
      <c r="U7630" s="4"/>
      <c r="V7630" s="4"/>
      <c r="W7630" s="4"/>
      <c r="X7630" s="4"/>
      <c r="AJ7630" s="4"/>
      <c r="AK7630" s="4"/>
      <c r="AL7630" s="4"/>
      <c r="AM7630" s="4"/>
    </row>
    <row r="7631" spans="21:39" x14ac:dyDescent="0.2">
      <c r="U7631" s="4"/>
      <c r="V7631" s="4"/>
      <c r="W7631" s="4"/>
      <c r="X7631" s="4"/>
      <c r="AJ7631" s="4"/>
      <c r="AK7631" s="4"/>
      <c r="AL7631" s="4"/>
      <c r="AM7631" s="4"/>
    </row>
    <row r="7632" spans="21:39" x14ac:dyDescent="0.2">
      <c r="U7632" s="4"/>
      <c r="V7632" s="4"/>
      <c r="W7632" s="4"/>
      <c r="X7632" s="4"/>
      <c r="AJ7632" s="4"/>
      <c r="AK7632" s="4"/>
      <c r="AL7632" s="4"/>
      <c r="AM7632" s="4"/>
    </row>
    <row r="7633" spans="21:39" x14ac:dyDescent="0.2">
      <c r="U7633" s="4"/>
      <c r="V7633" s="4"/>
      <c r="W7633" s="4"/>
      <c r="X7633" s="4"/>
      <c r="AJ7633" s="4"/>
      <c r="AK7633" s="4"/>
      <c r="AL7633" s="4"/>
      <c r="AM7633" s="4"/>
    </row>
    <row r="7634" spans="21:39" x14ac:dyDescent="0.2">
      <c r="U7634" s="4"/>
      <c r="V7634" s="4"/>
      <c r="W7634" s="4"/>
      <c r="X7634" s="4"/>
      <c r="AJ7634" s="4"/>
      <c r="AK7634" s="4"/>
      <c r="AL7634" s="4"/>
      <c r="AM7634" s="4"/>
    </row>
    <row r="7635" spans="21:39" x14ac:dyDescent="0.2">
      <c r="U7635" s="4"/>
      <c r="V7635" s="4"/>
      <c r="W7635" s="4"/>
      <c r="X7635" s="4"/>
      <c r="AJ7635" s="4"/>
      <c r="AK7635" s="4"/>
      <c r="AL7635" s="4"/>
      <c r="AM7635" s="4"/>
    </row>
    <row r="7636" spans="21:39" x14ac:dyDescent="0.2">
      <c r="U7636" s="4"/>
      <c r="V7636" s="4"/>
      <c r="W7636" s="4"/>
      <c r="X7636" s="4"/>
      <c r="AJ7636" s="4"/>
      <c r="AK7636" s="4"/>
      <c r="AL7636" s="4"/>
      <c r="AM7636" s="4"/>
    </row>
    <row r="7637" spans="21:39" x14ac:dyDescent="0.2">
      <c r="U7637" s="4"/>
      <c r="V7637" s="4"/>
      <c r="W7637" s="4"/>
      <c r="X7637" s="4"/>
      <c r="AJ7637" s="4"/>
      <c r="AK7637" s="4"/>
      <c r="AL7637" s="4"/>
      <c r="AM7637" s="4"/>
    </row>
    <row r="7638" spans="21:39" x14ac:dyDescent="0.2">
      <c r="U7638" s="4"/>
      <c r="V7638" s="4"/>
      <c r="W7638" s="4"/>
      <c r="X7638" s="4"/>
      <c r="AJ7638" s="4"/>
      <c r="AK7638" s="4"/>
      <c r="AL7638" s="4"/>
      <c r="AM7638" s="4"/>
    </row>
    <row r="7639" spans="21:39" x14ac:dyDescent="0.2">
      <c r="U7639" s="4"/>
      <c r="V7639" s="4"/>
      <c r="W7639" s="4"/>
      <c r="X7639" s="4"/>
      <c r="AJ7639" s="4"/>
      <c r="AK7639" s="4"/>
      <c r="AL7639" s="4"/>
      <c r="AM7639" s="4"/>
    </row>
    <row r="7640" spans="21:39" x14ac:dyDescent="0.2">
      <c r="U7640" s="4"/>
      <c r="V7640" s="4"/>
      <c r="W7640" s="4"/>
      <c r="X7640" s="4"/>
      <c r="AJ7640" s="4"/>
      <c r="AK7640" s="4"/>
      <c r="AL7640" s="4"/>
      <c r="AM7640" s="4"/>
    </row>
    <row r="7641" spans="21:39" x14ac:dyDescent="0.2">
      <c r="U7641" s="4"/>
      <c r="V7641" s="4"/>
      <c r="W7641" s="4"/>
      <c r="X7641" s="4"/>
      <c r="AJ7641" s="4"/>
      <c r="AK7641" s="4"/>
      <c r="AL7641" s="4"/>
      <c r="AM7641" s="4"/>
    </row>
    <row r="7642" spans="21:39" x14ac:dyDescent="0.2">
      <c r="U7642" s="4"/>
      <c r="V7642" s="4"/>
      <c r="W7642" s="4"/>
      <c r="X7642" s="4"/>
      <c r="AJ7642" s="4"/>
      <c r="AK7642" s="4"/>
      <c r="AL7642" s="4"/>
      <c r="AM7642" s="4"/>
    </row>
    <row r="7643" spans="21:39" x14ac:dyDescent="0.2">
      <c r="U7643" s="4"/>
      <c r="V7643" s="4"/>
      <c r="W7643" s="4"/>
      <c r="X7643" s="4"/>
      <c r="AJ7643" s="4"/>
      <c r="AK7643" s="4"/>
      <c r="AL7643" s="4"/>
      <c r="AM7643" s="4"/>
    </row>
    <row r="7644" spans="21:39" x14ac:dyDescent="0.2">
      <c r="U7644" s="4"/>
      <c r="V7644" s="4"/>
      <c r="W7644" s="4"/>
      <c r="X7644" s="4"/>
      <c r="AJ7644" s="4"/>
      <c r="AK7644" s="4"/>
      <c r="AL7644" s="4"/>
      <c r="AM7644" s="4"/>
    </row>
    <row r="7645" spans="21:39" x14ac:dyDescent="0.2">
      <c r="U7645" s="4"/>
      <c r="V7645" s="4"/>
      <c r="W7645" s="4"/>
      <c r="X7645" s="4"/>
      <c r="AJ7645" s="4"/>
      <c r="AK7645" s="4"/>
      <c r="AL7645" s="4"/>
      <c r="AM7645" s="4"/>
    </row>
    <row r="7646" spans="21:39" x14ac:dyDescent="0.2">
      <c r="U7646" s="4"/>
      <c r="V7646" s="4"/>
      <c r="W7646" s="4"/>
      <c r="X7646" s="4"/>
      <c r="AJ7646" s="4"/>
      <c r="AK7646" s="4"/>
      <c r="AL7646" s="4"/>
      <c r="AM7646" s="4"/>
    </row>
    <row r="7647" spans="21:39" x14ac:dyDescent="0.2">
      <c r="U7647" s="4"/>
      <c r="V7647" s="4"/>
      <c r="W7647" s="4"/>
      <c r="X7647" s="4"/>
      <c r="AJ7647" s="4"/>
      <c r="AK7647" s="4"/>
      <c r="AL7647" s="4"/>
      <c r="AM7647" s="4"/>
    </row>
    <row r="7648" spans="21:39" x14ac:dyDescent="0.2">
      <c r="U7648" s="4"/>
      <c r="V7648" s="4"/>
      <c r="W7648" s="4"/>
      <c r="X7648" s="4"/>
      <c r="AJ7648" s="4"/>
      <c r="AK7648" s="4"/>
      <c r="AL7648" s="4"/>
      <c r="AM7648" s="4"/>
    </row>
    <row r="7649" spans="21:39" x14ac:dyDescent="0.2">
      <c r="U7649" s="4"/>
      <c r="V7649" s="4"/>
      <c r="W7649" s="4"/>
      <c r="X7649" s="4"/>
      <c r="AJ7649" s="4"/>
      <c r="AK7649" s="4"/>
      <c r="AL7649" s="4"/>
      <c r="AM7649" s="4"/>
    </row>
    <row r="7650" spans="21:39" x14ac:dyDescent="0.2">
      <c r="U7650" s="4"/>
      <c r="V7650" s="4"/>
      <c r="W7650" s="4"/>
      <c r="X7650" s="4"/>
      <c r="AJ7650" s="4"/>
      <c r="AK7650" s="4"/>
      <c r="AL7650" s="4"/>
      <c r="AM7650" s="4"/>
    </row>
    <row r="7651" spans="21:39" x14ac:dyDescent="0.2">
      <c r="U7651" s="4"/>
      <c r="V7651" s="4"/>
      <c r="W7651" s="4"/>
      <c r="X7651" s="4"/>
      <c r="AJ7651" s="4"/>
      <c r="AK7651" s="4"/>
      <c r="AL7651" s="4"/>
      <c r="AM7651" s="4"/>
    </row>
    <row r="7652" spans="21:39" x14ac:dyDescent="0.2">
      <c r="U7652" s="4"/>
      <c r="V7652" s="4"/>
      <c r="W7652" s="4"/>
      <c r="X7652" s="4"/>
      <c r="AJ7652" s="4"/>
      <c r="AK7652" s="4"/>
      <c r="AL7652" s="4"/>
      <c r="AM7652" s="4"/>
    </row>
    <row r="7653" spans="21:39" x14ac:dyDescent="0.2">
      <c r="U7653" s="4"/>
      <c r="V7653" s="4"/>
      <c r="W7653" s="4"/>
      <c r="X7653" s="4"/>
      <c r="AJ7653" s="4"/>
      <c r="AK7653" s="4"/>
      <c r="AL7653" s="4"/>
      <c r="AM7653" s="4"/>
    </row>
    <row r="7654" spans="21:39" x14ac:dyDescent="0.2">
      <c r="U7654" s="4"/>
      <c r="V7654" s="4"/>
      <c r="W7654" s="4"/>
      <c r="X7654" s="4"/>
      <c r="AJ7654" s="4"/>
      <c r="AK7654" s="4"/>
      <c r="AL7654" s="4"/>
      <c r="AM7654" s="4"/>
    </row>
    <row r="7655" spans="21:39" x14ac:dyDescent="0.2">
      <c r="U7655" s="4"/>
      <c r="V7655" s="4"/>
      <c r="W7655" s="4"/>
      <c r="X7655" s="4"/>
      <c r="AJ7655" s="4"/>
      <c r="AK7655" s="4"/>
      <c r="AL7655" s="4"/>
      <c r="AM7655" s="4"/>
    </row>
    <row r="7656" spans="21:39" x14ac:dyDescent="0.2">
      <c r="U7656" s="4"/>
      <c r="V7656" s="4"/>
      <c r="W7656" s="4"/>
      <c r="X7656" s="4"/>
      <c r="AJ7656" s="4"/>
      <c r="AK7656" s="4"/>
      <c r="AL7656" s="4"/>
      <c r="AM7656" s="4"/>
    </row>
    <row r="7657" spans="21:39" x14ac:dyDescent="0.2">
      <c r="U7657" s="4"/>
      <c r="V7657" s="4"/>
      <c r="W7657" s="4"/>
      <c r="X7657" s="4"/>
      <c r="AJ7657" s="4"/>
      <c r="AK7657" s="4"/>
      <c r="AL7657" s="4"/>
      <c r="AM7657" s="4"/>
    </row>
    <row r="7658" spans="21:39" x14ac:dyDescent="0.2">
      <c r="U7658" s="4"/>
      <c r="V7658" s="4"/>
      <c r="W7658" s="4"/>
      <c r="X7658" s="4"/>
      <c r="AJ7658" s="4"/>
      <c r="AK7658" s="4"/>
      <c r="AL7658" s="4"/>
      <c r="AM7658" s="4"/>
    </row>
    <row r="7659" spans="21:39" x14ac:dyDescent="0.2">
      <c r="U7659" s="4"/>
      <c r="V7659" s="4"/>
      <c r="W7659" s="4"/>
      <c r="X7659" s="4"/>
      <c r="AJ7659" s="4"/>
      <c r="AK7659" s="4"/>
      <c r="AL7659" s="4"/>
      <c r="AM7659" s="4"/>
    </row>
    <row r="7660" spans="21:39" x14ac:dyDescent="0.2">
      <c r="U7660" s="4"/>
      <c r="V7660" s="4"/>
      <c r="W7660" s="4"/>
      <c r="X7660" s="4"/>
      <c r="AJ7660" s="4"/>
      <c r="AK7660" s="4"/>
      <c r="AL7660" s="4"/>
      <c r="AM7660" s="4"/>
    </row>
    <row r="7661" spans="21:39" x14ac:dyDescent="0.2">
      <c r="U7661" s="4"/>
      <c r="V7661" s="4"/>
      <c r="W7661" s="4"/>
      <c r="X7661" s="4"/>
      <c r="AJ7661" s="4"/>
      <c r="AK7661" s="4"/>
      <c r="AL7661" s="4"/>
      <c r="AM7661" s="4"/>
    </row>
    <row r="7662" spans="21:39" x14ac:dyDescent="0.2">
      <c r="U7662" s="4"/>
      <c r="V7662" s="4"/>
      <c r="W7662" s="4"/>
      <c r="X7662" s="4"/>
      <c r="AJ7662" s="4"/>
      <c r="AK7662" s="4"/>
      <c r="AL7662" s="4"/>
      <c r="AM7662" s="4"/>
    </row>
    <row r="7663" spans="21:39" x14ac:dyDescent="0.2">
      <c r="U7663" s="4"/>
      <c r="V7663" s="4"/>
      <c r="W7663" s="4"/>
      <c r="X7663" s="4"/>
      <c r="AJ7663" s="4"/>
      <c r="AK7663" s="4"/>
      <c r="AL7663" s="4"/>
      <c r="AM7663" s="4"/>
    </row>
    <row r="7664" spans="21:39" x14ac:dyDescent="0.2">
      <c r="U7664" s="4"/>
      <c r="V7664" s="4"/>
      <c r="W7664" s="4"/>
      <c r="X7664" s="4"/>
      <c r="AJ7664" s="4"/>
      <c r="AK7664" s="4"/>
      <c r="AL7664" s="4"/>
      <c r="AM7664" s="4"/>
    </row>
    <row r="7665" spans="21:39" x14ac:dyDescent="0.2">
      <c r="U7665" s="4"/>
      <c r="V7665" s="4"/>
      <c r="W7665" s="4"/>
      <c r="X7665" s="4"/>
      <c r="AJ7665" s="4"/>
      <c r="AK7665" s="4"/>
      <c r="AL7665" s="4"/>
      <c r="AM7665" s="4"/>
    </row>
    <row r="7666" spans="21:39" x14ac:dyDescent="0.2">
      <c r="U7666" s="4"/>
      <c r="V7666" s="4"/>
      <c r="W7666" s="4"/>
      <c r="X7666" s="4"/>
      <c r="AJ7666" s="4"/>
      <c r="AK7666" s="4"/>
      <c r="AL7666" s="4"/>
      <c r="AM7666" s="4"/>
    </row>
    <row r="7667" spans="21:39" x14ac:dyDescent="0.2">
      <c r="U7667" s="4"/>
      <c r="V7667" s="4"/>
      <c r="W7667" s="4"/>
      <c r="X7667" s="4"/>
      <c r="AJ7667" s="4"/>
      <c r="AK7667" s="4"/>
      <c r="AL7667" s="4"/>
      <c r="AM7667" s="4"/>
    </row>
    <row r="7668" spans="21:39" x14ac:dyDescent="0.2">
      <c r="U7668" s="4"/>
      <c r="V7668" s="4"/>
      <c r="W7668" s="4"/>
      <c r="X7668" s="4"/>
      <c r="AJ7668" s="4"/>
      <c r="AK7668" s="4"/>
      <c r="AL7668" s="4"/>
      <c r="AM7668" s="4"/>
    </row>
    <row r="7669" spans="21:39" x14ac:dyDescent="0.2">
      <c r="U7669" s="4"/>
      <c r="V7669" s="4"/>
      <c r="W7669" s="4"/>
      <c r="X7669" s="4"/>
      <c r="AJ7669" s="4"/>
      <c r="AK7669" s="4"/>
      <c r="AL7669" s="4"/>
      <c r="AM7669" s="4"/>
    </row>
    <row r="7670" spans="21:39" x14ac:dyDescent="0.2">
      <c r="U7670" s="4"/>
      <c r="V7670" s="4"/>
      <c r="W7670" s="4"/>
      <c r="X7670" s="4"/>
      <c r="AJ7670" s="4"/>
      <c r="AK7670" s="4"/>
      <c r="AL7670" s="4"/>
      <c r="AM7670" s="4"/>
    </row>
    <row r="7671" spans="21:39" x14ac:dyDescent="0.2">
      <c r="U7671" s="4"/>
      <c r="V7671" s="4"/>
      <c r="W7671" s="4"/>
      <c r="X7671" s="4"/>
      <c r="AJ7671" s="4"/>
      <c r="AK7671" s="4"/>
      <c r="AL7671" s="4"/>
      <c r="AM7671" s="4"/>
    </row>
    <row r="7672" spans="21:39" x14ac:dyDescent="0.2">
      <c r="U7672" s="4"/>
      <c r="V7672" s="4"/>
      <c r="W7672" s="4"/>
      <c r="X7672" s="4"/>
      <c r="AJ7672" s="4"/>
      <c r="AK7672" s="4"/>
      <c r="AL7672" s="4"/>
      <c r="AM7672" s="4"/>
    </row>
    <row r="7673" spans="21:39" x14ac:dyDescent="0.2">
      <c r="U7673" s="4"/>
      <c r="V7673" s="4"/>
      <c r="W7673" s="4"/>
      <c r="X7673" s="4"/>
      <c r="AJ7673" s="4"/>
      <c r="AK7673" s="4"/>
      <c r="AL7673" s="4"/>
      <c r="AM7673" s="4"/>
    </row>
    <row r="7674" spans="21:39" x14ac:dyDescent="0.2">
      <c r="U7674" s="4"/>
      <c r="V7674" s="4"/>
      <c r="W7674" s="4"/>
      <c r="X7674" s="4"/>
      <c r="AJ7674" s="4"/>
      <c r="AK7674" s="4"/>
      <c r="AL7674" s="4"/>
      <c r="AM7674" s="4"/>
    </row>
    <row r="7675" spans="21:39" x14ac:dyDescent="0.2">
      <c r="U7675" s="4"/>
      <c r="V7675" s="4"/>
      <c r="W7675" s="4"/>
      <c r="X7675" s="4"/>
      <c r="AJ7675" s="4"/>
      <c r="AK7675" s="4"/>
      <c r="AL7675" s="4"/>
      <c r="AM7675" s="4"/>
    </row>
    <row r="7676" spans="21:39" x14ac:dyDescent="0.2">
      <c r="U7676" s="4"/>
      <c r="V7676" s="4"/>
      <c r="W7676" s="4"/>
      <c r="X7676" s="4"/>
      <c r="AJ7676" s="4"/>
      <c r="AK7676" s="4"/>
      <c r="AL7676" s="4"/>
      <c r="AM7676" s="4"/>
    </row>
    <row r="7677" spans="21:39" x14ac:dyDescent="0.2">
      <c r="U7677" s="4"/>
      <c r="V7677" s="4"/>
      <c r="W7677" s="4"/>
      <c r="X7677" s="4"/>
      <c r="AJ7677" s="4"/>
      <c r="AK7677" s="4"/>
      <c r="AL7677" s="4"/>
      <c r="AM7677" s="4"/>
    </row>
    <row r="7678" spans="21:39" x14ac:dyDescent="0.2">
      <c r="U7678" s="4"/>
      <c r="V7678" s="4"/>
      <c r="W7678" s="4"/>
      <c r="X7678" s="4"/>
      <c r="AJ7678" s="4"/>
      <c r="AK7678" s="4"/>
      <c r="AL7678" s="4"/>
      <c r="AM7678" s="4"/>
    </row>
    <row r="7679" spans="21:39" x14ac:dyDescent="0.2">
      <c r="U7679" s="4"/>
      <c r="V7679" s="4"/>
      <c r="W7679" s="4"/>
      <c r="X7679" s="4"/>
      <c r="AJ7679" s="4"/>
      <c r="AK7679" s="4"/>
      <c r="AL7679" s="4"/>
      <c r="AM7679" s="4"/>
    </row>
    <row r="7680" spans="21:39" x14ac:dyDescent="0.2">
      <c r="U7680" s="4"/>
      <c r="V7680" s="4"/>
      <c r="W7680" s="4"/>
      <c r="X7680" s="4"/>
      <c r="AJ7680" s="4"/>
      <c r="AK7680" s="4"/>
      <c r="AL7680" s="4"/>
      <c r="AM7680" s="4"/>
    </row>
    <row r="7681" spans="21:39" x14ac:dyDescent="0.2">
      <c r="U7681" s="4"/>
      <c r="V7681" s="4"/>
      <c r="W7681" s="4"/>
      <c r="X7681" s="4"/>
      <c r="AJ7681" s="4"/>
      <c r="AK7681" s="4"/>
      <c r="AL7681" s="4"/>
      <c r="AM7681" s="4"/>
    </row>
    <row r="7682" spans="21:39" x14ac:dyDescent="0.2">
      <c r="U7682" s="4"/>
      <c r="V7682" s="4"/>
      <c r="W7682" s="4"/>
      <c r="X7682" s="4"/>
      <c r="AJ7682" s="4"/>
      <c r="AK7682" s="4"/>
      <c r="AL7682" s="4"/>
      <c r="AM7682" s="4"/>
    </row>
    <row r="7683" spans="21:39" x14ac:dyDescent="0.2">
      <c r="U7683" s="4"/>
      <c r="V7683" s="4"/>
      <c r="W7683" s="4"/>
      <c r="X7683" s="4"/>
      <c r="AJ7683" s="4"/>
      <c r="AK7683" s="4"/>
      <c r="AL7683" s="4"/>
      <c r="AM7683" s="4"/>
    </row>
    <row r="7684" spans="21:39" x14ac:dyDescent="0.2">
      <c r="U7684" s="4"/>
      <c r="V7684" s="4"/>
      <c r="W7684" s="4"/>
      <c r="X7684" s="4"/>
      <c r="AJ7684" s="4"/>
      <c r="AK7684" s="4"/>
      <c r="AL7684" s="4"/>
      <c r="AM7684" s="4"/>
    </row>
    <row r="7685" spans="21:39" x14ac:dyDescent="0.2">
      <c r="U7685" s="4"/>
      <c r="V7685" s="4"/>
      <c r="W7685" s="4"/>
      <c r="X7685" s="4"/>
      <c r="AJ7685" s="4"/>
      <c r="AK7685" s="4"/>
      <c r="AL7685" s="4"/>
      <c r="AM7685" s="4"/>
    </row>
    <row r="7686" spans="21:39" x14ac:dyDescent="0.2">
      <c r="U7686" s="4"/>
      <c r="V7686" s="4"/>
      <c r="W7686" s="4"/>
      <c r="X7686" s="4"/>
      <c r="AJ7686" s="4"/>
      <c r="AK7686" s="4"/>
      <c r="AL7686" s="4"/>
      <c r="AM7686" s="4"/>
    </row>
    <row r="7687" spans="21:39" x14ac:dyDescent="0.2">
      <c r="U7687" s="4"/>
      <c r="V7687" s="4"/>
      <c r="W7687" s="4"/>
      <c r="X7687" s="4"/>
      <c r="AJ7687" s="4"/>
      <c r="AK7687" s="4"/>
      <c r="AL7687" s="4"/>
      <c r="AM7687" s="4"/>
    </row>
    <row r="7688" spans="21:39" x14ac:dyDescent="0.2">
      <c r="U7688" s="4"/>
      <c r="V7688" s="4"/>
      <c r="W7688" s="4"/>
      <c r="X7688" s="4"/>
      <c r="AJ7688" s="4"/>
      <c r="AK7688" s="4"/>
      <c r="AL7688" s="4"/>
      <c r="AM7688" s="4"/>
    </row>
    <row r="7689" spans="21:39" x14ac:dyDescent="0.2">
      <c r="U7689" s="4"/>
      <c r="V7689" s="4"/>
      <c r="W7689" s="4"/>
      <c r="X7689" s="4"/>
      <c r="AJ7689" s="4"/>
      <c r="AK7689" s="4"/>
      <c r="AL7689" s="4"/>
      <c r="AM7689" s="4"/>
    </row>
    <row r="7690" spans="21:39" x14ac:dyDescent="0.2">
      <c r="U7690" s="4"/>
      <c r="V7690" s="4"/>
      <c r="W7690" s="4"/>
      <c r="X7690" s="4"/>
      <c r="AJ7690" s="4"/>
      <c r="AK7690" s="4"/>
      <c r="AL7690" s="4"/>
      <c r="AM7690" s="4"/>
    </row>
    <row r="7691" spans="21:39" x14ac:dyDescent="0.2">
      <c r="U7691" s="4"/>
      <c r="V7691" s="4"/>
      <c r="W7691" s="4"/>
      <c r="X7691" s="4"/>
      <c r="AJ7691" s="4"/>
      <c r="AK7691" s="4"/>
      <c r="AL7691" s="4"/>
      <c r="AM7691" s="4"/>
    </row>
    <row r="7692" spans="21:39" x14ac:dyDescent="0.2">
      <c r="U7692" s="4"/>
      <c r="V7692" s="4"/>
      <c r="W7692" s="4"/>
      <c r="X7692" s="4"/>
      <c r="AJ7692" s="4"/>
      <c r="AK7692" s="4"/>
      <c r="AL7692" s="4"/>
      <c r="AM7692" s="4"/>
    </row>
    <row r="7693" spans="21:39" x14ac:dyDescent="0.2">
      <c r="U7693" s="4"/>
      <c r="V7693" s="4"/>
      <c r="W7693" s="4"/>
      <c r="X7693" s="4"/>
      <c r="AJ7693" s="4"/>
      <c r="AK7693" s="4"/>
      <c r="AL7693" s="4"/>
      <c r="AM7693" s="4"/>
    </row>
    <row r="7694" spans="21:39" x14ac:dyDescent="0.2">
      <c r="U7694" s="4"/>
      <c r="V7694" s="4"/>
      <c r="W7694" s="4"/>
      <c r="X7694" s="4"/>
      <c r="AJ7694" s="4"/>
      <c r="AK7694" s="4"/>
      <c r="AL7694" s="4"/>
      <c r="AM7694" s="4"/>
    </row>
    <row r="7695" spans="21:39" x14ac:dyDescent="0.2">
      <c r="U7695" s="4"/>
      <c r="V7695" s="4"/>
      <c r="W7695" s="4"/>
      <c r="X7695" s="4"/>
      <c r="AJ7695" s="4"/>
      <c r="AK7695" s="4"/>
      <c r="AL7695" s="4"/>
      <c r="AM7695" s="4"/>
    </row>
    <row r="7696" spans="21:39" x14ac:dyDescent="0.2">
      <c r="U7696" s="4"/>
      <c r="V7696" s="4"/>
      <c r="W7696" s="4"/>
      <c r="X7696" s="4"/>
      <c r="AJ7696" s="4"/>
      <c r="AK7696" s="4"/>
      <c r="AL7696" s="4"/>
      <c r="AM7696" s="4"/>
    </row>
    <row r="7697" spans="21:39" x14ac:dyDescent="0.2">
      <c r="U7697" s="4"/>
      <c r="V7697" s="4"/>
      <c r="W7697" s="4"/>
      <c r="X7697" s="4"/>
      <c r="AJ7697" s="4"/>
      <c r="AK7697" s="4"/>
      <c r="AL7697" s="4"/>
      <c r="AM7697" s="4"/>
    </row>
    <row r="7698" spans="21:39" x14ac:dyDescent="0.2">
      <c r="U7698" s="4"/>
      <c r="V7698" s="4"/>
      <c r="W7698" s="4"/>
      <c r="X7698" s="4"/>
      <c r="AJ7698" s="4"/>
      <c r="AK7698" s="4"/>
      <c r="AL7698" s="4"/>
      <c r="AM7698" s="4"/>
    </row>
    <row r="7699" spans="21:39" x14ac:dyDescent="0.2">
      <c r="U7699" s="4"/>
      <c r="V7699" s="4"/>
      <c r="W7699" s="4"/>
      <c r="X7699" s="4"/>
      <c r="AJ7699" s="4"/>
      <c r="AK7699" s="4"/>
      <c r="AL7699" s="4"/>
      <c r="AM7699" s="4"/>
    </row>
    <row r="7700" spans="21:39" x14ac:dyDescent="0.2">
      <c r="U7700" s="4"/>
      <c r="V7700" s="4"/>
      <c r="W7700" s="4"/>
      <c r="X7700" s="4"/>
      <c r="AJ7700" s="4"/>
      <c r="AK7700" s="4"/>
      <c r="AL7700" s="4"/>
      <c r="AM7700" s="4"/>
    </row>
    <row r="7701" spans="21:39" x14ac:dyDescent="0.2">
      <c r="U7701" s="4"/>
      <c r="V7701" s="4"/>
      <c r="W7701" s="4"/>
      <c r="X7701" s="4"/>
      <c r="AJ7701" s="4"/>
      <c r="AK7701" s="4"/>
      <c r="AL7701" s="4"/>
      <c r="AM7701" s="4"/>
    </row>
    <row r="7702" spans="21:39" x14ac:dyDescent="0.2">
      <c r="U7702" s="4"/>
      <c r="V7702" s="4"/>
      <c r="W7702" s="4"/>
      <c r="X7702" s="4"/>
      <c r="AJ7702" s="4"/>
      <c r="AK7702" s="4"/>
      <c r="AL7702" s="4"/>
      <c r="AM7702" s="4"/>
    </row>
    <row r="7703" spans="21:39" x14ac:dyDescent="0.2">
      <c r="U7703" s="4"/>
      <c r="V7703" s="4"/>
      <c r="W7703" s="4"/>
      <c r="X7703" s="4"/>
      <c r="AJ7703" s="4"/>
      <c r="AK7703" s="4"/>
      <c r="AL7703" s="4"/>
      <c r="AM7703" s="4"/>
    </row>
    <row r="7704" spans="21:39" x14ac:dyDescent="0.2">
      <c r="U7704" s="4"/>
      <c r="V7704" s="4"/>
      <c r="W7704" s="4"/>
      <c r="X7704" s="4"/>
      <c r="AJ7704" s="4"/>
      <c r="AK7704" s="4"/>
      <c r="AL7704" s="4"/>
      <c r="AM7704" s="4"/>
    </row>
    <row r="7705" spans="21:39" x14ac:dyDescent="0.2">
      <c r="U7705" s="4"/>
      <c r="V7705" s="4"/>
      <c r="W7705" s="4"/>
      <c r="X7705" s="4"/>
      <c r="AJ7705" s="4"/>
      <c r="AK7705" s="4"/>
      <c r="AL7705" s="4"/>
      <c r="AM7705" s="4"/>
    </row>
    <row r="7706" spans="21:39" x14ac:dyDescent="0.2">
      <c r="U7706" s="4"/>
      <c r="V7706" s="4"/>
      <c r="W7706" s="4"/>
      <c r="X7706" s="4"/>
      <c r="AJ7706" s="4"/>
      <c r="AK7706" s="4"/>
      <c r="AL7706" s="4"/>
      <c r="AM7706" s="4"/>
    </row>
    <row r="7707" spans="21:39" x14ac:dyDescent="0.2">
      <c r="U7707" s="4"/>
      <c r="V7707" s="4"/>
      <c r="W7707" s="4"/>
      <c r="X7707" s="4"/>
      <c r="AJ7707" s="4"/>
      <c r="AK7707" s="4"/>
      <c r="AL7707" s="4"/>
      <c r="AM7707" s="4"/>
    </row>
    <row r="7708" spans="21:39" x14ac:dyDescent="0.2">
      <c r="U7708" s="4"/>
      <c r="V7708" s="4"/>
      <c r="W7708" s="4"/>
      <c r="X7708" s="4"/>
      <c r="AJ7708" s="4"/>
      <c r="AK7708" s="4"/>
      <c r="AL7708" s="4"/>
      <c r="AM7708" s="4"/>
    </row>
    <row r="7709" spans="21:39" x14ac:dyDescent="0.2">
      <c r="U7709" s="4"/>
      <c r="V7709" s="4"/>
      <c r="W7709" s="4"/>
      <c r="X7709" s="4"/>
      <c r="AJ7709" s="4"/>
      <c r="AK7709" s="4"/>
      <c r="AL7709" s="4"/>
      <c r="AM7709" s="4"/>
    </row>
    <row r="7710" spans="21:39" x14ac:dyDescent="0.2">
      <c r="U7710" s="4"/>
      <c r="V7710" s="4"/>
      <c r="W7710" s="4"/>
      <c r="X7710" s="4"/>
      <c r="AJ7710" s="4"/>
      <c r="AK7710" s="4"/>
      <c r="AL7710" s="4"/>
      <c r="AM7710" s="4"/>
    </row>
    <row r="7711" spans="21:39" x14ac:dyDescent="0.2">
      <c r="U7711" s="4"/>
      <c r="V7711" s="4"/>
      <c r="W7711" s="4"/>
      <c r="X7711" s="4"/>
      <c r="AJ7711" s="4"/>
      <c r="AK7711" s="4"/>
      <c r="AL7711" s="4"/>
      <c r="AM7711" s="4"/>
    </row>
    <row r="7712" spans="21:39" x14ac:dyDescent="0.2">
      <c r="U7712" s="4"/>
      <c r="V7712" s="4"/>
      <c r="W7712" s="4"/>
      <c r="X7712" s="4"/>
      <c r="AJ7712" s="4"/>
      <c r="AK7712" s="4"/>
      <c r="AL7712" s="4"/>
      <c r="AM7712" s="4"/>
    </row>
    <row r="7713" spans="21:39" x14ac:dyDescent="0.2">
      <c r="U7713" s="4"/>
      <c r="V7713" s="4"/>
      <c r="W7713" s="4"/>
      <c r="X7713" s="4"/>
      <c r="AJ7713" s="4"/>
      <c r="AK7713" s="4"/>
      <c r="AL7713" s="4"/>
      <c r="AM7713" s="4"/>
    </row>
    <row r="7714" spans="21:39" x14ac:dyDescent="0.2">
      <c r="U7714" s="4"/>
      <c r="V7714" s="4"/>
      <c r="W7714" s="4"/>
      <c r="X7714" s="4"/>
      <c r="AJ7714" s="4"/>
      <c r="AK7714" s="4"/>
      <c r="AL7714" s="4"/>
      <c r="AM7714" s="4"/>
    </row>
    <row r="7715" spans="21:39" x14ac:dyDescent="0.2">
      <c r="U7715" s="4"/>
      <c r="V7715" s="4"/>
      <c r="W7715" s="4"/>
      <c r="X7715" s="4"/>
      <c r="AJ7715" s="4"/>
      <c r="AK7715" s="4"/>
      <c r="AL7715" s="4"/>
      <c r="AM7715" s="4"/>
    </row>
    <row r="7716" spans="21:39" x14ac:dyDescent="0.2">
      <c r="U7716" s="4"/>
      <c r="V7716" s="4"/>
      <c r="W7716" s="4"/>
      <c r="X7716" s="4"/>
      <c r="AJ7716" s="4"/>
      <c r="AK7716" s="4"/>
      <c r="AL7716" s="4"/>
      <c r="AM7716" s="4"/>
    </row>
    <row r="7717" spans="21:39" x14ac:dyDescent="0.2">
      <c r="U7717" s="4"/>
      <c r="V7717" s="4"/>
      <c r="W7717" s="4"/>
      <c r="X7717" s="4"/>
      <c r="AJ7717" s="4"/>
      <c r="AK7717" s="4"/>
      <c r="AL7717" s="4"/>
      <c r="AM7717" s="4"/>
    </row>
    <row r="7718" spans="21:39" x14ac:dyDescent="0.2">
      <c r="U7718" s="4"/>
      <c r="V7718" s="4"/>
      <c r="W7718" s="4"/>
      <c r="X7718" s="4"/>
      <c r="AJ7718" s="4"/>
      <c r="AK7718" s="4"/>
      <c r="AL7718" s="4"/>
      <c r="AM7718" s="4"/>
    </row>
    <row r="7719" spans="21:39" x14ac:dyDescent="0.2">
      <c r="U7719" s="4"/>
      <c r="V7719" s="4"/>
      <c r="W7719" s="4"/>
      <c r="X7719" s="4"/>
      <c r="AJ7719" s="4"/>
      <c r="AK7719" s="4"/>
      <c r="AL7719" s="4"/>
      <c r="AM7719" s="4"/>
    </row>
    <row r="7720" spans="21:39" x14ac:dyDescent="0.2">
      <c r="U7720" s="4"/>
      <c r="V7720" s="4"/>
      <c r="W7720" s="4"/>
      <c r="X7720" s="4"/>
      <c r="AJ7720" s="4"/>
      <c r="AK7720" s="4"/>
      <c r="AL7720" s="4"/>
      <c r="AM7720" s="4"/>
    </row>
    <row r="7721" spans="21:39" x14ac:dyDescent="0.2">
      <c r="U7721" s="4"/>
      <c r="V7721" s="4"/>
      <c r="W7721" s="4"/>
      <c r="X7721" s="4"/>
      <c r="AJ7721" s="4"/>
      <c r="AK7721" s="4"/>
      <c r="AL7721" s="4"/>
      <c r="AM7721" s="4"/>
    </row>
    <row r="7722" spans="21:39" x14ac:dyDescent="0.2">
      <c r="U7722" s="4"/>
      <c r="V7722" s="4"/>
      <c r="W7722" s="4"/>
      <c r="X7722" s="4"/>
      <c r="AJ7722" s="4"/>
      <c r="AK7722" s="4"/>
      <c r="AL7722" s="4"/>
      <c r="AM7722" s="4"/>
    </row>
    <row r="7723" spans="21:39" x14ac:dyDescent="0.2">
      <c r="U7723" s="4"/>
      <c r="V7723" s="4"/>
      <c r="W7723" s="4"/>
      <c r="X7723" s="4"/>
      <c r="AJ7723" s="4"/>
      <c r="AK7723" s="4"/>
      <c r="AL7723" s="4"/>
      <c r="AM7723" s="4"/>
    </row>
    <row r="7724" spans="21:39" x14ac:dyDescent="0.2">
      <c r="U7724" s="4"/>
      <c r="V7724" s="4"/>
      <c r="W7724" s="4"/>
      <c r="X7724" s="4"/>
      <c r="AJ7724" s="4"/>
      <c r="AK7724" s="4"/>
      <c r="AL7724" s="4"/>
      <c r="AM7724" s="4"/>
    </row>
    <row r="7725" spans="21:39" x14ac:dyDescent="0.2">
      <c r="U7725" s="4"/>
      <c r="V7725" s="4"/>
      <c r="W7725" s="4"/>
      <c r="X7725" s="4"/>
      <c r="AJ7725" s="4"/>
      <c r="AK7725" s="4"/>
      <c r="AL7725" s="4"/>
      <c r="AM7725" s="4"/>
    </row>
    <row r="7726" spans="21:39" x14ac:dyDescent="0.2">
      <c r="U7726" s="4"/>
      <c r="V7726" s="4"/>
      <c r="W7726" s="4"/>
      <c r="X7726" s="4"/>
      <c r="AJ7726" s="4"/>
      <c r="AK7726" s="4"/>
      <c r="AL7726" s="4"/>
      <c r="AM7726" s="4"/>
    </row>
    <row r="7727" spans="21:39" x14ac:dyDescent="0.2">
      <c r="U7727" s="4"/>
      <c r="V7727" s="4"/>
      <c r="W7727" s="4"/>
      <c r="X7727" s="4"/>
      <c r="AJ7727" s="4"/>
      <c r="AK7727" s="4"/>
      <c r="AL7727" s="4"/>
      <c r="AM7727" s="4"/>
    </row>
    <row r="7728" spans="21:39" x14ac:dyDescent="0.2">
      <c r="U7728" s="4"/>
      <c r="V7728" s="4"/>
      <c r="W7728" s="4"/>
      <c r="X7728" s="4"/>
      <c r="AJ7728" s="4"/>
      <c r="AK7728" s="4"/>
      <c r="AL7728" s="4"/>
      <c r="AM7728" s="4"/>
    </row>
    <row r="7729" spans="21:39" x14ac:dyDescent="0.2">
      <c r="U7729" s="4"/>
      <c r="V7729" s="4"/>
      <c r="W7729" s="4"/>
      <c r="X7729" s="4"/>
      <c r="AJ7729" s="4"/>
      <c r="AK7729" s="4"/>
      <c r="AL7729" s="4"/>
      <c r="AM7729" s="4"/>
    </row>
    <row r="7730" spans="21:39" x14ac:dyDescent="0.2">
      <c r="U7730" s="4"/>
      <c r="V7730" s="4"/>
      <c r="W7730" s="4"/>
      <c r="X7730" s="4"/>
      <c r="AJ7730" s="4"/>
      <c r="AK7730" s="4"/>
      <c r="AL7730" s="4"/>
      <c r="AM7730" s="4"/>
    </row>
    <row r="7731" spans="21:39" x14ac:dyDescent="0.2">
      <c r="U7731" s="4"/>
      <c r="V7731" s="4"/>
      <c r="W7731" s="4"/>
      <c r="X7731" s="4"/>
      <c r="AJ7731" s="4"/>
      <c r="AK7731" s="4"/>
      <c r="AL7731" s="4"/>
      <c r="AM7731" s="4"/>
    </row>
    <row r="7732" spans="21:39" x14ac:dyDescent="0.2">
      <c r="U7732" s="4"/>
      <c r="V7732" s="4"/>
      <c r="W7732" s="4"/>
      <c r="X7732" s="4"/>
      <c r="AJ7732" s="4"/>
      <c r="AK7732" s="4"/>
      <c r="AL7732" s="4"/>
      <c r="AM7732" s="4"/>
    </row>
    <row r="7733" spans="21:39" x14ac:dyDescent="0.2">
      <c r="U7733" s="4"/>
      <c r="V7733" s="4"/>
      <c r="W7733" s="4"/>
      <c r="X7733" s="4"/>
      <c r="AJ7733" s="4"/>
      <c r="AK7733" s="4"/>
      <c r="AL7733" s="4"/>
      <c r="AM7733" s="4"/>
    </row>
    <row r="7734" spans="21:39" x14ac:dyDescent="0.2">
      <c r="U7734" s="4"/>
      <c r="V7734" s="4"/>
      <c r="W7734" s="4"/>
      <c r="X7734" s="4"/>
      <c r="AJ7734" s="4"/>
      <c r="AK7734" s="4"/>
      <c r="AL7734" s="4"/>
      <c r="AM7734" s="4"/>
    </row>
    <row r="7735" spans="21:39" x14ac:dyDescent="0.2">
      <c r="U7735" s="4"/>
      <c r="V7735" s="4"/>
      <c r="W7735" s="4"/>
      <c r="X7735" s="4"/>
      <c r="AJ7735" s="4"/>
      <c r="AK7735" s="4"/>
      <c r="AL7735" s="4"/>
      <c r="AM7735" s="4"/>
    </row>
    <row r="7736" spans="21:39" x14ac:dyDescent="0.2">
      <c r="U7736" s="4"/>
      <c r="V7736" s="4"/>
      <c r="W7736" s="4"/>
      <c r="X7736" s="4"/>
      <c r="AJ7736" s="4"/>
      <c r="AK7736" s="4"/>
      <c r="AL7736" s="4"/>
      <c r="AM7736" s="4"/>
    </row>
    <row r="7737" spans="21:39" x14ac:dyDescent="0.2">
      <c r="U7737" s="4"/>
      <c r="V7737" s="4"/>
      <c r="W7737" s="4"/>
      <c r="X7737" s="4"/>
      <c r="AJ7737" s="4"/>
      <c r="AK7737" s="4"/>
      <c r="AL7737" s="4"/>
      <c r="AM7737" s="4"/>
    </row>
    <row r="7738" spans="21:39" x14ac:dyDescent="0.2">
      <c r="U7738" s="4"/>
      <c r="V7738" s="4"/>
      <c r="W7738" s="4"/>
      <c r="X7738" s="4"/>
      <c r="AJ7738" s="4"/>
      <c r="AK7738" s="4"/>
      <c r="AL7738" s="4"/>
      <c r="AM7738" s="4"/>
    </row>
    <row r="7739" spans="21:39" x14ac:dyDescent="0.2">
      <c r="U7739" s="4"/>
      <c r="V7739" s="4"/>
      <c r="W7739" s="4"/>
      <c r="X7739" s="4"/>
      <c r="AJ7739" s="4"/>
      <c r="AK7739" s="4"/>
      <c r="AL7739" s="4"/>
      <c r="AM7739" s="4"/>
    </row>
    <row r="7740" spans="21:39" x14ac:dyDescent="0.2">
      <c r="U7740" s="4"/>
      <c r="V7740" s="4"/>
      <c r="W7740" s="4"/>
      <c r="X7740" s="4"/>
      <c r="AJ7740" s="4"/>
      <c r="AK7740" s="4"/>
      <c r="AL7740" s="4"/>
      <c r="AM7740" s="4"/>
    </row>
    <row r="7741" spans="21:39" x14ac:dyDescent="0.2">
      <c r="U7741" s="4"/>
      <c r="V7741" s="4"/>
      <c r="W7741" s="4"/>
      <c r="X7741" s="4"/>
      <c r="AJ7741" s="4"/>
      <c r="AK7741" s="4"/>
      <c r="AL7741" s="4"/>
      <c r="AM7741" s="4"/>
    </row>
    <row r="7742" spans="21:39" x14ac:dyDescent="0.2">
      <c r="U7742" s="4"/>
      <c r="V7742" s="4"/>
      <c r="W7742" s="4"/>
      <c r="X7742" s="4"/>
      <c r="AJ7742" s="4"/>
      <c r="AK7742" s="4"/>
      <c r="AL7742" s="4"/>
      <c r="AM7742" s="4"/>
    </row>
    <row r="7743" spans="21:39" x14ac:dyDescent="0.2">
      <c r="U7743" s="4"/>
      <c r="V7743" s="4"/>
      <c r="W7743" s="4"/>
      <c r="X7743" s="4"/>
      <c r="AJ7743" s="4"/>
      <c r="AK7743" s="4"/>
      <c r="AL7743" s="4"/>
      <c r="AM7743" s="4"/>
    </row>
    <row r="7744" spans="21:39" x14ac:dyDescent="0.2">
      <c r="U7744" s="4"/>
      <c r="V7744" s="4"/>
      <c r="W7744" s="4"/>
      <c r="X7744" s="4"/>
      <c r="AJ7744" s="4"/>
      <c r="AK7744" s="4"/>
      <c r="AL7744" s="4"/>
      <c r="AM7744" s="4"/>
    </row>
    <row r="7745" spans="21:39" x14ac:dyDescent="0.2">
      <c r="U7745" s="4"/>
      <c r="V7745" s="4"/>
      <c r="W7745" s="4"/>
      <c r="X7745" s="4"/>
      <c r="AJ7745" s="4"/>
      <c r="AK7745" s="4"/>
      <c r="AL7745" s="4"/>
      <c r="AM7745" s="4"/>
    </row>
    <row r="7746" spans="21:39" x14ac:dyDescent="0.2">
      <c r="U7746" s="4"/>
      <c r="V7746" s="4"/>
      <c r="W7746" s="4"/>
      <c r="X7746" s="4"/>
      <c r="AJ7746" s="4"/>
      <c r="AK7746" s="4"/>
      <c r="AL7746" s="4"/>
      <c r="AM7746" s="4"/>
    </row>
    <row r="7747" spans="21:39" x14ac:dyDescent="0.2">
      <c r="U7747" s="4"/>
      <c r="V7747" s="4"/>
      <c r="W7747" s="4"/>
      <c r="X7747" s="4"/>
      <c r="AJ7747" s="4"/>
      <c r="AK7747" s="4"/>
      <c r="AL7747" s="4"/>
      <c r="AM7747" s="4"/>
    </row>
    <row r="7748" spans="21:39" x14ac:dyDescent="0.2">
      <c r="U7748" s="4"/>
      <c r="V7748" s="4"/>
      <c r="W7748" s="4"/>
      <c r="X7748" s="4"/>
      <c r="AJ7748" s="4"/>
      <c r="AK7748" s="4"/>
      <c r="AL7748" s="4"/>
      <c r="AM7748" s="4"/>
    </row>
    <row r="7749" spans="21:39" x14ac:dyDescent="0.2">
      <c r="U7749" s="4"/>
      <c r="V7749" s="4"/>
      <c r="W7749" s="4"/>
      <c r="X7749" s="4"/>
      <c r="AJ7749" s="4"/>
      <c r="AK7749" s="4"/>
      <c r="AL7749" s="4"/>
      <c r="AM7749" s="4"/>
    </row>
    <row r="7750" spans="21:39" x14ac:dyDescent="0.2">
      <c r="U7750" s="4"/>
      <c r="V7750" s="4"/>
      <c r="W7750" s="4"/>
      <c r="X7750" s="4"/>
      <c r="AJ7750" s="4"/>
      <c r="AK7750" s="4"/>
      <c r="AL7750" s="4"/>
      <c r="AM7750" s="4"/>
    </row>
    <row r="7751" spans="21:39" x14ac:dyDescent="0.2">
      <c r="U7751" s="4"/>
      <c r="V7751" s="4"/>
      <c r="W7751" s="4"/>
      <c r="X7751" s="4"/>
      <c r="AJ7751" s="4"/>
      <c r="AK7751" s="4"/>
      <c r="AL7751" s="4"/>
      <c r="AM7751" s="4"/>
    </row>
    <row r="7752" spans="21:39" x14ac:dyDescent="0.2">
      <c r="U7752" s="4"/>
      <c r="V7752" s="4"/>
      <c r="W7752" s="4"/>
      <c r="X7752" s="4"/>
      <c r="AJ7752" s="4"/>
      <c r="AK7752" s="4"/>
      <c r="AL7752" s="4"/>
      <c r="AM7752" s="4"/>
    </row>
    <row r="7753" spans="21:39" x14ac:dyDescent="0.2">
      <c r="U7753" s="4"/>
      <c r="V7753" s="4"/>
      <c r="W7753" s="4"/>
      <c r="X7753" s="4"/>
      <c r="AJ7753" s="4"/>
      <c r="AK7753" s="4"/>
      <c r="AL7753" s="4"/>
      <c r="AM7753" s="4"/>
    </row>
    <row r="7754" spans="21:39" x14ac:dyDescent="0.2">
      <c r="U7754" s="4"/>
      <c r="V7754" s="4"/>
      <c r="W7754" s="4"/>
      <c r="X7754" s="4"/>
      <c r="AJ7754" s="4"/>
      <c r="AK7754" s="4"/>
      <c r="AL7754" s="4"/>
      <c r="AM7754" s="4"/>
    </row>
    <row r="7755" spans="21:39" x14ac:dyDescent="0.2">
      <c r="U7755" s="4"/>
      <c r="V7755" s="4"/>
      <c r="W7755" s="4"/>
      <c r="X7755" s="4"/>
      <c r="AJ7755" s="4"/>
      <c r="AK7755" s="4"/>
      <c r="AL7755" s="4"/>
      <c r="AM7755" s="4"/>
    </row>
    <row r="7756" spans="21:39" x14ac:dyDescent="0.2">
      <c r="U7756" s="4"/>
      <c r="V7756" s="4"/>
      <c r="W7756" s="4"/>
      <c r="X7756" s="4"/>
      <c r="AJ7756" s="4"/>
      <c r="AK7756" s="4"/>
      <c r="AL7756" s="4"/>
      <c r="AM7756" s="4"/>
    </row>
    <row r="7757" spans="21:39" x14ac:dyDescent="0.2">
      <c r="U7757" s="4"/>
      <c r="V7757" s="4"/>
      <c r="W7757" s="4"/>
      <c r="X7757" s="4"/>
      <c r="AJ7757" s="4"/>
      <c r="AK7757" s="4"/>
      <c r="AL7757" s="4"/>
      <c r="AM7757" s="4"/>
    </row>
    <row r="7758" spans="21:39" x14ac:dyDescent="0.2">
      <c r="U7758" s="4"/>
      <c r="V7758" s="4"/>
      <c r="W7758" s="4"/>
      <c r="X7758" s="4"/>
      <c r="AJ7758" s="4"/>
      <c r="AK7758" s="4"/>
      <c r="AL7758" s="4"/>
      <c r="AM7758" s="4"/>
    </row>
    <row r="7759" spans="21:39" x14ac:dyDescent="0.2">
      <c r="U7759" s="4"/>
      <c r="V7759" s="4"/>
      <c r="W7759" s="4"/>
      <c r="X7759" s="4"/>
      <c r="AJ7759" s="4"/>
      <c r="AK7759" s="4"/>
      <c r="AL7759" s="4"/>
      <c r="AM7759" s="4"/>
    </row>
    <row r="7760" spans="21:39" x14ac:dyDescent="0.2">
      <c r="U7760" s="4"/>
      <c r="V7760" s="4"/>
      <c r="W7760" s="4"/>
      <c r="X7760" s="4"/>
      <c r="AJ7760" s="4"/>
      <c r="AK7760" s="4"/>
      <c r="AL7760" s="4"/>
      <c r="AM7760" s="4"/>
    </row>
    <row r="7761" spans="21:39" x14ac:dyDescent="0.2">
      <c r="U7761" s="4"/>
      <c r="V7761" s="4"/>
      <c r="W7761" s="4"/>
      <c r="X7761" s="4"/>
      <c r="AJ7761" s="4"/>
      <c r="AK7761" s="4"/>
      <c r="AL7761" s="4"/>
      <c r="AM7761" s="4"/>
    </row>
    <row r="7762" spans="21:39" x14ac:dyDescent="0.2">
      <c r="U7762" s="4"/>
      <c r="V7762" s="4"/>
      <c r="W7762" s="4"/>
      <c r="X7762" s="4"/>
      <c r="AJ7762" s="4"/>
      <c r="AK7762" s="4"/>
      <c r="AL7762" s="4"/>
      <c r="AM7762" s="4"/>
    </row>
    <row r="7763" spans="21:39" x14ac:dyDescent="0.2">
      <c r="U7763" s="4"/>
      <c r="V7763" s="4"/>
      <c r="W7763" s="4"/>
      <c r="X7763" s="4"/>
      <c r="AJ7763" s="4"/>
      <c r="AK7763" s="4"/>
      <c r="AL7763" s="4"/>
      <c r="AM7763" s="4"/>
    </row>
    <row r="7764" spans="21:39" x14ac:dyDescent="0.2">
      <c r="U7764" s="4"/>
      <c r="V7764" s="4"/>
      <c r="W7764" s="4"/>
      <c r="X7764" s="4"/>
      <c r="AJ7764" s="4"/>
      <c r="AK7764" s="4"/>
      <c r="AL7764" s="4"/>
      <c r="AM7764" s="4"/>
    </row>
    <row r="7765" spans="21:39" x14ac:dyDescent="0.2">
      <c r="U7765" s="4"/>
      <c r="V7765" s="4"/>
      <c r="W7765" s="4"/>
      <c r="X7765" s="4"/>
      <c r="AJ7765" s="4"/>
      <c r="AK7765" s="4"/>
      <c r="AL7765" s="4"/>
      <c r="AM7765" s="4"/>
    </row>
    <row r="7766" spans="21:39" x14ac:dyDescent="0.2">
      <c r="U7766" s="4"/>
      <c r="V7766" s="4"/>
      <c r="W7766" s="4"/>
      <c r="X7766" s="4"/>
      <c r="AJ7766" s="4"/>
      <c r="AK7766" s="4"/>
      <c r="AL7766" s="4"/>
      <c r="AM7766" s="4"/>
    </row>
    <row r="7767" spans="21:39" x14ac:dyDescent="0.2">
      <c r="U7767" s="4"/>
      <c r="V7767" s="4"/>
      <c r="W7767" s="4"/>
      <c r="X7767" s="4"/>
      <c r="AJ7767" s="4"/>
      <c r="AK7767" s="4"/>
      <c r="AL7767" s="4"/>
      <c r="AM7767" s="4"/>
    </row>
    <row r="7768" spans="21:39" x14ac:dyDescent="0.2">
      <c r="U7768" s="4"/>
      <c r="V7768" s="4"/>
      <c r="W7768" s="4"/>
      <c r="X7768" s="4"/>
      <c r="AJ7768" s="4"/>
      <c r="AK7768" s="4"/>
      <c r="AL7768" s="4"/>
      <c r="AM7768" s="4"/>
    </row>
    <row r="7769" spans="21:39" x14ac:dyDescent="0.2">
      <c r="U7769" s="4"/>
      <c r="V7769" s="4"/>
      <c r="W7769" s="4"/>
      <c r="X7769" s="4"/>
      <c r="AJ7769" s="4"/>
      <c r="AK7769" s="4"/>
      <c r="AL7769" s="4"/>
      <c r="AM7769" s="4"/>
    </row>
    <row r="7770" spans="21:39" x14ac:dyDescent="0.2">
      <c r="U7770" s="4"/>
      <c r="V7770" s="4"/>
      <c r="W7770" s="4"/>
      <c r="X7770" s="4"/>
      <c r="AJ7770" s="4"/>
      <c r="AK7770" s="4"/>
      <c r="AL7770" s="4"/>
      <c r="AM7770" s="4"/>
    </row>
    <row r="7771" spans="21:39" x14ac:dyDescent="0.2">
      <c r="U7771" s="4"/>
      <c r="V7771" s="4"/>
      <c r="W7771" s="4"/>
      <c r="X7771" s="4"/>
      <c r="AJ7771" s="4"/>
      <c r="AK7771" s="4"/>
      <c r="AL7771" s="4"/>
      <c r="AM7771" s="4"/>
    </row>
    <row r="7772" spans="21:39" x14ac:dyDescent="0.2">
      <c r="U7772" s="4"/>
      <c r="V7772" s="4"/>
      <c r="W7772" s="4"/>
      <c r="X7772" s="4"/>
      <c r="AJ7772" s="4"/>
      <c r="AK7772" s="4"/>
      <c r="AL7772" s="4"/>
      <c r="AM7772" s="4"/>
    </row>
    <row r="7773" spans="21:39" x14ac:dyDescent="0.2">
      <c r="U7773" s="4"/>
      <c r="V7773" s="4"/>
      <c r="W7773" s="4"/>
      <c r="X7773" s="4"/>
      <c r="AJ7773" s="4"/>
      <c r="AK7773" s="4"/>
      <c r="AL7773" s="4"/>
      <c r="AM7773" s="4"/>
    </row>
    <row r="7774" spans="21:39" x14ac:dyDescent="0.2">
      <c r="U7774" s="4"/>
      <c r="V7774" s="4"/>
      <c r="W7774" s="4"/>
      <c r="X7774" s="4"/>
      <c r="AJ7774" s="4"/>
      <c r="AK7774" s="4"/>
      <c r="AL7774" s="4"/>
      <c r="AM7774" s="4"/>
    </row>
    <row r="7775" spans="21:39" x14ac:dyDescent="0.2">
      <c r="U7775" s="4"/>
      <c r="V7775" s="4"/>
      <c r="W7775" s="4"/>
      <c r="X7775" s="4"/>
      <c r="AJ7775" s="4"/>
      <c r="AK7775" s="4"/>
      <c r="AL7775" s="4"/>
      <c r="AM7775" s="4"/>
    </row>
    <row r="7776" spans="21:39" x14ac:dyDescent="0.2">
      <c r="U7776" s="4"/>
      <c r="V7776" s="4"/>
      <c r="W7776" s="4"/>
      <c r="X7776" s="4"/>
      <c r="AJ7776" s="4"/>
      <c r="AK7776" s="4"/>
      <c r="AL7776" s="4"/>
      <c r="AM7776" s="4"/>
    </row>
    <row r="7777" spans="21:39" x14ac:dyDescent="0.2">
      <c r="U7777" s="4"/>
      <c r="V7777" s="4"/>
      <c r="W7777" s="4"/>
      <c r="X7777" s="4"/>
      <c r="AJ7777" s="4"/>
      <c r="AK7777" s="4"/>
      <c r="AL7777" s="4"/>
      <c r="AM7777" s="4"/>
    </row>
    <row r="7778" spans="21:39" x14ac:dyDescent="0.2">
      <c r="U7778" s="4"/>
      <c r="V7778" s="4"/>
      <c r="W7778" s="4"/>
      <c r="X7778" s="4"/>
      <c r="AJ7778" s="4"/>
      <c r="AK7778" s="4"/>
      <c r="AL7778" s="4"/>
      <c r="AM7778" s="4"/>
    </row>
    <row r="7779" spans="21:39" x14ac:dyDescent="0.2">
      <c r="U7779" s="4"/>
      <c r="V7779" s="4"/>
      <c r="W7779" s="4"/>
      <c r="X7779" s="4"/>
      <c r="AJ7779" s="4"/>
      <c r="AK7779" s="4"/>
      <c r="AL7779" s="4"/>
      <c r="AM7779" s="4"/>
    </row>
    <row r="7780" spans="21:39" x14ac:dyDescent="0.2">
      <c r="U7780" s="4"/>
      <c r="V7780" s="4"/>
      <c r="W7780" s="4"/>
      <c r="X7780" s="4"/>
      <c r="AJ7780" s="4"/>
      <c r="AK7780" s="4"/>
      <c r="AL7780" s="4"/>
      <c r="AM7780" s="4"/>
    </row>
    <row r="7781" spans="21:39" x14ac:dyDescent="0.2">
      <c r="U7781" s="4"/>
      <c r="V7781" s="4"/>
      <c r="W7781" s="4"/>
      <c r="X7781" s="4"/>
      <c r="AJ7781" s="4"/>
      <c r="AK7781" s="4"/>
      <c r="AL7781" s="4"/>
      <c r="AM7781" s="4"/>
    </row>
    <row r="7782" spans="21:39" x14ac:dyDescent="0.2">
      <c r="U7782" s="4"/>
      <c r="V7782" s="4"/>
      <c r="W7782" s="4"/>
      <c r="X7782" s="4"/>
      <c r="AJ7782" s="4"/>
      <c r="AK7782" s="4"/>
      <c r="AL7782" s="4"/>
      <c r="AM7782" s="4"/>
    </row>
    <row r="7783" spans="21:39" x14ac:dyDescent="0.2">
      <c r="U7783" s="4"/>
      <c r="V7783" s="4"/>
      <c r="W7783" s="4"/>
      <c r="X7783" s="4"/>
      <c r="AJ7783" s="4"/>
      <c r="AK7783" s="4"/>
      <c r="AL7783" s="4"/>
      <c r="AM7783" s="4"/>
    </row>
    <row r="7784" spans="21:39" x14ac:dyDescent="0.2">
      <c r="U7784" s="4"/>
      <c r="V7784" s="4"/>
      <c r="W7784" s="4"/>
      <c r="X7784" s="4"/>
      <c r="AJ7784" s="4"/>
      <c r="AK7784" s="4"/>
      <c r="AL7784" s="4"/>
      <c r="AM7784" s="4"/>
    </row>
    <row r="7785" spans="21:39" x14ac:dyDescent="0.2">
      <c r="U7785" s="4"/>
      <c r="V7785" s="4"/>
      <c r="W7785" s="4"/>
      <c r="X7785" s="4"/>
      <c r="AJ7785" s="4"/>
      <c r="AK7785" s="4"/>
      <c r="AL7785" s="4"/>
      <c r="AM7785" s="4"/>
    </row>
    <row r="7786" spans="21:39" x14ac:dyDescent="0.2">
      <c r="U7786" s="4"/>
      <c r="V7786" s="4"/>
      <c r="W7786" s="4"/>
      <c r="X7786" s="4"/>
      <c r="AJ7786" s="4"/>
      <c r="AK7786" s="4"/>
      <c r="AL7786" s="4"/>
      <c r="AM7786" s="4"/>
    </row>
    <row r="7787" spans="21:39" x14ac:dyDescent="0.2">
      <c r="U7787" s="4"/>
      <c r="V7787" s="4"/>
      <c r="W7787" s="4"/>
      <c r="X7787" s="4"/>
      <c r="AJ7787" s="4"/>
      <c r="AK7787" s="4"/>
      <c r="AL7787" s="4"/>
      <c r="AM7787" s="4"/>
    </row>
    <row r="7788" spans="21:39" x14ac:dyDescent="0.2">
      <c r="U7788" s="4"/>
      <c r="V7788" s="4"/>
      <c r="W7788" s="4"/>
      <c r="X7788" s="4"/>
      <c r="AJ7788" s="4"/>
      <c r="AK7788" s="4"/>
      <c r="AL7788" s="4"/>
      <c r="AM7788" s="4"/>
    </row>
    <row r="7789" spans="21:39" x14ac:dyDescent="0.2">
      <c r="U7789" s="4"/>
      <c r="V7789" s="4"/>
      <c r="W7789" s="4"/>
      <c r="X7789" s="4"/>
      <c r="AJ7789" s="4"/>
      <c r="AK7789" s="4"/>
      <c r="AL7789" s="4"/>
      <c r="AM7789" s="4"/>
    </row>
    <row r="7790" spans="21:39" x14ac:dyDescent="0.2">
      <c r="U7790" s="4"/>
      <c r="V7790" s="4"/>
      <c r="W7790" s="4"/>
      <c r="X7790" s="4"/>
      <c r="AJ7790" s="4"/>
      <c r="AK7790" s="4"/>
      <c r="AL7790" s="4"/>
      <c r="AM7790" s="4"/>
    </row>
    <row r="7791" spans="21:39" x14ac:dyDescent="0.2">
      <c r="U7791" s="4"/>
      <c r="V7791" s="4"/>
      <c r="W7791" s="4"/>
      <c r="X7791" s="4"/>
      <c r="AJ7791" s="4"/>
      <c r="AK7791" s="4"/>
      <c r="AL7791" s="4"/>
      <c r="AM7791" s="4"/>
    </row>
    <row r="7792" spans="21:39" x14ac:dyDescent="0.2">
      <c r="U7792" s="4"/>
      <c r="V7792" s="4"/>
      <c r="W7792" s="4"/>
      <c r="X7792" s="4"/>
      <c r="AJ7792" s="4"/>
      <c r="AK7792" s="4"/>
      <c r="AL7792" s="4"/>
      <c r="AM7792" s="4"/>
    </row>
    <row r="7793" spans="21:39" x14ac:dyDescent="0.2">
      <c r="U7793" s="4"/>
      <c r="V7793" s="4"/>
      <c r="W7793" s="4"/>
      <c r="X7793" s="4"/>
      <c r="AJ7793" s="4"/>
      <c r="AK7793" s="4"/>
      <c r="AL7793" s="4"/>
      <c r="AM7793" s="4"/>
    </row>
    <row r="7794" spans="21:39" x14ac:dyDescent="0.2">
      <c r="U7794" s="4"/>
      <c r="V7794" s="4"/>
      <c r="W7794" s="4"/>
      <c r="X7794" s="4"/>
      <c r="AJ7794" s="4"/>
      <c r="AK7794" s="4"/>
      <c r="AL7794" s="4"/>
      <c r="AM7794" s="4"/>
    </row>
    <row r="7795" spans="21:39" x14ac:dyDescent="0.2">
      <c r="U7795" s="4"/>
      <c r="V7795" s="4"/>
      <c r="W7795" s="4"/>
      <c r="X7795" s="4"/>
      <c r="AJ7795" s="4"/>
      <c r="AK7795" s="4"/>
      <c r="AL7795" s="4"/>
      <c r="AM7795" s="4"/>
    </row>
    <row r="7796" spans="21:39" x14ac:dyDescent="0.2">
      <c r="U7796" s="4"/>
      <c r="V7796" s="4"/>
      <c r="W7796" s="4"/>
      <c r="X7796" s="4"/>
      <c r="AJ7796" s="4"/>
      <c r="AK7796" s="4"/>
      <c r="AL7796" s="4"/>
      <c r="AM7796" s="4"/>
    </row>
    <row r="7797" spans="21:39" x14ac:dyDescent="0.2">
      <c r="U7797" s="4"/>
      <c r="V7797" s="4"/>
      <c r="W7797" s="4"/>
      <c r="X7797" s="4"/>
      <c r="AJ7797" s="4"/>
      <c r="AK7797" s="4"/>
      <c r="AL7797" s="4"/>
      <c r="AM7797" s="4"/>
    </row>
    <row r="7798" spans="21:39" x14ac:dyDescent="0.2">
      <c r="U7798" s="4"/>
      <c r="V7798" s="4"/>
      <c r="W7798" s="4"/>
      <c r="X7798" s="4"/>
      <c r="AJ7798" s="4"/>
      <c r="AK7798" s="4"/>
      <c r="AL7798" s="4"/>
      <c r="AM7798" s="4"/>
    </row>
    <row r="7799" spans="21:39" x14ac:dyDescent="0.2">
      <c r="U7799" s="4"/>
      <c r="V7799" s="4"/>
      <c r="W7799" s="4"/>
      <c r="X7799" s="4"/>
      <c r="AJ7799" s="4"/>
      <c r="AK7799" s="4"/>
      <c r="AL7799" s="4"/>
      <c r="AM7799" s="4"/>
    </row>
    <row r="7800" spans="21:39" x14ac:dyDescent="0.2">
      <c r="U7800" s="4"/>
      <c r="V7800" s="4"/>
      <c r="W7800" s="4"/>
      <c r="X7800" s="4"/>
      <c r="AJ7800" s="4"/>
      <c r="AK7800" s="4"/>
      <c r="AL7800" s="4"/>
      <c r="AM7800" s="4"/>
    </row>
    <row r="7801" spans="21:39" x14ac:dyDescent="0.2">
      <c r="U7801" s="4"/>
      <c r="V7801" s="4"/>
      <c r="W7801" s="4"/>
      <c r="X7801" s="4"/>
      <c r="AJ7801" s="4"/>
      <c r="AK7801" s="4"/>
      <c r="AL7801" s="4"/>
      <c r="AM7801" s="4"/>
    </row>
    <row r="7802" spans="21:39" x14ac:dyDescent="0.2">
      <c r="U7802" s="4"/>
      <c r="V7802" s="4"/>
      <c r="W7802" s="4"/>
      <c r="X7802" s="4"/>
      <c r="AJ7802" s="4"/>
      <c r="AK7802" s="4"/>
      <c r="AL7802" s="4"/>
      <c r="AM7802" s="4"/>
    </row>
    <row r="7803" spans="21:39" x14ac:dyDescent="0.2">
      <c r="U7803" s="4"/>
      <c r="V7803" s="4"/>
      <c r="W7803" s="4"/>
      <c r="X7803" s="4"/>
      <c r="AJ7803" s="4"/>
      <c r="AK7803" s="4"/>
      <c r="AL7803" s="4"/>
      <c r="AM7803" s="4"/>
    </row>
    <row r="7804" spans="21:39" x14ac:dyDescent="0.2">
      <c r="U7804" s="4"/>
      <c r="V7804" s="4"/>
      <c r="W7804" s="4"/>
      <c r="X7804" s="4"/>
      <c r="AJ7804" s="4"/>
      <c r="AK7804" s="4"/>
      <c r="AL7804" s="4"/>
      <c r="AM7804" s="4"/>
    </row>
    <row r="7805" spans="21:39" x14ac:dyDescent="0.2">
      <c r="U7805" s="4"/>
      <c r="V7805" s="4"/>
      <c r="W7805" s="4"/>
      <c r="X7805" s="4"/>
      <c r="AJ7805" s="4"/>
      <c r="AK7805" s="4"/>
      <c r="AL7805" s="4"/>
      <c r="AM7805" s="4"/>
    </row>
    <row r="7806" spans="21:39" x14ac:dyDescent="0.2">
      <c r="U7806" s="4"/>
      <c r="V7806" s="4"/>
      <c r="W7806" s="4"/>
      <c r="X7806" s="4"/>
      <c r="AJ7806" s="4"/>
      <c r="AK7806" s="4"/>
      <c r="AL7806" s="4"/>
      <c r="AM7806" s="4"/>
    </row>
    <row r="7807" spans="21:39" x14ac:dyDescent="0.2">
      <c r="U7807" s="4"/>
      <c r="V7807" s="4"/>
      <c r="W7807" s="4"/>
      <c r="X7807" s="4"/>
      <c r="AJ7807" s="4"/>
      <c r="AK7807" s="4"/>
      <c r="AL7807" s="4"/>
      <c r="AM7807" s="4"/>
    </row>
    <row r="7808" spans="21:39" x14ac:dyDescent="0.2">
      <c r="U7808" s="4"/>
      <c r="V7808" s="4"/>
      <c r="W7808" s="4"/>
      <c r="X7808" s="4"/>
      <c r="AJ7808" s="4"/>
      <c r="AK7808" s="4"/>
      <c r="AL7808" s="4"/>
      <c r="AM7808" s="4"/>
    </row>
    <row r="7809" spans="21:39" x14ac:dyDescent="0.2">
      <c r="U7809" s="4"/>
      <c r="V7809" s="4"/>
      <c r="W7809" s="4"/>
      <c r="X7809" s="4"/>
      <c r="AJ7809" s="4"/>
      <c r="AK7809" s="4"/>
      <c r="AL7809" s="4"/>
      <c r="AM7809" s="4"/>
    </row>
    <row r="7810" spans="21:39" x14ac:dyDescent="0.2">
      <c r="U7810" s="4"/>
      <c r="V7810" s="4"/>
      <c r="W7810" s="4"/>
      <c r="X7810" s="4"/>
      <c r="AJ7810" s="4"/>
      <c r="AK7810" s="4"/>
      <c r="AL7810" s="4"/>
      <c r="AM7810" s="4"/>
    </row>
    <row r="7811" spans="21:39" x14ac:dyDescent="0.2">
      <c r="U7811" s="4"/>
      <c r="V7811" s="4"/>
      <c r="W7811" s="4"/>
      <c r="X7811" s="4"/>
      <c r="AJ7811" s="4"/>
      <c r="AK7811" s="4"/>
      <c r="AL7811" s="4"/>
      <c r="AM7811" s="4"/>
    </row>
    <row r="7812" spans="21:39" x14ac:dyDescent="0.2">
      <c r="U7812" s="4"/>
      <c r="V7812" s="4"/>
      <c r="W7812" s="4"/>
      <c r="X7812" s="4"/>
      <c r="AJ7812" s="4"/>
      <c r="AK7812" s="4"/>
      <c r="AL7812" s="4"/>
      <c r="AM7812" s="4"/>
    </row>
    <row r="7813" spans="21:39" x14ac:dyDescent="0.2">
      <c r="U7813" s="4"/>
      <c r="V7813" s="4"/>
      <c r="W7813" s="4"/>
      <c r="X7813" s="4"/>
      <c r="AJ7813" s="4"/>
      <c r="AK7813" s="4"/>
      <c r="AL7813" s="4"/>
      <c r="AM7813" s="4"/>
    </row>
    <row r="7814" spans="21:39" x14ac:dyDescent="0.2">
      <c r="U7814" s="4"/>
      <c r="V7814" s="4"/>
      <c r="W7814" s="4"/>
      <c r="X7814" s="4"/>
      <c r="AJ7814" s="4"/>
      <c r="AK7814" s="4"/>
      <c r="AL7814" s="4"/>
      <c r="AM7814" s="4"/>
    </row>
    <row r="7815" spans="21:39" x14ac:dyDescent="0.2">
      <c r="U7815" s="4"/>
      <c r="V7815" s="4"/>
      <c r="W7815" s="4"/>
      <c r="X7815" s="4"/>
      <c r="AJ7815" s="4"/>
      <c r="AK7815" s="4"/>
      <c r="AL7815" s="4"/>
      <c r="AM7815" s="4"/>
    </row>
    <row r="7816" spans="21:39" x14ac:dyDescent="0.2">
      <c r="U7816" s="4"/>
      <c r="V7816" s="4"/>
      <c r="W7816" s="4"/>
      <c r="X7816" s="4"/>
      <c r="AJ7816" s="4"/>
      <c r="AK7816" s="4"/>
      <c r="AL7816" s="4"/>
      <c r="AM7816" s="4"/>
    </row>
    <row r="7817" spans="21:39" x14ac:dyDescent="0.2">
      <c r="U7817" s="4"/>
      <c r="V7817" s="4"/>
      <c r="W7817" s="4"/>
      <c r="X7817" s="4"/>
      <c r="AJ7817" s="4"/>
      <c r="AK7817" s="4"/>
      <c r="AL7817" s="4"/>
      <c r="AM7817" s="4"/>
    </row>
    <row r="7818" spans="21:39" x14ac:dyDescent="0.2">
      <c r="U7818" s="4"/>
      <c r="V7818" s="4"/>
      <c r="W7818" s="4"/>
      <c r="X7818" s="4"/>
      <c r="AJ7818" s="4"/>
      <c r="AK7818" s="4"/>
      <c r="AL7818" s="4"/>
      <c r="AM7818" s="4"/>
    </row>
    <row r="7819" spans="21:39" x14ac:dyDescent="0.2">
      <c r="U7819" s="4"/>
      <c r="V7819" s="4"/>
      <c r="W7819" s="4"/>
      <c r="X7819" s="4"/>
      <c r="AJ7819" s="4"/>
      <c r="AK7819" s="4"/>
      <c r="AL7819" s="4"/>
      <c r="AM7819" s="4"/>
    </row>
    <row r="7820" spans="21:39" x14ac:dyDescent="0.2">
      <c r="U7820" s="4"/>
      <c r="V7820" s="4"/>
      <c r="W7820" s="4"/>
      <c r="X7820" s="4"/>
      <c r="AJ7820" s="4"/>
      <c r="AK7820" s="4"/>
      <c r="AL7820" s="4"/>
      <c r="AM7820" s="4"/>
    </row>
    <row r="7821" spans="21:39" x14ac:dyDescent="0.2">
      <c r="U7821" s="4"/>
      <c r="V7821" s="4"/>
      <c r="W7821" s="4"/>
      <c r="X7821" s="4"/>
      <c r="AJ7821" s="4"/>
      <c r="AK7821" s="4"/>
      <c r="AL7821" s="4"/>
      <c r="AM7821" s="4"/>
    </row>
    <row r="7822" spans="21:39" x14ac:dyDescent="0.2">
      <c r="U7822" s="4"/>
      <c r="V7822" s="4"/>
      <c r="W7822" s="4"/>
      <c r="X7822" s="4"/>
      <c r="AJ7822" s="4"/>
      <c r="AK7822" s="4"/>
      <c r="AL7822" s="4"/>
      <c r="AM7822" s="4"/>
    </row>
    <row r="7823" spans="21:39" x14ac:dyDescent="0.2">
      <c r="U7823" s="4"/>
      <c r="V7823" s="4"/>
      <c r="W7823" s="4"/>
      <c r="X7823" s="4"/>
      <c r="AJ7823" s="4"/>
      <c r="AK7823" s="4"/>
      <c r="AL7823" s="4"/>
      <c r="AM7823" s="4"/>
    </row>
    <row r="7824" spans="21:39" x14ac:dyDescent="0.2">
      <c r="U7824" s="4"/>
      <c r="V7824" s="4"/>
      <c r="W7824" s="4"/>
      <c r="X7824" s="4"/>
      <c r="AJ7824" s="4"/>
      <c r="AK7824" s="4"/>
      <c r="AL7824" s="4"/>
      <c r="AM7824" s="4"/>
    </row>
    <row r="7825" spans="21:39" x14ac:dyDescent="0.2">
      <c r="U7825" s="4"/>
      <c r="V7825" s="4"/>
      <c r="W7825" s="4"/>
      <c r="X7825" s="4"/>
      <c r="AJ7825" s="4"/>
      <c r="AK7825" s="4"/>
      <c r="AL7825" s="4"/>
      <c r="AM7825" s="4"/>
    </row>
    <row r="7826" spans="21:39" x14ac:dyDescent="0.2">
      <c r="U7826" s="4"/>
      <c r="V7826" s="4"/>
      <c r="W7826" s="4"/>
      <c r="X7826" s="4"/>
      <c r="AJ7826" s="4"/>
      <c r="AK7826" s="4"/>
      <c r="AL7826" s="4"/>
      <c r="AM7826" s="4"/>
    </row>
    <row r="7827" spans="21:39" x14ac:dyDescent="0.2">
      <c r="U7827" s="4"/>
      <c r="V7827" s="4"/>
      <c r="W7827" s="4"/>
      <c r="X7827" s="4"/>
      <c r="AJ7827" s="4"/>
      <c r="AK7827" s="4"/>
      <c r="AL7827" s="4"/>
      <c r="AM7827" s="4"/>
    </row>
    <row r="7828" spans="21:39" x14ac:dyDescent="0.2">
      <c r="U7828" s="4"/>
      <c r="V7828" s="4"/>
      <c r="W7828" s="4"/>
      <c r="X7828" s="4"/>
      <c r="AJ7828" s="4"/>
      <c r="AK7828" s="4"/>
      <c r="AL7828" s="4"/>
      <c r="AM7828" s="4"/>
    </row>
    <row r="7829" spans="21:39" x14ac:dyDescent="0.2">
      <c r="U7829" s="4"/>
      <c r="V7829" s="4"/>
      <c r="W7829" s="4"/>
      <c r="X7829" s="4"/>
      <c r="AJ7829" s="4"/>
      <c r="AK7829" s="4"/>
      <c r="AL7829" s="4"/>
      <c r="AM7829" s="4"/>
    </row>
    <row r="7830" spans="21:39" x14ac:dyDescent="0.2">
      <c r="U7830" s="4"/>
      <c r="V7830" s="4"/>
      <c r="W7830" s="4"/>
      <c r="X7830" s="4"/>
      <c r="AJ7830" s="4"/>
      <c r="AK7830" s="4"/>
      <c r="AL7830" s="4"/>
      <c r="AM7830" s="4"/>
    </row>
    <row r="7831" spans="21:39" x14ac:dyDescent="0.2">
      <c r="U7831" s="4"/>
      <c r="V7831" s="4"/>
      <c r="W7831" s="4"/>
      <c r="X7831" s="4"/>
      <c r="AJ7831" s="4"/>
      <c r="AK7831" s="4"/>
      <c r="AL7831" s="4"/>
      <c r="AM7831" s="4"/>
    </row>
    <row r="7832" spans="21:39" x14ac:dyDescent="0.2">
      <c r="U7832" s="4"/>
      <c r="V7832" s="4"/>
      <c r="W7832" s="4"/>
      <c r="X7832" s="4"/>
      <c r="AJ7832" s="4"/>
      <c r="AK7832" s="4"/>
      <c r="AL7832" s="4"/>
      <c r="AM7832" s="4"/>
    </row>
    <row r="7833" spans="21:39" x14ac:dyDescent="0.2">
      <c r="U7833" s="4"/>
      <c r="V7833" s="4"/>
      <c r="W7833" s="4"/>
      <c r="X7833" s="4"/>
      <c r="AJ7833" s="4"/>
      <c r="AK7833" s="4"/>
      <c r="AL7833" s="4"/>
      <c r="AM7833" s="4"/>
    </row>
    <row r="7834" spans="21:39" x14ac:dyDescent="0.2">
      <c r="U7834" s="4"/>
      <c r="V7834" s="4"/>
      <c r="W7834" s="4"/>
      <c r="X7834" s="4"/>
      <c r="AJ7834" s="4"/>
      <c r="AK7834" s="4"/>
      <c r="AL7834" s="4"/>
      <c r="AM7834" s="4"/>
    </row>
    <row r="7835" spans="21:39" x14ac:dyDescent="0.2">
      <c r="U7835" s="4"/>
      <c r="V7835" s="4"/>
      <c r="W7835" s="4"/>
      <c r="X7835" s="4"/>
      <c r="AJ7835" s="4"/>
      <c r="AK7835" s="4"/>
      <c r="AL7835" s="4"/>
      <c r="AM7835" s="4"/>
    </row>
    <row r="7836" spans="21:39" x14ac:dyDescent="0.2">
      <c r="U7836" s="4"/>
      <c r="V7836" s="4"/>
      <c r="W7836" s="4"/>
      <c r="X7836" s="4"/>
      <c r="AJ7836" s="4"/>
      <c r="AK7836" s="4"/>
      <c r="AL7836" s="4"/>
      <c r="AM7836" s="4"/>
    </row>
    <row r="7837" spans="21:39" x14ac:dyDescent="0.2">
      <c r="U7837" s="4"/>
      <c r="V7837" s="4"/>
      <c r="W7837" s="4"/>
      <c r="X7837" s="4"/>
      <c r="AJ7837" s="4"/>
      <c r="AK7837" s="4"/>
      <c r="AL7837" s="4"/>
      <c r="AM7837" s="4"/>
    </row>
    <row r="7838" spans="21:39" x14ac:dyDescent="0.2">
      <c r="U7838" s="4"/>
      <c r="V7838" s="4"/>
      <c r="W7838" s="4"/>
      <c r="X7838" s="4"/>
      <c r="AJ7838" s="4"/>
      <c r="AK7838" s="4"/>
      <c r="AL7838" s="4"/>
      <c r="AM7838" s="4"/>
    </row>
    <row r="7839" spans="21:39" x14ac:dyDescent="0.2">
      <c r="U7839" s="4"/>
      <c r="V7839" s="4"/>
      <c r="W7839" s="4"/>
      <c r="X7839" s="4"/>
      <c r="AJ7839" s="4"/>
      <c r="AK7839" s="4"/>
      <c r="AL7839" s="4"/>
      <c r="AM7839" s="4"/>
    </row>
    <row r="7840" spans="21:39" x14ac:dyDescent="0.2">
      <c r="U7840" s="4"/>
      <c r="V7840" s="4"/>
      <c r="W7840" s="4"/>
      <c r="X7840" s="4"/>
      <c r="AJ7840" s="4"/>
      <c r="AK7840" s="4"/>
      <c r="AL7840" s="4"/>
      <c r="AM7840" s="4"/>
    </row>
    <row r="7841" spans="21:39" x14ac:dyDescent="0.2">
      <c r="U7841" s="4"/>
      <c r="V7841" s="4"/>
      <c r="W7841" s="4"/>
      <c r="X7841" s="4"/>
      <c r="AJ7841" s="4"/>
      <c r="AK7841" s="4"/>
      <c r="AL7841" s="4"/>
      <c r="AM7841" s="4"/>
    </row>
    <row r="7842" spans="21:39" x14ac:dyDescent="0.2">
      <c r="U7842" s="4"/>
      <c r="V7842" s="4"/>
      <c r="W7842" s="4"/>
      <c r="X7842" s="4"/>
      <c r="AJ7842" s="4"/>
      <c r="AK7842" s="4"/>
      <c r="AL7842" s="4"/>
      <c r="AM7842" s="4"/>
    </row>
    <row r="7843" spans="21:39" x14ac:dyDescent="0.2">
      <c r="U7843" s="4"/>
      <c r="V7843" s="4"/>
      <c r="W7843" s="4"/>
      <c r="X7843" s="4"/>
      <c r="AJ7843" s="4"/>
      <c r="AK7843" s="4"/>
      <c r="AL7843" s="4"/>
      <c r="AM7843" s="4"/>
    </row>
    <row r="7844" spans="21:39" x14ac:dyDescent="0.2">
      <c r="U7844" s="4"/>
      <c r="V7844" s="4"/>
      <c r="W7844" s="4"/>
      <c r="X7844" s="4"/>
      <c r="AJ7844" s="4"/>
      <c r="AK7844" s="4"/>
      <c r="AL7844" s="4"/>
      <c r="AM7844" s="4"/>
    </row>
    <row r="7845" spans="21:39" x14ac:dyDescent="0.2">
      <c r="U7845" s="4"/>
      <c r="V7845" s="4"/>
      <c r="W7845" s="4"/>
      <c r="X7845" s="4"/>
      <c r="AJ7845" s="4"/>
      <c r="AK7845" s="4"/>
      <c r="AL7845" s="4"/>
      <c r="AM7845" s="4"/>
    </row>
    <row r="7846" spans="21:39" x14ac:dyDescent="0.2">
      <c r="U7846" s="4"/>
      <c r="V7846" s="4"/>
      <c r="W7846" s="4"/>
      <c r="X7846" s="4"/>
      <c r="AJ7846" s="4"/>
      <c r="AK7846" s="4"/>
      <c r="AL7846" s="4"/>
      <c r="AM7846" s="4"/>
    </row>
    <row r="7847" spans="21:39" x14ac:dyDescent="0.2">
      <c r="U7847" s="4"/>
      <c r="V7847" s="4"/>
      <c r="W7847" s="4"/>
      <c r="X7847" s="4"/>
      <c r="AJ7847" s="4"/>
      <c r="AK7847" s="4"/>
      <c r="AL7847" s="4"/>
      <c r="AM7847" s="4"/>
    </row>
    <row r="7848" spans="21:39" x14ac:dyDescent="0.2">
      <c r="U7848" s="4"/>
      <c r="V7848" s="4"/>
      <c r="W7848" s="4"/>
      <c r="X7848" s="4"/>
      <c r="AJ7848" s="4"/>
      <c r="AK7848" s="4"/>
      <c r="AL7848" s="4"/>
      <c r="AM7848" s="4"/>
    </row>
    <row r="7849" spans="21:39" x14ac:dyDescent="0.2">
      <c r="U7849" s="4"/>
      <c r="V7849" s="4"/>
      <c r="W7849" s="4"/>
      <c r="X7849" s="4"/>
      <c r="AJ7849" s="4"/>
      <c r="AK7849" s="4"/>
      <c r="AL7849" s="4"/>
      <c r="AM7849" s="4"/>
    </row>
    <row r="7850" spans="21:39" x14ac:dyDescent="0.2">
      <c r="U7850" s="4"/>
      <c r="V7850" s="4"/>
      <c r="W7850" s="4"/>
      <c r="X7850" s="4"/>
      <c r="AJ7850" s="4"/>
      <c r="AK7850" s="4"/>
      <c r="AL7850" s="4"/>
      <c r="AM7850" s="4"/>
    </row>
    <row r="7851" spans="21:39" x14ac:dyDescent="0.2">
      <c r="U7851" s="4"/>
      <c r="V7851" s="4"/>
      <c r="W7851" s="4"/>
      <c r="X7851" s="4"/>
      <c r="AJ7851" s="4"/>
      <c r="AK7851" s="4"/>
      <c r="AL7851" s="4"/>
      <c r="AM7851" s="4"/>
    </row>
    <row r="7852" spans="21:39" x14ac:dyDescent="0.2">
      <c r="U7852" s="4"/>
      <c r="V7852" s="4"/>
      <c r="W7852" s="4"/>
      <c r="X7852" s="4"/>
      <c r="AJ7852" s="4"/>
      <c r="AK7852" s="4"/>
      <c r="AL7852" s="4"/>
      <c r="AM7852" s="4"/>
    </row>
    <row r="7853" spans="21:39" x14ac:dyDescent="0.2">
      <c r="U7853" s="4"/>
      <c r="V7853" s="4"/>
      <c r="W7853" s="4"/>
      <c r="X7853" s="4"/>
      <c r="AJ7853" s="4"/>
      <c r="AK7853" s="4"/>
      <c r="AL7853" s="4"/>
      <c r="AM7853" s="4"/>
    </row>
    <row r="7854" spans="21:39" x14ac:dyDescent="0.2">
      <c r="U7854" s="4"/>
      <c r="V7854" s="4"/>
      <c r="W7854" s="4"/>
      <c r="X7854" s="4"/>
      <c r="AJ7854" s="4"/>
      <c r="AK7854" s="4"/>
      <c r="AL7854" s="4"/>
      <c r="AM7854" s="4"/>
    </row>
    <row r="7855" spans="21:39" x14ac:dyDescent="0.2">
      <c r="U7855" s="4"/>
      <c r="V7855" s="4"/>
      <c r="W7855" s="4"/>
      <c r="X7855" s="4"/>
      <c r="AJ7855" s="4"/>
      <c r="AK7855" s="4"/>
      <c r="AL7855" s="4"/>
      <c r="AM7855" s="4"/>
    </row>
    <row r="7856" spans="21:39" x14ac:dyDescent="0.2">
      <c r="U7856" s="4"/>
      <c r="V7856" s="4"/>
      <c r="W7856" s="4"/>
      <c r="X7856" s="4"/>
      <c r="AJ7856" s="4"/>
      <c r="AK7856" s="4"/>
      <c r="AL7856" s="4"/>
      <c r="AM7856" s="4"/>
    </row>
    <row r="7857" spans="21:39" x14ac:dyDescent="0.2">
      <c r="U7857" s="4"/>
      <c r="V7857" s="4"/>
      <c r="W7857" s="4"/>
      <c r="X7857" s="4"/>
      <c r="AJ7857" s="4"/>
      <c r="AK7857" s="4"/>
      <c r="AL7857" s="4"/>
      <c r="AM7857" s="4"/>
    </row>
    <row r="7858" spans="21:39" x14ac:dyDescent="0.2">
      <c r="U7858" s="4"/>
      <c r="V7858" s="4"/>
      <c r="W7858" s="4"/>
      <c r="X7858" s="4"/>
      <c r="AJ7858" s="4"/>
      <c r="AK7858" s="4"/>
      <c r="AL7858" s="4"/>
      <c r="AM7858" s="4"/>
    </row>
    <row r="7859" spans="21:39" x14ac:dyDescent="0.2">
      <c r="U7859" s="4"/>
      <c r="V7859" s="4"/>
      <c r="W7859" s="4"/>
      <c r="X7859" s="4"/>
      <c r="AJ7859" s="4"/>
      <c r="AK7859" s="4"/>
      <c r="AL7859" s="4"/>
      <c r="AM7859" s="4"/>
    </row>
    <row r="7860" spans="21:39" x14ac:dyDescent="0.2">
      <c r="U7860" s="4"/>
      <c r="V7860" s="4"/>
      <c r="W7860" s="4"/>
      <c r="X7860" s="4"/>
      <c r="AJ7860" s="4"/>
      <c r="AK7860" s="4"/>
      <c r="AL7860" s="4"/>
      <c r="AM7860" s="4"/>
    </row>
    <row r="7861" spans="21:39" x14ac:dyDescent="0.2">
      <c r="U7861" s="4"/>
      <c r="V7861" s="4"/>
      <c r="W7861" s="4"/>
      <c r="X7861" s="4"/>
      <c r="AJ7861" s="4"/>
      <c r="AK7861" s="4"/>
      <c r="AL7861" s="4"/>
      <c r="AM7861" s="4"/>
    </row>
    <row r="7862" spans="21:39" x14ac:dyDescent="0.2">
      <c r="U7862" s="4"/>
      <c r="V7862" s="4"/>
      <c r="W7862" s="4"/>
      <c r="X7862" s="4"/>
      <c r="AJ7862" s="4"/>
      <c r="AK7862" s="4"/>
      <c r="AL7862" s="4"/>
      <c r="AM7862" s="4"/>
    </row>
    <row r="7863" spans="21:39" x14ac:dyDescent="0.2">
      <c r="U7863" s="4"/>
      <c r="V7863" s="4"/>
      <c r="W7863" s="4"/>
      <c r="X7863" s="4"/>
      <c r="AJ7863" s="4"/>
      <c r="AK7863" s="4"/>
      <c r="AL7863" s="4"/>
      <c r="AM7863" s="4"/>
    </row>
    <row r="7864" spans="21:39" x14ac:dyDescent="0.2">
      <c r="U7864" s="4"/>
      <c r="V7864" s="4"/>
      <c r="W7864" s="4"/>
      <c r="X7864" s="4"/>
      <c r="AJ7864" s="4"/>
      <c r="AK7864" s="4"/>
      <c r="AL7864" s="4"/>
      <c r="AM7864" s="4"/>
    </row>
    <row r="7865" spans="21:39" x14ac:dyDescent="0.2">
      <c r="U7865" s="4"/>
      <c r="V7865" s="4"/>
      <c r="W7865" s="4"/>
      <c r="X7865" s="4"/>
      <c r="AJ7865" s="4"/>
      <c r="AK7865" s="4"/>
      <c r="AL7865" s="4"/>
      <c r="AM7865" s="4"/>
    </row>
    <row r="7866" spans="21:39" x14ac:dyDescent="0.2">
      <c r="U7866" s="4"/>
      <c r="V7866" s="4"/>
      <c r="W7866" s="4"/>
      <c r="X7866" s="4"/>
      <c r="AJ7866" s="4"/>
      <c r="AK7866" s="4"/>
      <c r="AL7866" s="4"/>
      <c r="AM7866" s="4"/>
    </row>
    <row r="7867" spans="21:39" x14ac:dyDescent="0.2">
      <c r="U7867" s="4"/>
      <c r="V7867" s="4"/>
      <c r="W7867" s="4"/>
      <c r="X7867" s="4"/>
      <c r="AJ7867" s="4"/>
      <c r="AK7867" s="4"/>
      <c r="AL7867" s="4"/>
      <c r="AM7867" s="4"/>
    </row>
    <row r="7868" spans="21:39" x14ac:dyDescent="0.2">
      <c r="U7868" s="4"/>
      <c r="V7868" s="4"/>
      <c r="W7868" s="4"/>
      <c r="X7868" s="4"/>
      <c r="AJ7868" s="4"/>
      <c r="AK7868" s="4"/>
      <c r="AL7868" s="4"/>
      <c r="AM7868" s="4"/>
    </row>
    <row r="7869" spans="21:39" x14ac:dyDescent="0.2">
      <c r="U7869" s="4"/>
      <c r="V7869" s="4"/>
      <c r="W7869" s="4"/>
      <c r="X7869" s="4"/>
      <c r="AJ7869" s="4"/>
      <c r="AK7869" s="4"/>
      <c r="AL7869" s="4"/>
      <c r="AM7869" s="4"/>
    </row>
    <row r="7870" spans="21:39" x14ac:dyDescent="0.2">
      <c r="U7870" s="4"/>
      <c r="V7870" s="4"/>
      <c r="W7870" s="4"/>
      <c r="X7870" s="4"/>
      <c r="AJ7870" s="4"/>
      <c r="AK7870" s="4"/>
      <c r="AL7870" s="4"/>
      <c r="AM7870" s="4"/>
    </row>
    <row r="7871" spans="21:39" x14ac:dyDescent="0.2">
      <c r="U7871" s="4"/>
      <c r="V7871" s="4"/>
      <c r="W7871" s="4"/>
      <c r="X7871" s="4"/>
      <c r="AJ7871" s="4"/>
      <c r="AK7871" s="4"/>
      <c r="AL7871" s="4"/>
      <c r="AM7871" s="4"/>
    </row>
    <row r="7872" spans="21:39" x14ac:dyDescent="0.2">
      <c r="U7872" s="4"/>
      <c r="V7872" s="4"/>
      <c r="W7872" s="4"/>
      <c r="X7872" s="4"/>
      <c r="AJ7872" s="4"/>
      <c r="AK7872" s="4"/>
      <c r="AL7872" s="4"/>
      <c r="AM7872" s="4"/>
    </row>
    <row r="7873" spans="21:39" x14ac:dyDescent="0.2">
      <c r="U7873" s="4"/>
      <c r="V7873" s="4"/>
      <c r="W7873" s="4"/>
      <c r="X7873" s="4"/>
      <c r="AJ7873" s="4"/>
      <c r="AK7873" s="4"/>
      <c r="AL7873" s="4"/>
      <c r="AM7873" s="4"/>
    </row>
    <row r="7874" spans="21:39" x14ac:dyDescent="0.2">
      <c r="U7874" s="4"/>
      <c r="V7874" s="4"/>
      <c r="W7874" s="4"/>
      <c r="X7874" s="4"/>
      <c r="AJ7874" s="4"/>
      <c r="AK7874" s="4"/>
      <c r="AL7874" s="4"/>
      <c r="AM7874" s="4"/>
    </row>
    <row r="7875" spans="21:39" x14ac:dyDescent="0.2">
      <c r="U7875" s="4"/>
      <c r="V7875" s="4"/>
      <c r="W7875" s="4"/>
      <c r="X7875" s="4"/>
      <c r="AJ7875" s="4"/>
      <c r="AK7875" s="4"/>
      <c r="AL7875" s="4"/>
      <c r="AM7875" s="4"/>
    </row>
    <row r="7876" spans="21:39" x14ac:dyDescent="0.2">
      <c r="U7876" s="4"/>
      <c r="V7876" s="4"/>
      <c r="W7876" s="4"/>
      <c r="X7876" s="4"/>
      <c r="AJ7876" s="4"/>
      <c r="AK7876" s="4"/>
      <c r="AL7876" s="4"/>
      <c r="AM7876" s="4"/>
    </row>
    <row r="7877" spans="21:39" x14ac:dyDescent="0.2">
      <c r="U7877" s="4"/>
      <c r="V7877" s="4"/>
      <c r="W7877" s="4"/>
      <c r="X7877" s="4"/>
      <c r="AJ7877" s="4"/>
      <c r="AK7877" s="4"/>
      <c r="AL7877" s="4"/>
      <c r="AM7877" s="4"/>
    </row>
    <row r="7878" spans="21:39" x14ac:dyDescent="0.2">
      <c r="U7878" s="4"/>
      <c r="V7878" s="4"/>
      <c r="W7878" s="4"/>
      <c r="X7878" s="4"/>
      <c r="AJ7878" s="4"/>
      <c r="AK7878" s="4"/>
      <c r="AL7878" s="4"/>
      <c r="AM7878" s="4"/>
    </row>
    <row r="7879" spans="21:39" x14ac:dyDescent="0.2">
      <c r="U7879" s="4"/>
      <c r="V7879" s="4"/>
      <c r="W7879" s="4"/>
      <c r="X7879" s="4"/>
      <c r="AJ7879" s="4"/>
      <c r="AK7879" s="4"/>
      <c r="AL7879" s="4"/>
      <c r="AM7879" s="4"/>
    </row>
    <row r="7880" spans="21:39" x14ac:dyDescent="0.2">
      <c r="U7880" s="4"/>
      <c r="V7880" s="4"/>
      <c r="W7880" s="4"/>
      <c r="X7880" s="4"/>
      <c r="AJ7880" s="4"/>
      <c r="AK7880" s="4"/>
      <c r="AL7880" s="4"/>
      <c r="AM7880" s="4"/>
    </row>
    <row r="7881" spans="21:39" x14ac:dyDescent="0.2">
      <c r="U7881" s="4"/>
      <c r="V7881" s="4"/>
      <c r="W7881" s="4"/>
      <c r="X7881" s="4"/>
      <c r="AJ7881" s="4"/>
      <c r="AK7881" s="4"/>
      <c r="AL7881" s="4"/>
      <c r="AM7881" s="4"/>
    </row>
    <row r="7882" spans="21:39" x14ac:dyDescent="0.2">
      <c r="U7882" s="4"/>
      <c r="V7882" s="4"/>
      <c r="W7882" s="4"/>
      <c r="X7882" s="4"/>
      <c r="AJ7882" s="4"/>
      <c r="AK7882" s="4"/>
      <c r="AL7882" s="4"/>
      <c r="AM7882" s="4"/>
    </row>
    <row r="7883" spans="21:39" x14ac:dyDescent="0.2">
      <c r="U7883" s="4"/>
      <c r="V7883" s="4"/>
      <c r="W7883" s="4"/>
      <c r="X7883" s="4"/>
      <c r="AJ7883" s="4"/>
      <c r="AK7883" s="4"/>
      <c r="AL7883" s="4"/>
      <c r="AM7883" s="4"/>
    </row>
    <row r="7884" spans="21:39" x14ac:dyDescent="0.2">
      <c r="U7884" s="4"/>
      <c r="V7884" s="4"/>
      <c r="W7884" s="4"/>
      <c r="X7884" s="4"/>
      <c r="AJ7884" s="4"/>
      <c r="AK7884" s="4"/>
      <c r="AL7884" s="4"/>
      <c r="AM7884" s="4"/>
    </row>
    <row r="7885" spans="21:39" x14ac:dyDescent="0.2">
      <c r="U7885" s="4"/>
      <c r="V7885" s="4"/>
      <c r="W7885" s="4"/>
      <c r="X7885" s="4"/>
      <c r="AJ7885" s="4"/>
      <c r="AK7885" s="4"/>
      <c r="AL7885" s="4"/>
      <c r="AM7885" s="4"/>
    </row>
    <row r="7886" spans="21:39" x14ac:dyDescent="0.2">
      <c r="U7886" s="4"/>
      <c r="V7886" s="4"/>
      <c r="W7886" s="4"/>
      <c r="X7886" s="4"/>
      <c r="AJ7886" s="4"/>
      <c r="AK7886" s="4"/>
      <c r="AL7886" s="4"/>
      <c r="AM7886" s="4"/>
    </row>
    <row r="7887" spans="21:39" x14ac:dyDescent="0.2">
      <c r="U7887" s="4"/>
      <c r="V7887" s="4"/>
      <c r="W7887" s="4"/>
      <c r="X7887" s="4"/>
      <c r="AJ7887" s="4"/>
      <c r="AK7887" s="4"/>
      <c r="AL7887" s="4"/>
      <c r="AM7887" s="4"/>
    </row>
    <row r="7888" spans="21:39" x14ac:dyDescent="0.2">
      <c r="U7888" s="4"/>
      <c r="V7888" s="4"/>
      <c r="W7888" s="4"/>
      <c r="X7888" s="4"/>
      <c r="AJ7888" s="4"/>
      <c r="AK7888" s="4"/>
      <c r="AL7888" s="4"/>
      <c r="AM7888" s="4"/>
    </row>
    <row r="7889" spans="21:39" x14ac:dyDescent="0.2">
      <c r="U7889" s="4"/>
      <c r="V7889" s="4"/>
      <c r="W7889" s="4"/>
      <c r="X7889" s="4"/>
      <c r="AJ7889" s="4"/>
      <c r="AK7889" s="4"/>
      <c r="AL7889" s="4"/>
      <c r="AM7889" s="4"/>
    </row>
    <row r="7890" spans="21:39" x14ac:dyDescent="0.2">
      <c r="U7890" s="4"/>
      <c r="V7890" s="4"/>
      <c r="W7890" s="4"/>
      <c r="X7890" s="4"/>
      <c r="AJ7890" s="4"/>
      <c r="AK7890" s="4"/>
      <c r="AL7890" s="4"/>
      <c r="AM7890" s="4"/>
    </row>
    <row r="7891" spans="21:39" x14ac:dyDescent="0.2">
      <c r="U7891" s="4"/>
      <c r="V7891" s="4"/>
      <c r="W7891" s="4"/>
      <c r="X7891" s="4"/>
      <c r="AJ7891" s="4"/>
      <c r="AK7891" s="4"/>
      <c r="AL7891" s="4"/>
      <c r="AM7891" s="4"/>
    </row>
    <row r="7892" spans="21:39" x14ac:dyDescent="0.2">
      <c r="U7892" s="4"/>
      <c r="V7892" s="4"/>
      <c r="W7892" s="4"/>
      <c r="X7892" s="4"/>
      <c r="AJ7892" s="4"/>
      <c r="AK7892" s="4"/>
      <c r="AL7892" s="4"/>
      <c r="AM7892" s="4"/>
    </row>
    <row r="7893" spans="21:39" x14ac:dyDescent="0.2">
      <c r="U7893" s="4"/>
      <c r="V7893" s="4"/>
      <c r="W7893" s="4"/>
      <c r="X7893" s="4"/>
      <c r="AJ7893" s="4"/>
      <c r="AK7893" s="4"/>
      <c r="AL7893" s="4"/>
      <c r="AM7893" s="4"/>
    </row>
    <row r="7894" spans="21:39" x14ac:dyDescent="0.2">
      <c r="U7894" s="4"/>
      <c r="V7894" s="4"/>
      <c r="W7894" s="4"/>
      <c r="X7894" s="4"/>
      <c r="AJ7894" s="4"/>
      <c r="AK7894" s="4"/>
      <c r="AL7894" s="4"/>
      <c r="AM7894" s="4"/>
    </row>
    <row r="7895" spans="21:39" x14ac:dyDescent="0.2">
      <c r="U7895" s="4"/>
      <c r="V7895" s="4"/>
      <c r="W7895" s="4"/>
      <c r="X7895" s="4"/>
      <c r="AJ7895" s="4"/>
      <c r="AK7895" s="4"/>
      <c r="AL7895" s="4"/>
      <c r="AM7895" s="4"/>
    </row>
    <row r="7896" spans="21:39" x14ac:dyDescent="0.2">
      <c r="U7896" s="4"/>
      <c r="V7896" s="4"/>
      <c r="W7896" s="4"/>
      <c r="X7896" s="4"/>
      <c r="AJ7896" s="4"/>
      <c r="AK7896" s="4"/>
      <c r="AL7896" s="4"/>
      <c r="AM7896" s="4"/>
    </row>
    <row r="7897" spans="21:39" x14ac:dyDescent="0.2">
      <c r="U7897" s="4"/>
      <c r="V7897" s="4"/>
      <c r="W7897" s="4"/>
      <c r="X7897" s="4"/>
      <c r="AJ7897" s="4"/>
      <c r="AK7897" s="4"/>
      <c r="AL7897" s="4"/>
      <c r="AM7897" s="4"/>
    </row>
    <row r="7898" spans="21:39" x14ac:dyDescent="0.2">
      <c r="U7898" s="4"/>
      <c r="V7898" s="4"/>
      <c r="W7898" s="4"/>
      <c r="X7898" s="4"/>
      <c r="AJ7898" s="4"/>
      <c r="AK7898" s="4"/>
      <c r="AL7898" s="4"/>
      <c r="AM7898" s="4"/>
    </row>
    <row r="7899" spans="21:39" x14ac:dyDescent="0.2">
      <c r="U7899" s="4"/>
      <c r="V7899" s="4"/>
      <c r="W7899" s="4"/>
      <c r="X7899" s="4"/>
      <c r="AJ7899" s="4"/>
      <c r="AK7899" s="4"/>
      <c r="AL7899" s="4"/>
      <c r="AM7899" s="4"/>
    </row>
    <row r="7900" spans="21:39" x14ac:dyDescent="0.2">
      <c r="U7900" s="4"/>
      <c r="V7900" s="4"/>
      <c r="W7900" s="4"/>
      <c r="X7900" s="4"/>
      <c r="AJ7900" s="4"/>
      <c r="AK7900" s="4"/>
      <c r="AL7900" s="4"/>
      <c r="AM7900" s="4"/>
    </row>
    <row r="7901" spans="21:39" x14ac:dyDescent="0.2">
      <c r="U7901" s="4"/>
      <c r="V7901" s="4"/>
      <c r="W7901" s="4"/>
      <c r="X7901" s="4"/>
      <c r="AJ7901" s="4"/>
      <c r="AK7901" s="4"/>
      <c r="AL7901" s="4"/>
      <c r="AM7901" s="4"/>
    </row>
    <row r="7902" spans="21:39" x14ac:dyDescent="0.2">
      <c r="U7902" s="4"/>
      <c r="V7902" s="4"/>
      <c r="W7902" s="4"/>
      <c r="X7902" s="4"/>
      <c r="AJ7902" s="4"/>
      <c r="AK7902" s="4"/>
      <c r="AL7902" s="4"/>
      <c r="AM7902" s="4"/>
    </row>
    <row r="7903" spans="21:39" x14ac:dyDescent="0.2">
      <c r="U7903" s="4"/>
      <c r="V7903" s="4"/>
      <c r="W7903" s="4"/>
      <c r="X7903" s="4"/>
      <c r="AJ7903" s="4"/>
      <c r="AK7903" s="4"/>
      <c r="AL7903" s="4"/>
      <c r="AM7903" s="4"/>
    </row>
    <row r="7904" spans="21:39" x14ac:dyDescent="0.2">
      <c r="U7904" s="4"/>
      <c r="V7904" s="4"/>
      <c r="W7904" s="4"/>
      <c r="X7904" s="4"/>
      <c r="AJ7904" s="4"/>
      <c r="AK7904" s="4"/>
      <c r="AL7904" s="4"/>
      <c r="AM7904" s="4"/>
    </row>
    <row r="7905" spans="21:39" x14ac:dyDescent="0.2">
      <c r="U7905" s="4"/>
      <c r="V7905" s="4"/>
      <c r="W7905" s="4"/>
      <c r="X7905" s="4"/>
      <c r="AJ7905" s="4"/>
      <c r="AK7905" s="4"/>
      <c r="AL7905" s="4"/>
      <c r="AM7905" s="4"/>
    </row>
    <row r="7906" spans="21:39" x14ac:dyDescent="0.2">
      <c r="U7906" s="4"/>
      <c r="V7906" s="4"/>
      <c r="W7906" s="4"/>
      <c r="X7906" s="4"/>
      <c r="AJ7906" s="4"/>
      <c r="AK7906" s="4"/>
      <c r="AL7906" s="4"/>
      <c r="AM7906" s="4"/>
    </row>
    <row r="7907" spans="21:39" x14ac:dyDescent="0.2">
      <c r="U7907" s="4"/>
      <c r="V7907" s="4"/>
      <c r="W7907" s="4"/>
      <c r="X7907" s="4"/>
      <c r="AJ7907" s="4"/>
      <c r="AK7907" s="4"/>
      <c r="AL7907" s="4"/>
      <c r="AM7907" s="4"/>
    </row>
    <row r="7908" spans="21:39" x14ac:dyDescent="0.2">
      <c r="U7908" s="4"/>
      <c r="V7908" s="4"/>
      <c r="W7908" s="4"/>
      <c r="X7908" s="4"/>
      <c r="AJ7908" s="4"/>
      <c r="AK7908" s="4"/>
      <c r="AL7908" s="4"/>
      <c r="AM7908" s="4"/>
    </row>
    <row r="7909" spans="21:39" x14ac:dyDescent="0.2">
      <c r="U7909" s="4"/>
      <c r="V7909" s="4"/>
      <c r="W7909" s="4"/>
      <c r="X7909" s="4"/>
      <c r="AJ7909" s="4"/>
      <c r="AK7909" s="4"/>
      <c r="AL7909" s="4"/>
      <c r="AM7909" s="4"/>
    </row>
    <row r="7910" spans="21:39" x14ac:dyDescent="0.2">
      <c r="U7910" s="4"/>
      <c r="V7910" s="4"/>
      <c r="W7910" s="4"/>
      <c r="X7910" s="4"/>
      <c r="AJ7910" s="4"/>
      <c r="AK7910" s="4"/>
      <c r="AL7910" s="4"/>
      <c r="AM7910" s="4"/>
    </row>
    <row r="7911" spans="21:39" x14ac:dyDescent="0.2">
      <c r="U7911" s="4"/>
      <c r="V7911" s="4"/>
      <c r="W7911" s="4"/>
      <c r="X7911" s="4"/>
      <c r="AJ7911" s="4"/>
      <c r="AK7911" s="4"/>
      <c r="AL7911" s="4"/>
      <c r="AM7911" s="4"/>
    </row>
    <row r="7912" spans="21:39" x14ac:dyDescent="0.2">
      <c r="U7912" s="4"/>
      <c r="V7912" s="4"/>
      <c r="W7912" s="4"/>
      <c r="X7912" s="4"/>
      <c r="AJ7912" s="4"/>
      <c r="AK7912" s="4"/>
      <c r="AL7912" s="4"/>
      <c r="AM7912" s="4"/>
    </row>
    <row r="7913" spans="21:39" x14ac:dyDescent="0.2">
      <c r="U7913" s="4"/>
      <c r="V7913" s="4"/>
      <c r="W7913" s="4"/>
      <c r="X7913" s="4"/>
      <c r="AJ7913" s="4"/>
      <c r="AK7913" s="4"/>
      <c r="AL7913" s="4"/>
      <c r="AM7913" s="4"/>
    </row>
    <row r="7914" spans="21:39" x14ac:dyDescent="0.2">
      <c r="U7914" s="4"/>
      <c r="V7914" s="4"/>
      <c r="W7914" s="4"/>
      <c r="X7914" s="4"/>
      <c r="AJ7914" s="4"/>
      <c r="AK7914" s="4"/>
      <c r="AL7914" s="4"/>
      <c r="AM7914" s="4"/>
    </row>
    <row r="7915" spans="21:39" x14ac:dyDescent="0.2">
      <c r="U7915" s="4"/>
      <c r="V7915" s="4"/>
      <c r="W7915" s="4"/>
      <c r="X7915" s="4"/>
      <c r="AJ7915" s="4"/>
      <c r="AK7915" s="4"/>
      <c r="AL7915" s="4"/>
      <c r="AM7915" s="4"/>
    </row>
    <row r="7916" spans="21:39" x14ac:dyDescent="0.2">
      <c r="U7916" s="4"/>
      <c r="V7916" s="4"/>
      <c r="W7916" s="4"/>
      <c r="X7916" s="4"/>
      <c r="AJ7916" s="4"/>
      <c r="AK7916" s="4"/>
      <c r="AL7916" s="4"/>
      <c r="AM7916" s="4"/>
    </row>
    <row r="7917" spans="21:39" x14ac:dyDescent="0.2">
      <c r="U7917" s="4"/>
      <c r="V7917" s="4"/>
      <c r="W7917" s="4"/>
      <c r="X7917" s="4"/>
      <c r="AJ7917" s="4"/>
      <c r="AK7917" s="4"/>
      <c r="AL7917" s="4"/>
      <c r="AM7917" s="4"/>
    </row>
    <row r="7918" spans="21:39" x14ac:dyDescent="0.2">
      <c r="U7918" s="4"/>
      <c r="V7918" s="4"/>
      <c r="W7918" s="4"/>
      <c r="X7918" s="4"/>
      <c r="AJ7918" s="4"/>
      <c r="AK7918" s="4"/>
      <c r="AL7918" s="4"/>
      <c r="AM7918" s="4"/>
    </row>
    <row r="7919" spans="21:39" x14ac:dyDescent="0.2">
      <c r="U7919" s="4"/>
      <c r="V7919" s="4"/>
      <c r="W7919" s="4"/>
      <c r="X7919" s="4"/>
      <c r="AJ7919" s="4"/>
      <c r="AK7919" s="4"/>
      <c r="AL7919" s="4"/>
      <c r="AM7919" s="4"/>
    </row>
    <row r="7920" spans="21:39" x14ac:dyDescent="0.2">
      <c r="U7920" s="4"/>
      <c r="V7920" s="4"/>
      <c r="W7920" s="4"/>
      <c r="X7920" s="4"/>
      <c r="AJ7920" s="4"/>
      <c r="AK7920" s="4"/>
      <c r="AL7920" s="4"/>
      <c r="AM7920" s="4"/>
    </row>
    <row r="7921" spans="21:39" x14ac:dyDescent="0.2">
      <c r="U7921" s="4"/>
      <c r="V7921" s="4"/>
      <c r="W7921" s="4"/>
      <c r="X7921" s="4"/>
      <c r="AJ7921" s="4"/>
      <c r="AK7921" s="4"/>
      <c r="AL7921" s="4"/>
      <c r="AM7921" s="4"/>
    </row>
    <row r="7922" spans="21:39" x14ac:dyDescent="0.2">
      <c r="U7922" s="4"/>
      <c r="V7922" s="4"/>
      <c r="W7922" s="4"/>
      <c r="X7922" s="4"/>
      <c r="AJ7922" s="4"/>
      <c r="AK7922" s="4"/>
      <c r="AL7922" s="4"/>
      <c r="AM7922" s="4"/>
    </row>
    <row r="7923" spans="21:39" x14ac:dyDescent="0.2">
      <c r="U7923" s="4"/>
      <c r="V7923" s="4"/>
      <c r="W7923" s="4"/>
      <c r="X7923" s="4"/>
      <c r="AJ7923" s="4"/>
      <c r="AK7923" s="4"/>
      <c r="AL7923" s="4"/>
      <c r="AM7923" s="4"/>
    </row>
    <row r="7924" spans="21:39" x14ac:dyDescent="0.2">
      <c r="U7924" s="4"/>
      <c r="V7924" s="4"/>
      <c r="W7924" s="4"/>
      <c r="X7924" s="4"/>
      <c r="AJ7924" s="4"/>
      <c r="AK7924" s="4"/>
      <c r="AL7924" s="4"/>
      <c r="AM7924" s="4"/>
    </row>
    <row r="7925" spans="21:39" x14ac:dyDescent="0.2">
      <c r="U7925" s="4"/>
      <c r="V7925" s="4"/>
      <c r="W7925" s="4"/>
      <c r="X7925" s="4"/>
      <c r="AJ7925" s="4"/>
      <c r="AK7925" s="4"/>
      <c r="AL7925" s="4"/>
      <c r="AM7925" s="4"/>
    </row>
    <row r="7926" spans="21:39" x14ac:dyDescent="0.2">
      <c r="U7926" s="4"/>
      <c r="V7926" s="4"/>
      <c r="W7926" s="4"/>
      <c r="X7926" s="4"/>
      <c r="AJ7926" s="4"/>
      <c r="AK7926" s="4"/>
      <c r="AL7926" s="4"/>
      <c r="AM7926" s="4"/>
    </row>
    <row r="7927" spans="21:39" x14ac:dyDescent="0.2">
      <c r="U7927" s="4"/>
      <c r="V7927" s="4"/>
      <c r="W7927" s="4"/>
      <c r="X7927" s="4"/>
      <c r="AJ7927" s="4"/>
      <c r="AK7927" s="4"/>
      <c r="AL7927" s="4"/>
      <c r="AM7927" s="4"/>
    </row>
    <row r="7928" spans="21:39" x14ac:dyDescent="0.2">
      <c r="U7928" s="4"/>
      <c r="V7928" s="4"/>
      <c r="W7928" s="4"/>
      <c r="X7928" s="4"/>
      <c r="AJ7928" s="4"/>
      <c r="AK7928" s="4"/>
      <c r="AL7928" s="4"/>
      <c r="AM7928" s="4"/>
    </row>
    <row r="7929" spans="21:39" x14ac:dyDescent="0.2">
      <c r="U7929" s="4"/>
      <c r="V7929" s="4"/>
      <c r="W7929" s="4"/>
      <c r="X7929" s="4"/>
      <c r="AJ7929" s="4"/>
      <c r="AK7929" s="4"/>
      <c r="AL7929" s="4"/>
      <c r="AM7929" s="4"/>
    </row>
    <row r="7930" spans="21:39" x14ac:dyDescent="0.2">
      <c r="U7930" s="4"/>
      <c r="V7930" s="4"/>
      <c r="W7930" s="4"/>
      <c r="X7930" s="4"/>
      <c r="AJ7930" s="4"/>
      <c r="AK7930" s="4"/>
      <c r="AL7930" s="4"/>
      <c r="AM7930" s="4"/>
    </row>
    <row r="7931" spans="21:39" x14ac:dyDescent="0.2">
      <c r="U7931" s="4"/>
      <c r="V7931" s="4"/>
      <c r="W7931" s="4"/>
      <c r="X7931" s="4"/>
      <c r="AJ7931" s="4"/>
      <c r="AK7931" s="4"/>
      <c r="AL7931" s="4"/>
      <c r="AM7931" s="4"/>
    </row>
    <row r="7932" spans="21:39" x14ac:dyDescent="0.2">
      <c r="U7932" s="4"/>
      <c r="V7932" s="4"/>
      <c r="W7932" s="4"/>
      <c r="X7932" s="4"/>
      <c r="AJ7932" s="4"/>
      <c r="AK7932" s="4"/>
      <c r="AL7932" s="4"/>
      <c r="AM7932" s="4"/>
    </row>
    <row r="7933" spans="21:39" x14ac:dyDescent="0.2">
      <c r="U7933" s="4"/>
      <c r="V7933" s="4"/>
      <c r="W7933" s="4"/>
      <c r="X7933" s="4"/>
      <c r="AJ7933" s="4"/>
      <c r="AK7933" s="4"/>
      <c r="AL7933" s="4"/>
      <c r="AM7933" s="4"/>
    </row>
    <row r="7934" spans="21:39" x14ac:dyDescent="0.2">
      <c r="U7934" s="4"/>
      <c r="V7934" s="4"/>
      <c r="W7934" s="4"/>
      <c r="X7934" s="4"/>
      <c r="AJ7934" s="4"/>
      <c r="AK7934" s="4"/>
      <c r="AL7934" s="4"/>
      <c r="AM7934" s="4"/>
    </row>
    <row r="7935" spans="21:39" x14ac:dyDescent="0.2">
      <c r="U7935" s="4"/>
      <c r="V7935" s="4"/>
      <c r="W7935" s="4"/>
      <c r="X7935" s="4"/>
      <c r="AJ7935" s="4"/>
      <c r="AK7935" s="4"/>
      <c r="AL7935" s="4"/>
      <c r="AM7935" s="4"/>
    </row>
    <row r="7936" spans="21:39" x14ac:dyDescent="0.2">
      <c r="U7936" s="4"/>
      <c r="V7936" s="4"/>
      <c r="W7936" s="4"/>
      <c r="X7936" s="4"/>
      <c r="AJ7936" s="4"/>
      <c r="AK7936" s="4"/>
      <c r="AL7936" s="4"/>
      <c r="AM7936" s="4"/>
    </row>
    <row r="7937" spans="21:39" x14ac:dyDescent="0.2">
      <c r="U7937" s="4"/>
      <c r="V7937" s="4"/>
      <c r="W7937" s="4"/>
      <c r="X7937" s="4"/>
      <c r="AJ7937" s="4"/>
      <c r="AK7937" s="4"/>
      <c r="AL7937" s="4"/>
      <c r="AM7937" s="4"/>
    </row>
    <row r="7938" spans="21:39" x14ac:dyDescent="0.2">
      <c r="U7938" s="4"/>
      <c r="V7938" s="4"/>
      <c r="W7938" s="4"/>
      <c r="X7938" s="4"/>
      <c r="AJ7938" s="4"/>
      <c r="AK7938" s="4"/>
      <c r="AL7938" s="4"/>
      <c r="AM7938" s="4"/>
    </row>
    <row r="7939" spans="21:39" x14ac:dyDescent="0.2">
      <c r="U7939" s="4"/>
      <c r="V7939" s="4"/>
      <c r="W7939" s="4"/>
      <c r="X7939" s="4"/>
      <c r="AJ7939" s="4"/>
      <c r="AK7939" s="4"/>
      <c r="AL7939" s="4"/>
      <c r="AM7939" s="4"/>
    </row>
    <row r="7940" spans="21:39" x14ac:dyDescent="0.2">
      <c r="U7940" s="4"/>
      <c r="V7940" s="4"/>
      <c r="W7940" s="4"/>
      <c r="X7940" s="4"/>
      <c r="AJ7940" s="4"/>
      <c r="AK7940" s="4"/>
      <c r="AL7940" s="4"/>
      <c r="AM7940" s="4"/>
    </row>
    <row r="7941" spans="21:39" x14ac:dyDescent="0.2">
      <c r="U7941" s="4"/>
      <c r="V7941" s="4"/>
      <c r="W7941" s="4"/>
      <c r="X7941" s="4"/>
      <c r="AJ7941" s="4"/>
      <c r="AK7941" s="4"/>
      <c r="AL7941" s="4"/>
      <c r="AM7941" s="4"/>
    </row>
    <row r="7942" spans="21:39" x14ac:dyDescent="0.2">
      <c r="U7942" s="4"/>
      <c r="V7942" s="4"/>
      <c r="W7942" s="4"/>
      <c r="X7942" s="4"/>
      <c r="AJ7942" s="4"/>
      <c r="AK7942" s="4"/>
      <c r="AL7942" s="4"/>
      <c r="AM7942" s="4"/>
    </row>
    <row r="7943" spans="21:39" x14ac:dyDescent="0.2">
      <c r="U7943" s="4"/>
      <c r="V7943" s="4"/>
      <c r="W7943" s="4"/>
      <c r="X7943" s="4"/>
      <c r="AJ7943" s="4"/>
      <c r="AK7943" s="4"/>
      <c r="AL7943" s="4"/>
      <c r="AM7943" s="4"/>
    </row>
    <row r="7944" spans="21:39" x14ac:dyDescent="0.2">
      <c r="U7944" s="4"/>
      <c r="V7944" s="4"/>
      <c r="W7944" s="4"/>
      <c r="X7944" s="4"/>
      <c r="AJ7944" s="4"/>
      <c r="AK7944" s="4"/>
      <c r="AL7944" s="4"/>
      <c r="AM7944" s="4"/>
    </row>
    <row r="7945" spans="21:39" x14ac:dyDescent="0.2">
      <c r="U7945" s="4"/>
      <c r="V7945" s="4"/>
      <c r="W7945" s="4"/>
      <c r="X7945" s="4"/>
      <c r="AJ7945" s="4"/>
      <c r="AK7945" s="4"/>
      <c r="AL7945" s="4"/>
      <c r="AM7945" s="4"/>
    </row>
    <row r="7946" spans="21:39" x14ac:dyDescent="0.2">
      <c r="U7946" s="4"/>
      <c r="V7946" s="4"/>
      <c r="W7946" s="4"/>
      <c r="X7946" s="4"/>
      <c r="AJ7946" s="4"/>
      <c r="AK7946" s="4"/>
      <c r="AL7946" s="4"/>
      <c r="AM7946" s="4"/>
    </row>
    <row r="7947" spans="21:39" x14ac:dyDescent="0.2">
      <c r="U7947" s="4"/>
      <c r="V7947" s="4"/>
      <c r="W7947" s="4"/>
      <c r="X7947" s="4"/>
      <c r="AJ7947" s="4"/>
      <c r="AK7947" s="4"/>
      <c r="AL7947" s="4"/>
      <c r="AM7947" s="4"/>
    </row>
    <row r="7948" spans="21:39" x14ac:dyDescent="0.2">
      <c r="U7948" s="4"/>
      <c r="V7948" s="4"/>
      <c r="W7948" s="4"/>
      <c r="X7948" s="4"/>
      <c r="AJ7948" s="4"/>
      <c r="AK7948" s="4"/>
      <c r="AL7948" s="4"/>
      <c r="AM7948" s="4"/>
    </row>
    <row r="7949" spans="21:39" x14ac:dyDescent="0.2">
      <c r="U7949" s="4"/>
      <c r="V7949" s="4"/>
      <c r="W7949" s="4"/>
      <c r="X7949" s="4"/>
      <c r="AJ7949" s="4"/>
      <c r="AK7949" s="4"/>
      <c r="AL7949" s="4"/>
      <c r="AM7949" s="4"/>
    </row>
    <row r="7950" spans="21:39" x14ac:dyDescent="0.2">
      <c r="U7950" s="4"/>
      <c r="V7950" s="4"/>
      <c r="W7950" s="4"/>
      <c r="X7950" s="4"/>
      <c r="AJ7950" s="4"/>
      <c r="AK7950" s="4"/>
      <c r="AL7950" s="4"/>
      <c r="AM7950" s="4"/>
    </row>
    <row r="7951" spans="21:39" x14ac:dyDescent="0.2">
      <c r="U7951" s="4"/>
      <c r="V7951" s="4"/>
      <c r="W7951" s="4"/>
      <c r="X7951" s="4"/>
      <c r="AJ7951" s="4"/>
      <c r="AK7951" s="4"/>
      <c r="AL7951" s="4"/>
      <c r="AM7951" s="4"/>
    </row>
    <row r="7952" spans="21:39" x14ac:dyDescent="0.2">
      <c r="U7952" s="4"/>
      <c r="V7952" s="4"/>
      <c r="W7952" s="4"/>
      <c r="X7952" s="4"/>
      <c r="AJ7952" s="4"/>
      <c r="AK7952" s="4"/>
      <c r="AL7952" s="4"/>
      <c r="AM7952" s="4"/>
    </row>
    <row r="7953" spans="21:39" x14ac:dyDescent="0.2">
      <c r="U7953" s="4"/>
      <c r="V7953" s="4"/>
      <c r="W7953" s="4"/>
      <c r="X7953" s="4"/>
      <c r="AJ7953" s="4"/>
      <c r="AK7953" s="4"/>
      <c r="AL7953" s="4"/>
      <c r="AM7953" s="4"/>
    </row>
    <row r="7954" spans="21:39" x14ac:dyDescent="0.2">
      <c r="U7954" s="4"/>
      <c r="V7954" s="4"/>
      <c r="W7954" s="4"/>
      <c r="X7954" s="4"/>
      <c r="AJ7954" s="4"/>
      <c r="AK7954" s="4"/>
      <c r="AL7954" s="4"/>
      <c r="AM7954" s="4"/>
    </row>
    <row r="7955" spans="21:39" x14ac:dyDescent="0.2">
      <c r="U7955" s="4"/>
      <c r="V7955" s="4"/>
      <c r="W7955" s="4"/>
      <c r="X7955" s="4"/>
      <c r="AJ7955" s="4"/>
      <c r="AK7955" s="4"/>
      <c r="AL7955" s="4"/>
      <c r="AM7955" s="4"/>
    </row>
    <row r="7956" spans="21:39" x14ac:dyDescent="0.2">
      <c r="U7956" s="4"/>
      <c r="V7956" s="4"/>
      <c r="W7956" s="4"/>
      <c r="X7956" s="4"/>
      <c r="AJ7956" s="4"/>
      <c r="AK7956" s="4"/>
      <c r="AL7956" s="4"/>
      <c r="AM7956" s="4"/>
    </row>
    <row r="7957" spans="21:39" x14ac:dyDescent="0.2">
      <c r="U7957" s="4"/>
      <c r="V7957" s="4"/>
      <c r="W7957" s="4"/>
      <c r="X7957" s="4"/>
      <c r="AJ7957" s="4"/>
      <c r="AK7957" s="4"/>
      <c r="AL7957" s="4"/>
      <c r="AM7957" s="4"/>
    </row>
    <row r="7958" spans="21:39" x14ac:dyDescent="0.2">
      <c r="U7958" s="4"/>
      <c r="V7958" s="4"/>
      <c r="W7958" s="4"/>
      <c r="X7958" s="4"/>
      <c r="AJ7958" s="4"/>
      <c r="AK7958" s="4"/>
      <c r="AL7958" s="4"/>
      <c r="AM7958" s="4"/>
    </row>
    <row r="7959" spans="21:39" x14ac:dyDescent="0.2">
      <c r="U7959" s="4"/>
      <c r="V7959" s="4"/>
      <c r="W7959" s="4"/>
      <c r="X7959" s="4"/>
      <c r="AJ7959" s="4"/>
      <c r="AK7959" s="4"/>
      <c r="AL7959" s="4"/>
      <c r="AM7959" s="4"/>
    </row>
    <row r="7960" spans="21:39" x14ac:dyDescent="0.2">
      <c r="U7960" s="4"/>
      <c r="V7960" s="4"/>
      <c r="W7960" s="4"/>
      <c r="X7960" s="4"/>
      <c r="AJ7960" s="4"/>
      <c r="AK7960" s="4"/>
      <c r="AL7960" s="4"/>
      <c r="AM7960" s="4"/>
    </row>
    <row r="7961" spans="21:39" x14ac:dyDescent="0.2">
      <c r="U7961" s="4"/>
      <c r="V7961" s="4"/>
      <c r="W7961" s="4"/>
      <c r="X7961" s="4"/>
      <c r="AJ7961" s="4"/>
      <c r="AK7961" s="4"/>
      <c r="AL7961" s="4"/>
      <c r="AM7961" s="4"/>
    </row>
    <row r="7962" spans="21:39" x14ac:dyDescent="0.2">
      <c r="U7962" s="4"/>
      <c r="V7962" s="4"/>
      <c r="W7962" s="4"/>
      <c r="X7962" s="4"/>
      <c r="AJ7962" s="4"/>
      <c r="AK7962" s="4"/>
      <c r="AL7962" s="4"/>
      <c r="AM7962" s="4"/>
    </row>
    <row r="7963" spans="21:39" x14ac:dyDescent="0.2">
      <c r="U7963" s="4"/>
      <c r="V7963" s="4"/>
      <c r="W7963" s="4"/>
      <c r="X7963" s="4"/>
      <c r="AJ7963" s="4"/>
      <c r="AK7963" s="4"/>
      <c r="AL7963" s="4"/>
      <c r="AM7963" s="4"/>
    </row>
    <row r="7964" spans="21:39" x14ac:dyDescent="0.2">
      <c r="U7964" s="4"/>
      <c r="V7964" s="4"/>
      <c r="W7964" s="4"/>
      <c r="X7964" s="4"/>
      <c r="AJ7964" s="4"/>
      <c r="AK7964" s="4"/>
      <c r="AL7964" s="4"/>
      <c r="AM7964" s="4"/>
    </row>
    <row r="7965" spans="21:39" x14ac:dyDescent="0.2">
      <c r="U7965" s="4"/>
      <c r="V7965" s="4"/>
      <c r="W7965" s="4"/>
      <c r="X7965" s="4"/>
      <c r="AJ7965" s="4"/>
      <c r="AK7965" s="4"/>
      <c r="AL7965" s="4"/>
      <c r="AM7965" s="4"/>
    </row>
    <row r="7966" spans="21:39" x14ac:dyDescent="0.2">
      <c r="U7966" s="4"/>
      <c r="V7966" s="4"/>
      <c r="W7966" s="4"/>
      <c r="X7966" s="4"/>
      <c r="AJ7966" s="4"/>
      <c r="AK7966" s="4"/>
      <c r="AL7966" s="4"/>
      <c r="AM7966" s="4"/>
    </row>
    <row r="7967" spans="21:39" x14ac:dyDescent="0.2">
      <c r="U7967" s="4"/>
      <c r="V7967" s="4"/>
      <c r="W7967" s="4"/>
      <c r="X7967" s="4"/>
      <c r="AJ7967" s="4"/>
      <c r="AK7967" s="4"/>
      <c r="AL7967" s="4"/>
      <c r="AM7967" s="4"/>
    </row>
    <row r="7968" spans="21:39" x14ac:dyDescent="0.2">
      <c r="U7968" s="4"/>
      <c r="V7968" s="4"/>
      <c r="W7968" s="4"/>
      <c r="X7968" s="4"/>
      <c r="AJ7968" s="4"/>
      <c r="AK7968" s="4"/>
      <c r="AL7968" s="4"/>
      <c r="AM7968" s="4"/>
    </row>
    <row r="7969" spans="21:39" x14ac:dyDescent="0.2">
      <c r="U7969" s="4"/>
      <c r="V7969" s="4"/>
      <c r="W7969" s="4"/>
      <c r="X7969" s="4"/>
      <c r="AJ7969" s="4"/>
      <c r="AK7969" s="4"/>
      <c r="AL7969" s="4"/>
      <c r="AM7969" s="4"/>
    </row>
    <row r="7970" spans="21:39" x14ac:dyDescent="0.2">
      <c r="U7970" s="4"/>
      <c r="V7970" s="4"/>
      <c r="W7970" s="4"/>
      <c r="X7970" s="4"/>
      <c r="AJ7970" s="4"/>
      <c r="AK7970" s="4"/>
      <c r="AL7970" s="4"/>
      <c r="AM7970" s="4"/>
    </row>
    <row r="7971" spans="21:39" x14ac:dyDescent="0.2">
      <c r="U7971" s="4"/>
      <c r="V7971" s="4"/>
      <c r="W7971" s="4"/>
      <c r="X7971" s="4"/>
      <c r="AJ7971" s="4"/>
      <c r="AK7971" s="4"/>
      <c r="AL7971" s="4"/>
      <c r="AM7971" s="4"/>
    </row>
    <row r="7972" spans="21:39" x14ac:dyDescent="0.2">
      <c r="U7972" s="4"/>
      <c r="V7972" s="4"/>
      <c r="W7972" s="4"/>
      <c r="X7972" s="4"/>
      <c r="AJ7972" s="4"/>
      <c r="AK7972" s="4"/>
      <c r="AL7972" s="4"/>
      <c r="AM7972" s="4"/>
    </row>
    <row r="7973" spans="21:39" x14ac:dyDescent="0.2">
      <c r="U7973" s="4"/>
      <c r="V7973" s="4"/>
      <c r="W7973" s="4"/>
      <c r="X7973" s="4"/>
      <c r="AJ7973" s="4"/>
      <c r="AK7973" s="4"/>
      <c r="AL7973" s="4"/>
      <c r="AM7973" s="4"/>
    </row>
    <row r="7974" spans="21:39" x14ac:dyDescent="0.2">
      <c r="U7974" s="4"/>
      <c r="V7974" s="4"/>
      <c r="W7974" s="4"/>
      <c r="X7974" s="4"/>
      <c r="AJ7974" s="4"/>
      <c r="AK7974" s="4"/>
      <c r="AL7974" s="4"/>
      <c r="AM7974" s="4"/>
    </row>
    <row r="7975" spans="21:39" x14ac:dyDescent="0.2">
      <c r="U7975" s="4"/>
      <c r="V7975" s="4"/>
      <c r="W7975" s="4"/>
      <c r="X7975" s="4"/>
      <c r="AJ7975" s="4"/>
      <c r="AK7975" s="4"/>
      <c r="AL7975" s="4"/>
      <c r="AM7975" s="4"/>
    </row>
    <row r="7976" spans="21:39" x14ac:dyDescent="0.2">
      <c r="U7976" s="4"/>
      <c r="V7976" s="4"/>
      <c r="W7976" s="4"/>
      <c r="X7976" s="4"/>
      <c r="AJ7976" s="4"/>
      <c r="AK7976" s="4"/>
      <c r="AL7976" s="4"/>
      <c r="AM7976" s="4"/>
    </row>
    <row r="7977" spans="21:39" x14ac:dyDescent="0.2">
      <c r="U7977" s="4"/>
      <c r="V7977" s="4"/>
      <c r="W7977" s="4"/>
      <c r="X7977" s="4"/>
      <c r="AJ7977" s="4"/>
      <c r="AK7977" s="4"/>
      <c r="AL7977" s="4"/>
      <c r="AM7977" s="4"/>
    </row>
    <row r="7978" spans="21:39" x14ac:dyDescent="0.2">
      <c r="U7978" s="4"/>
      <c r="V7978" s="4"/>
      <c r="W7978" s="4"/>
      <c r="X7978" s="4"/>
      <c r="AJ7978" s="4"/>
      <c r="AK7978" s="4"/>
      <c r="AL7978" s="4"/>
      <c r="AM7978" s="4"/>
    </row>
    <row r="7979" spans="21:39" x14ac:dyDescent="0.2">
      <c r="U7979" s="4"/>
      <c r="V7979" s="4"/>
      <c r="W7979" s="4"/>
      <c r="X7979" s="4"/>
      <c r="AJ7979" s="4"/>
      <c r="AK7979" s="4"/>
      <c r="AL7979" s="4"/>
      <c r="AM7979" s="4"/>
    </row>
    <row r="7980" spans="21:39" x14ac:dyDescent="0.2">
      <c r="U7980" s="4"/>
      <c r="V7980" s="4"/>
      <c r="W7980" s="4"/>
      <c r="X7980" s="4"/>
      <c r="AJ7980" s="4"/>
      <c r="AK7980" s="4"/>
      <c r="AL7980" s="4"/>
      <c r="AM7980" s="4"/>
    </row>
    <row r="7981" spans="21:39" x14ac:dyDescent="0.2">
      <c r="U7981" s="4"/>
      <c r="V7981" s="4"/>
      <c r="W7981" s="4"/>
      <c r="X7981" s="4"/>
      <c r="AJ7981" s="4"/>
      <c r="AK7981" s="4"/>
      <c r="AL7981" s="4"/>
      <c r="AM7981" s="4"/>
    </row>
    <row r="7982" spans="21:39" x14ac:dyDescent="0.2">
      <c r="U7982" s="4"/>
      <c r="V7982" s="4"/>
      <c r="W7982" s="4"/>
      <c r="X7982" s="4"/>
      <c r="AJ7982" s="4"/>
      <c r="AK7982" s="4"/>
      <c r="AL7982" s="4"/>
      <c r="AM7982" s="4"/>
    </row>
    <row r="7983" spans="21:39" x14ac:dyDescent="0.2">
      <c r="U7983" s="4"/>
      <c r="V7983" s="4"/>
      <c r="W7983" s="4"/>
      <c r="X7983" s="4"/>
      <c r="AJ7983" s="4"/>
      <c r="AK7983" s="4"/>
      <c r="AL7983" s="4"/>
      <c r="AM7983" s="4"/>
    </row>
    <row r="7984" spans="21:39" x14ac:dyDescent="0.2">
      <c r="U7984" s="4"/>
      <c r="V7984" s="4"/>
      <c r="W7984" s="4"/>
      <c r="X7984" s="4"/>
      <c r="AJ7984" s="4"/>
      <c r="AK7984" s="4"/>
      <c r="AL7984" s="4"/>
      <c r="AM7984" s="4"/>
    </row>
    <row r="7985" spans="21:39" x14ac:dyDescent="0.2">
      <c r="U7985" s="4"/>
      <c r="V7985" s="4"/>
      <c r="W7985" s="4"/>
      <c r="X7985" s="4"/>
      <c r="AJ7985" s="4"/>
      <c r="AK7985" s="4"/>
      <c r="AL7985" s="4"/>
      <c r="AM7985" s="4"/>
    </row>
    <row r="7986" spans="21:39" x14ac:dyDescent="0.2">
      <c r="U7986" s="4"/>
      <c r="V7986" s="4"/>
      <c r="W7986" s="4"/>
      <c r="X7986" s="4"/>
      <c r="AJ7986" s="4"/>
      <c r="AK7986" s="4"/>
      <c r="AL7986" s="4"/>
      <c r="AM7986" s="4"/>
    </row>
    <row r="7987" spans="21:39" x14ac:dyDescent="0.2">
      <c r="U7987" s="4"/>
      <c r="V7987" s="4"/>
      <c r="W7987" s="4"/>
      <c r="X7987" s="4"/>
      <c r="AJ7987" s="4"/>
      <c r="AK7987" s="4"/>
      <c r="AL7987" s="4"/>
      <c r="AM7987" s="4"/>
    </row>
    <row r="7988" spans="21:39" x14ac:dyDescent="0.2">
      <c r="U7988" s="4"/>
      <c r="V7988" s="4"/>
      <c r="W7988" s="4"/>
      <c r="X7988" s="4"/>
      <c r="AJ7988" s="4"/>
      <c r="AK7988" s="4"/>
      <c r="AL7988" s="4"/>
      <c r="AM7988" s="4"/>
    </row>
    <row r="7989" spans="21:39" x14ac:dyDescent="0.2">
      <c r="U7989" s="4"/>
      <c r="V7989" s="4"/>
      <c r="W7989" s="4"/>
      <c r="X7989" s="4"/>
      <c r="AJ7989" s="4"/>
      <c r="AK7989" s="4"/>
      <c r="AL7989" s="4"/>
      <c r="AM7989" s="4"/>
    </row>
    <row r="7990" spans="21:39" x14ac:dyDescent="0.2">
      <c r="U7990" s="4"/>
      <c r="V7990" s="4"/>
      <c r="W7990" s="4"/>
      <c r="X7990" s="4"/>
      <c r="AJ7990" s="4"/>
      <c r="AK7990" s="4"/>
      <c r="AL7990" s="4"/>
      <c r="AM7990" s="4"/>
    </row>
    <row r="7991" spans="21:39" x14ac:dyDescent="0.2">
      <c r="U7991" s="4"/>
      <c r="V7991" s="4"/>
      <c r="W7991" s="4"/>
      <c r="X7991" s="4"/>
      <c r="AJ7991" s="4"/>
      <c r="AK7991" s="4"/>
      <c r="AL7991" s="4"/>
      <c r="AM7991" s="4"/>
    </row>
    <row r="7992" spans="21:39" x14ac:dyDescent="0.2">
      <c r="U7992" s="4"/>
      <c r="V7992" s="4"/>
      <c r="W7992" s="4"/>
      <c r="X7992" s="4"/>
      <c r="AJ7992" s="4"/>
      <c r="AK7992" s="4"/>
      <c r="AL7992" s="4"/>
      <c r="AM7992" s="4"/>
    </row>
    <row r="7993" spans="21:39" x14ac:dyDescent="0.2">
      <c r="U7993" s="4"/>
      <c r="V7993" s="4"/>
      <c r="W7993" s="4"/>
      <c r="X7993" s="4"/>
      <c r="AJ7993" s="4"/>
      <c r="AK7993" s="4"/>
      <c r="AL7993" s="4"/>
      <c r="AM7993" s="4"/>
    </row>
    <row r="7994" spans="21:39" x14ac:dyDescent="0.2">
      <c r="U7994" s="4"/>
      <c r="V7994" s="4"/>
      <c r="W7994" s="4"/>
      <c r="X7994" s="4"/>
      <c r="AJ7994" s="4"/>
      <c r="AK7994" s="4"/>
      <c r="AL7994" s="4"/>
      <c r="AM7994" s="4"/>
    </row>
    <row r="7995" spans="21:39" x14ac:dyDescent="0.2">
      <c r="U7995" s="4"/>
      <c r="V7995" s="4"/>
      <c r="W7995" s="4"/>
      <c r="X7995" s="4"/>
      <c r="AJ7995" s="4"/>
      <c r="AK7995" s="4"/>
      <c r="AL7995" s="4"/>
      <c r="AM7995" s="4"/>
    </row>
    <row r="7996" spans="21:39" x14ac:dyDescent="0.2">
      <c r="U7996" s="4"/>
      <c r="V7996" s="4"/>
      <c r="W7996" s="4"/>
      <c r="X7996" s="4"/>
      <c r="AJ7996" s="4"/>
      <c r="AK7996" s="4"/>
      <c r="AL7996" s="4"/>
      <c r="AM7996" s="4"/>
    </row>
    <row r="7997" spans="21:39" x14ac:dyDescent="0.2">
      <c r="U7997" s="4"/>
      <c r="V7997" s="4"/>
      <c r="W7997" s="4"/>
      <c r="X7997" s="4"/>
      <c r="AJ7997" s="4"/>
      <c r="AK7997" s="4"/>
      <c r="AL7997" s="4"/>
      <c r="AM7997" s="4"/>
    </row>
    <row r="7998" spans="21:39" x14ac:dyDescent="0.2">
      <c r="U7998" s="4"/>
      <c r="V7998" s="4"/>
      <c r="W7998" s="4"/>
      <c r="X7998" s="4"/>
      <c r="AJ7998" s="4"/>
      <c r="AK7998" s="4"/>
      <c r="AL7998" s="4"/>
      <c r="AM7998" s="4"/>
    </row>
    <row r="7999" spans="21:39" x14ac:dyDescent="0.2">
      <c r="U7999" s="4"/>
      <c r="V7999" s="4"/>
      <c r="W7999" s="4"/>
      <c r="X7999" s="4"/>
      <c r="AJ7999" s="4"/>
      <c r="AK7999" s="4"/>
      <c r="AL7999" s="4"/>
      <c r="AM7999" s="4"/>
    </row>
    <row r="8000" spans="21:39" x14ac:dyDescent="0.2">
      <c r="U8000" s="4"/>
      <c r="V8000" s="4"/>
      <c r="W8000" s="4"/>
      <c r="X8000" s="4"/>
      <c r="AJ8000" s="4"/>
      <c r="AK8000" s="4"/>
      <c r="AL8000" s="4"/>
      <c r="AM8000" s="4"/>
    </row>
    <row r="8001" spans="21:39" x14ac:dyDescent="0.2">
      <c r="U8001" s="4"/>
      <c r="V8001" s="4"/>
      <c r="W8001" s="4"/>
      <c r="X8001" s="4"/>
      <c r="AJ8001" s="4"/>
      <c r="AK8001" s="4"/>
      <c r="AL8001" s="4"/>
      <c r="AM8001" s="4"/>
    </row>
    <row r="8002" spans="21:39" x14ac:dyDescent="0.2">
      <c r="U8002" s="4"/>
      <c r="V8002" s="4"/>
      <c r="W8002" s="4"/>
      <c r="X8002" s="4"/>
      <c r="AJ8002" s="4"/>
      <c r="AK8002" s="4"/>
      <c r="AL8002" s="4"/>
      <c r="AM8002" s="4"/>
    </row>
    <row r="8003" spans="21:39" x14ac:dyDescent="0.2">
      <c r="U8003" s="4"/>
      <c r="V8003" s="4"/>
      <c r="W8003" s="4"/>
      <c r="X8003" s="4"/>
      <c r="AJ8003" s="4"/>
      <c r="AK8003" s="4"/>
      <c r="AL8003" s="4"/>
      <c r="AM8003" s="4"/>
    </row>
    <row r="8004" spans="21:39" x14ac:dyDescent="0.2">
      <c r="U8004" s="4"/>
      <c r="V8004" s="4"/>
      <c r="W8004" s="4"/>
      <c r="X8004" s="4"/>
      <c r="AJ8004" s="4"/>
      <c r="AK8004" s="4"/>
      <c r="AL8004" s="4"/>
      <c r="AM8004" s="4"/>
    </row>
    <row r="8005" spans="21:39" x14ac:dyDescent="0.2">
      <c r="U8005" s="4"/>
      <c r="V8005" s="4"/>
      <c r="W8005" s="4"/>
      <c r="X8005" s="4"/>
      <c r="AJ8005" s="4"/>
      <c r="AK8005" s="4"/>
      <c r="AL8005" s="4"/>
      <c r="AM8005" s="4"/>
    </row>
    <row r="8006" spans="21:39" x14ac:dyDescent="0.2">
      <c r="U8006" s="4"/>
      <c r="V8006" s="4"/>
      <c r="W8006" s="4"/>
      <c r="X8006" s="4"/>
      <c r="AJ8006" s="4"/>
      <c r="AK8006" s="4"/>
      <c r="AL8006" s="4"/>
      <c r="AM8006" s="4"/>
    </row>
    <row r="8007" spans="21:39" x14ac:dyDescent="0.2">
      <c r="U8007" s="4"/>
      <c r="V8007" s="4"/>
      <c r="W8007" s="4"/>
      <c r="X8007" s="4"/>
      <c r="AJ8007" s="4"/>
      <c r="AK8007" s="4"/>
      <c r="AL8007" s="4"/>
      <c r="AM8007" s="4"/>
    </row>
    <row r="8008" spans="21:39" x14ac:dyDescent="0.2">
      <c r="U8008" s="4"/>
      <c r="V8008" s="4"/>
      <c r="W8008" s="4"/>
      <c r="X8008" s="4"/>
      <c r="AJ8008" s="4"/>
      <c r="AK8008" s="4"/>
      <c r="AL8008" s="4"/>
      <c r="AM8008" s="4"/>
    </row>
    <row r="8009" spans="21:39" x14ac:dyDescent="0.2">
      <c r="U8009" s="4"/>
      <c r="V8009" s="4"/>
      <c r="W8009" s="4"/>
      <c r="X8009" s="4"/>
      <c r="AJ8009" s="4"/>
      <c r="AK8009" s="4"/>
      <c r="AL8009" s="4"/>
      <c r="AM8009" s="4"/>
    </row>
    <row r="8010" spans="21:39" x14ac:dyDescent="0.2">
      <c r="U8010" s="4"/>
      <c r="V8010" s="4"/>
      <c r="W8010" s="4"/>
      <c r="X8010" s="4"/>
      <c r="AJ8010" s="4"/>
      <c r="AK8010" s="4"/>
      <c r="AL8010" s="4"/>
      <c r="AM8010" s="4"/>
    </row>
    <row r="8011" spans="21:39" x14ac:dyDescent="0.2">
      <c r="U8011" s="4"/>
      <c r="V8011" s="4"/>
      <c r="W8011" s="4"/>
      <c r="X8011" s="4"/>
      <c r="AJ8011" s="4"/>
      <c r="AK8011" s="4"/>
      <c r="AL8011" s="4"/>
      <c r="AM8011" s="4"/>
    </row>
    <row r="8012" spans="21:39" x14ac:dyDescent="0.2">
      <c r="U8012" s="4"/>
      <c r="V8012" s="4"/>
      <c r="W8012" s="4"/>
      <c r="X8012" s="4"/>
      <c r="AJ8012" s="4"/>
      <c r="AK8012" s="4"/>
      <c r="AL8012" s="4"/>
      <c r="AM8012" s="4"/>
    </row>
    <row r="8013" spans="21:39" x14ac:dyDescent="0.2">
      <c r="U8013" s="4"/>
      <c r="V8013" s="4"/>
      <c r="W8013" s="4"/>
      <c r="X8013" s="4"/>
      <c r="AJ8013" s="4"/>
      <c r="AK8013" s="4"/>
      <c r="AL8013" s="4"/>
      <c r="AM8013" s="4"/>
    </row>
    <row r="8014" spans="21:39" x14ac:dyDescent="0.2">
      <c r="U8014" s="4"/>
      <c r="V8014" s="4"/>
      <c r="W8014" s="4"/>
      <c r="X8014" s="4"/>
      <c r="AJ8014" s="4"/>
      <c r="AK8014" s="4"/>
      <c r="AL8014" s="4"/>
      <c r="AM8014" s="4"/>
    </row>
    <row r="8015" spans="21:39" x14ac:dyDescent="0.2">
      <c r="U8015" s="4"/>
      <c r="V8015" s="4"/>
      <c r="W8015" s="4"/>
      <c r="X8015" s="4"/>
      <c r="AJ8015" s="4"/>
      <c r="AK8015" s="4"/>
      <c r="AL8015" s="4"/>
      <c r="AM8015" s="4"/>
    </row>
    <row r="8016" spans="21:39" x14ac:dyDescent="0.2">
      <c r="U8016" s="4"/>
      <c r="V8016" s="4"/>
      <c r="W8016" s="4"/>
      <c r="X8016" s="4"/>
      <c r="AJ8016" s="4"/>
      <c r="AK8016" s="4"/>
      <c r="AL8016" s="4"/>
      <c r="AM8016" s="4"/>
    </row>
    <row r="8017" spans="21:39" x14ac:dyDescent="0.2">
      <c r="U8017" s="4"/>
      <c r="V8017" s="4"/>
      <c r="W8017" s="4"/>
      <c r="X8017" s="4"/>
      <c r="AJ8017" s="4"/>
      <c r="AK8017" s="4"/>
      <c r="AL8017" s="4"/>
      <c r="AM8017" s="4"/>
    </row>
    <row r="8018" spans="21:39" x14ac:dyDescent="0.2">
      <c r="U8018" s="4"/>
      <c r="V8018" s="4"/>
      <c r="W8018" s="4"/>
      <c r="X8018" s="4"/>
      <c r="AJ8018" s="4"/>
      <c r="AK8018" s="4"/>
      <c r="AL8018" s="4"/>
      <c r="AM8018" s="4"/>
    </row>
    <row r="8019" spans="21:39" x14ac:dyDescent="0.2">
      <c r="U8019" s="4"/>
      <c r="V8019" s="4"/>
      <c r="W8019" s="4"/>
      <c r="X8019" s="4"/>
      <c r="AJ8019" s="4"/>
      <c r="AK8019" s="4"/>
      <c r="AL8019" s="4"/>
      <c r="AM8019" s="4"/>
    </row>
    <row r="8020" spans="21:39" x14ac:dyDescent="0.2">
      <c r="U8020" s="4"/>
      <c r="V8020" s="4"/>
      <c r="W8020" s="4"/>
      <c r="X8020" s="4"/>
      <c r="AJ8020" s="4"/>
      <c r="AK8020" s="4"/>
      <c r="AL8020" s="4"/>
      <c r="AM8020" s="4"/>
    </row>
    <row r="8021" spans="21:39" x14ac:dyDescent="0.2">
      <c r="U8021" s="4"/>
      <c r="V8021" s="4"/>
      <c r="W8021" s="4"/>
      <c r="X8021" s="4"/>
      <c r="AJ8021" s="4"/>
      <c r="AK8021" s="4"/>
      <c r="AL8021" s="4"/>
      <c r="AM8021" s="4"/>
    </row>
    <row r="8022" spans="21:39" x14ac:dyDescent="0.2">
      <c r="U8022" s="4"/>
      <c r="V8022" s="4"/>
      <c r="W8022" s="4"/>
      <c r="X8022" s="4"/>
      <c r="AJ8022" s="4"/>
      <c r="AK8022" s="4"/>
      <c r="AL8022" s="4"/>
      <c r="AM8022" s="4"/>
    </row>
    <row r="8023" spans="21:39" x14ac:dyDescent="0.2">
      <c r="U8023" s="4"/>
      <c r="V8023" s="4"/>
      <c r="W8023" s="4"/>
      <c r="X8023" s="4"/>
      <c r="AJ8023" s="4"/>
      <c r="AK8023" s="4"/>
      <c r="AL8023" s="4"/>
      <c r="AM8023" s="4"/>
    </row>
    <row r="8024" spans="21:39" x14ac:dyDescent="0.2">
      <c r="U8024" s="4"/>
      <c r="V8024" s="4"/>
      <c r="W8024" s="4"/>
      <c r="X8024" s="4"/>
      <c r="AJ8024" s="4"/>
      <c r="AK8024" s="4"/>
      <c r="AL8024" s="4"/>
      <c r="AM8024" s="4"/>
    </row>
    <row r="8025" spans="21:39" x14ac:dyDescent="0.2">
      <c r="U8025" s="4"/>
      <c r="V8025" s="4"/>
      <c r="W8025" s="4"/>
      <c r="X8025" s="4"/>
      <c r="AJ8025" s="4"/>
      <c r="AK8025" s="4"/>
      <c r="AL8025" s="4"/>
      <c r="AM8025" s="4"/>
    </row>
    <row r="8026" spans="21:39" x14ac:dyDescent="0.2">
      <c r="U8026" s="4"/>
      <c r="V8026" s="4"/>
      <c r="W8026" s="4"/>
      <c r="X8026" s="4"/>
      <c r="AJ8026" s="4"/>
      <c r="AK8026" s="4"/>
      <c r="AL8026" s="4"/>
      <c r="AM8026" s="4"/>
    </row>
    <row r="8027" spans="21:39" x14ac:dyDescent="0.2">
      <c r="U8027" s="4"/>
      <c r="V8027" s="4"/>
      <c r="W8027" s="4"/>
      <c r="X8027" s="4"/>
      <c r="AJ8027" s="4"/>
      <c r="AK8027" s="4"/>
      <c r="AL8027" s="4"/>
      <c r="AM8027" s="4"/>
    </row>
    <row r="8028" spans="21:39" x14ac:dyDescent="0.2">
      <c r="U8028" s="4"/>
      <c r="V8028" s="4"/>
      <c r="W8028" s="4"/>
      <c r="X8028" s="4"/>
      <c r="AJ8028" s="4"/>
      <c r="AK8028" s="4"/>
      <c r="AL8028" s="4"/>
      <c r="AM8028" s="4"/>
    </row>
    <row r="8029" spans="21:39" x14ac:dyDescent="0.2">
      <c r="U8029" s="4"/>
      <c r="V8029" s="4"/>
      <c r="W8029" s="4"/>
      <c r="X8029" s="4"/>
      <c r="AJ8029" s="4"/>
      <c r="AK8029" s="4"/>
      <c r="AL8029" s="4"/>
      <c r="AM8029" s="4"/>
    </row>
    <row r="8030" spans="21:39" x14ac:dyDescent="0.2">
      <c r="U8030" s="4"/>
      <c r="V8030" s="4"/>
      <c r="W8030" s="4"/>
      <c r="X8030" s="4"/>
      <c r="AJ8030" s="4"/>
      <c r="AK8030" s="4"/>
      <c r="AL8030" s="4"/>
      <c r="AM8030" s="4"/>
    </row>
    <row r="8031" spans="21:39" x14ac:dyDescent="0.2">
      <c r="U8031" s="4"/>
      <c r="V8031" s="4"/>
      <c r="W8031" s="4"/>
      <c r="X8031" s="4"/>
      <c r="AJ8031" s="4"/>
      <c r="AK8031" s="4"/>
      <c r="AL8031" s="4"/>
      <c r="AM8031" s="4"/>
    </row>
    <row r="8032" spans="21:39" x14ac:dyDescent="0.2">
      <c r="U8032" s="4"/>
      <c r="V8032" s="4"/>
      <c r="W8032" s="4"/>
      <c r="X8032" s="4"/>
      <c r="AJ8032" s="4"/>
      <c r="AK8032" s="4"/>
      <c r="AL8032" s="4"/>
      <c r="AM8032" s="4"/>
    </row>
    <row r="8033" spans="21:39" x14ac:dyDescent="0.2">
      <c r="U8033" s="4"/>
      <c r="V8033" s="4"/>
      <c r="W8033" s="4"/>
      <c r="X8033" s="4"/>
      <c r="AJ8033" s="4"/>
      <c r="AK8033" s="4"/>
      <c r="AL8033" s="4"/>
      <c r="AM8033" s="4"/>
    </row>
    <row r="8034" spans="21:39" x14ac:dyDescent="0.2">
      <c r="U8034" s="4"/>
      <c r="V8034" s="4"/>
      <c r="W8034" s="4"/>
      <c r="X8034" s="4"/>
      <c r="AJ8034" s="4"/>
      <c r="AK8034" s="4"/>
      <c r="AL8034" s="4"/>
      <c r="AM8034" s="4"/>
    </row>
    <row r="8035" spans="21:39" x14ac:dyDescent="0.2">
      <c r="U8035" s="4"/>
      <c r="V8035" s="4"/>
      <c r="W8035" s="4"/>
      <c r="X8035" s="4"/>
      <c r="AJ8035" s="4"/>
      <c r="AK8035" s="4"/>
      <c r="AL8035" s="4"/>
      <c r="AM8035" s="4"/>
    </row>
    <row r="8036" spans="21:39" x14ac:dyDescent="0.2">
      <c r="U8036" s="4"/>
      <c r="V8036" s="4"/>
      <c r="W8036" s="4"/>
      <c r="X8036" s="4"/>
      <c r="AJ8036" s="4"/>
      <c r="AK8036" s="4"/>
      <c r="AL8036" s="4"/>
      <c r="AM8036" s="4"/>
    </row>
    <row r="8037" spans="21:39" x14ac:dyDescent="0.2">
      <c r="U8037" s="4"/>
      <c r="V8037" s="4"/>
      <c r="W8037" s="4"/>
      <c r="X8037" s="4"/>
      <c r="AJ8037" s="4"/>
      <c r="AK8037" s="4"/>
      <c r="AL8037" s="4"/>
      <c r="AM8037" s="4"/>
    </row>
    <row r="8038" spans="21:39" x14ac:dyDescent="0.2">
      <c r="U8038" s="4"/>
      <c r="V8038" s="4"/>
      <c r="W8038" s="4"/>
      <c r="X8038" s="4"/>
      <c r="AJ8038" s="4"/>
      <c r="AK8038" s="4"/>
      <c r="AL8038" s="4"/>
      <c r="AM8038" s="4"/>
    </row>
    <row r="8039" spans="21:39" x14ac:dyDescent="0.2">
      <c r="U8039" s="4"/>
      <c r="V8039" s="4"/>
      <c r="W8039" s="4"/>
      <c r="X8039" s="4"/>
      <c r="AJ8039" s="4"/>
      <c r="AK8039" s="4"/>
      <c r="AL8039" s="4"/>
      <c r="AM8039" s="4"/>
    </row>
    <row r="8040" spans="21:39" x14ac:dyDescent="0.2">
      <c r="U8040" s="4"/>
      <c r="V8040" s="4"/>
      <c r="W8040" s="4"/>
      <c r="X8040" s="4"/>
      <c r="AJ8040" s="4"/>
      <c r="AK8040" s="4"/>
      <c r="AL8040" s="4"/>
      <c r="AM8040" s="4"/>
    </row>
    <row r="8041" spans="21:39" x14ac:dyDescent="0.2">
      <c r="U8041" s="4"/>
      <c r="V8041" s="4"/>
      <c r="W8041" s="4"/>
      <c r="X8041" s="4"/>
      <c r="AJ8041" s="4"/>
      <c r="AK8041" s="4"/>
      <c r="AL8041" s="4"/>
      <c r="AM8041" s="4"/>
    </row>
    <row r="8042" spans="21:39" x14ac:dyDescent="0.2">
      <c r="U8042" s="4"/>
      <c r="V8042" s="4"/>
      <c r="W8042" s="4"/>
      <c r="X8042" s="4"/>
      <c r="AJ8042" s="4"/>
      <c r="AK8042" s="4"/>
      <c r="AL8042" s="4"/>
      <c r="AM8042" s="4"/>
    </row>
    <row r="8043" spans="21:39" x14ac:dyDescent="0.2">
      <c r="U8043" s="4"/>
      <c r="V8043" s="4"/>
      <c r="W8043" s="4"/>
      <c r="X8043" s="4"/>
      <c r="AJ8043" s="4"/>
      <c r="AK8043" s="4"/>
      <c r="AL8043" s="4"/>
      <c r="AM8043" s="4"/>
    </row>
    <row r="8044" spans="21:39" x14ac:dyDescent="0.2">
      <c r="U8044" s="4"/>
      <c r="V8044" s="4"/>
      <c r="W8044" s="4"/>
      <c r="X8044" s="4"/>
      <c r="AJ8044" s="4"/>
      <c r="AK8044" s="4"/>
      <c r="AL8044" s="4"/>
      <c r="AM8044" s="4"/>
    </row>
    <row r="8045" spans="21:39" x14ac:dyDescent="0.2">
      <c r="U8045" s="4"/>
      <c r="V8045" s="4"/>
      <c r="W8045" s="4"/>
      <c r="X8045" s="4"/>
      <c r="AJ8045" s="4"/>
      <c r="AK8045" s="4"/>
      <c r="AL8045" s="4"/>
      <c r="AM8045" s="4"/>
    </row>
    <row r="8046" spans="21:39" x14ac:dyDescent="0.2">
      <c r="U8046" s="4"/>
      <c r="V8046" s="4"/>
      <c r="W8046" s="4"/>
      <c r="X8046" s="4"/>
      <c r="AJ8046" s="4"/>
      <c r="AK8046" s="4"/>
      <c r="AL8046" s="4"/>
      <c r="AM8046" s="4"/>
    </row>
    <row r="8047" spans="21:39" x14ac:dyDescent="0.2">
      <c r="U8047" s="4"/>
      <c r="V8047" s="4"/>
      <c r="W8047" s="4"/>
      <c r="X8047" s="4"/>
      <c r="AJ8047" s="4"/>
      <c r="AK8047" s="4"/>
      <c r="AL8047" s="4"/>
      <c r="AM8047" s="4"/>
    </row>
    <row r="8048" spans="21:39" x14ac:dyDescent="0.2">
      <c r="U8048" s="4"/>
      <c r="V8048" s="4"/>
      <c r="W8048" s="4"/>
      <c r="X8048" s="4"/>
      <c r="AJ8048" s="4"/>
      <c r="AK8048" s="4"/>
      <c r="AL8048" s="4"/>
      <c r="AM8048" s="4"/>
    </row>
    <row r="8049" spans="21:39" x14ac:dyDescent="0.2">
      <c r="U8049" s="4"/>
      <c r="V8049" s="4"/>
      <c r="W8049" s="4"/>
      <c r="X8049" s="4"/>
      <c r="AJ8049" s="4"/>
      <c r="AK8049" s="4"/>
      <c r="AL8049" s="4"/>
      <c r="AM8049" s="4"/>
    </row>
    <row r="8050" spans="21:39" x14ac:dyDescent="0.2">
      <c r="U8050" s="4"/>
      <c r="V8050" s="4"/>
      <c r="W8050" s="4"/>
      <c r="X8050" s="4"/>
      <c r="AJ8050" s="4"/>
      <c r="AK8050" s="4"/>
      <c r="AL8050" s="4"/>
      <c r="AM8050" s="4"/>
    </row>
    <row r="8051" spans="21:39" x14ac:dyDescent="0.2">
      <c r="U8051" s="4"/>
      <c r="V8051" s="4"/>
      <c r="W8051" s="4"/>
      <c r="X8051" s="4"/>
      <c r="AJ8051" s="4"/>
      <c r="AK8051" s="4"/>
      <c r="AL8051" s="4"/>
      <c r="AM8051" s="4"/>
    </row>
    <row r="8052" spans="21:39" x14ac:dyDescent="0.2">
      <c r="U8052" s="4"/>
      <c r="V8052" s="4"/>
      <c r="W8052" s="4"/>
      <c r="X8052" s="4"/>
      <c r="AJ8052" s="4"/>
      <c r="AK8052" s="4"/>
      <c r="AL8052" s="4"/>
      <c r="AM8052" s="4"/>
    </row>
    <row r="8053" spans="21:39" x14ac:dyDescent="0.2">
      <c r="U8053" s="4"/>
      <c r="V8053" s="4"/>
      <c r="W8053" s="4"/>
      <c r="X8053" s="4"/>
      <c r="AJ8053" s="4"/>
      <c r="AK8053" s="4"/>
      <c r="AL8053" s="4"/>
      <c r="AM8053" s="4"/>
    </row>
    <row r="8054" spans="21:39" x14ac:dyDescent="0.2">
      <c r="U8054" s="4"/>
      <c r="V8054" s="4"/>
      <c r="W8054" s="4"/>
      <c r="X8054" s="4"/>
      <c r="AJ8054" s="4"/>
      <c r="AK8054" s="4"/>
      <c r="AL8054" s="4"/>
      <c r="AM8054" s="4"/>
    </row>
    <row r="8055" spans="21:39" x14ac:dyDescent="0.2">
      <c r="U8055" s="4"/>
      <c r="V8055" s="4"/>
      <c r="W8055" s="4"/>
      <c r="X8055" s="4"/>
      <c r="AJ8055" s="4"/>
      <c r="AK8055" s="4"/>
      <c r="AL8055" s="4"/>
      <c r="AM8055" s="4"/>
    </row>
    <row r="8056" spans="21:39" x14ac:dyDescent="0.2">
      <c r="U8056" s="4"/>
      <c r="V8056" s="4"/>
      <c r="W8056" s="4"/>
      <c r="X8056" s="4"/>
      <c r="AJ8056" s="4"/>
      <c r="AK8056" s="4"/>
      <c r="AL8056" s="4"/>
      <c r="AM8056" s="4"/>
    </row>
    <row r="8057" spans="21:39" x14ac:dyDescent="0.2">
      <c r="U8057" s="4"/>
      <c r="V8057" s="4"/>
      <c r="W8057" s="4"/>
      <c r="X8057" s="4"/>
      <c r="AJ8057" s="4"/>
      <c r="AK8057" s="4"/>
      <c r="AL8057" s="4"/>
      <c r="AM8057" s="4"/>
    </row>
    <row r="8058" spans="21:39" x14ac:dyDescent="0.2">
      <c r="U8058" s="4"/>
      <c r="V8058" s="4"/>
      <c r="W8058" s="4"/>
      <c r="X8058" s="4"/>
      <c r="AJ8058" s="4"/>
      <c r="AK8058" s="4"/>
      <c r="AL8058" s="4"/>
      <c r="AM8058" s="4"/>
    </row>
    <row r="8059" spans="21:39" x14ac:dyDescent="0.2">
      <c r="U8059" s="4"/>
      <c r="V8059" s="4"/>
      <c r="W8059" s="4"/>
      <c r="X8059" s="4"/>
      <c r="AJ8059" s="4"/>
      <c r="AK8059" s="4"/>
      <c r="AL8059" s="4"/>
      <c r="AM8059" s="4"/>
    </row>
    <row r="8060" spans="21:39" x14ac:dyDescent="0.2">
      <c r="U8060" s="4"/>
      <c r="V8060" s="4"/>
      <c r="W8060" s="4"/>
      <c r="X8060" s="4"/>
      <c r="AJ8060" s="4"/>
      <c r="AK8060" s="4"/>
      <c r="AL8060" s="4"/>
      <c r="AM8060" s="4"/>
    </row>
    <row r="8061" spans="21:39" x14ac:dyDescent="0.2">
      <c r="U8061" s="4"/>
      <c r="V8061" s="4"/>
      <c r="W8061" s="4"/>
      <c r="X8061" s="4"/>
      <c r="AJ8061" s="4"/>
      <c r="AK8061" s="4"/>
      <c r="AL8061" s="4"/>
      <c r="AM8061" s="4"/>
    </row>
    <row r="8062" spans="21:39" x14ac:dyDescent="0.2">
      <c r="U8062" s="4"/>
      <c r="V8062" s="4"/>
      <c r="W8062" s="4"/>
      <c r="X8062" s="4"/>
      <c r="AJ8062" s="4"/>
      <c r="AK8062" s="4"/>
      <c r="AL8062" s="4"/>
      <c r="AM8062" s="4"/>
    </row>
    <row r="8063" spans="21:39" x14ac:dyDescent="0.2">
      <c r="U8063" s="4"/>
      <c r="V8063" s="4"/>
      <c r="W8063" s="4"/>
      <c r="X8063" s="4"/>
      <c r="AJ8063" s="4"/>
      <c r="AK8063" s="4"/>
      <c r="AL8063" s="4"/>
      <c r="AM8063" s="4"/>
    </row>
    <row r="8064" spans="21:39" x14ac:dyDescent="0.2">
      <c r="U8064" s="4"/>
      <c r="V8064" s="4"/>
      <c r="W8064" s="4"/>
      <c r="X8064" s="4"/>
      <c r="AJ8064" s="4"/>
      <c r="AK8064" s="4"/>
      <c r="AL8064" s="4"/>
      <c r="AM8064" s="4"/>
    </row>
    <row r="8065" spans="21:39" x14ac:dyDescent="0.2">
      <c r="U8065" s="4"/>
      <c r="V8065" s="4"/>
      <c r="W8065" s="4"/>
      <c r="X8065" s="4"/>
      <c r="AJ8065" s="4"/>
      <c r="AK8065" s="4"/>
      <c r="AL8065" s="4"/>
      <c r="AM8065" s="4"/>
    </row>
    <row r="8066" spans="21:39" x14ac:dyDescent="0.2">
      <c r="U8066" s="4"/>
      <c r="V8066" s="4"/>
      <c r="W8066" s="4"/>
      <c r="X8066" s="4"/>
      <c r="AJ8066" s="4"/>
      <c r="AK8066" s="4"/>
      <c r="AL8066" s="4"/>
      <c r="AM8066" s="4"/>
    </row>
    <row r="8067" spans="21:39" x14ac:dyDescent="0.2">
      <c r="U8067" s="4"/>
      <c r="V8067" s="4"/>
      <c r="W8067" s="4"/>
      <c r="X8067" s="4"/>
      <c r="AJ8067" s="4"/>
      <c r="AK8067" s="4"/>
      <c r="AL8067" s="4"/>
      <c r="AM8067" s="4"/>
    </row>
    <row r="8068" spans="21:39" x14ac:dyDescent="0.2">
      <c r="U8068" s="4"/>
      <c r="V8068" s="4"/>
      <c r="W8068" s="4"/>
      <c r="X8068" s="4"/>
      <c r="AJ8068" s="4"/>
      <c r="AK8068" s="4"/>
      <c r="AL8068" s="4"/>
      <c r="AM8068" s="4"/>
    </row>
    <row r="8069" spans="21:39" x14ac:dyDescent="0.2">
      <c r="U8069" s="4"/>
      <c r="V8069" s="4"/>
      <c r="W8069" s="4"/>
      <c r="X8069" s="4"/>
      <c r="AJ8069" s="4"/>
      <c r="AK8069" s="4"/>
      <c r="AL8069" s="4"/>
      <c r="AM8069" s="4"/>
    </row>
    <row r="8070" spans="21:39" x14ac:dyDescent="0.2">
      <c r="U8070" s="4"/>
      <c r="V8070" s="4"/>
      <c r="W8070" s="4"/>
      <c r="X8070" s="4"/>
      <c r="AJ8070" s="4"/>
      <c r="AK8070" s="4"/>
      <c r="AL8070" s="4"/>
      <c r="AM8070" s="4"/>
    </row>
    <row r="8071" spans="21:39" x14ac:dyDescent="0.2">
      <c r="U8071" s="4"/>
      <c r="V8071" s="4"/>
      <c r="W8071" s="4"/>
      <c r="X8071" s="4"/>
      <c r="AJ8071" s="4"/>
      <c r="AK8071" s="4"/>
      <c r="AL8071" s="4"/>
      <c r="AM8071" s="4"/>
    </row>
    <row r="8072" spans="21:39" x14ac:dyDescent="0.2">
      <c r="U8072" s="4"/>
      <c r="V8072" s="4"/>
      <c r="W8072" s="4"/>
      <c r="X8072" s="4"/>
      <c r="AJ8072" s="4"/>
      <c r="AK8072" s="4"/>
      <c r="AL8072" s="4"/>
      <c r="AM8072" s="4"/>
    </row>
    <row r="8073" spans="21:39" x14ac:dyDescent="0.2">
      <c r="U8073" s="4"/>
      <c r="V8073" s="4"/>
      <c r="W8073" s="4"/>
      <c r="X8073" s="4"/>
      <c r="AJ8073" s="4"/>
      <c r="AK8073" s="4"/>
      <c r="AL8073" s="4"/>
      <c r="AM8073" s="4"/>
    </row>
    <row r="8074" spans="21:39" x14ac:dyDescent="0.2">
      <c r="U8074" s="4"/>
      <c r="V8074" s="4"/>
      <c r="W8074" s="4"/>
      <c r="X8074" s="4"/>
      <c r="AJ8074" s="4"/>
      <c r="AK8074" s="4"/>
      <c r="AL8074" s="4"/>
      <c r="AM8074" s="4"/>
    </row>
    <row r="8075" spans="21:39" x14ac:dyDescent="0.2">
      <c r="U8075" s="4"/>
      <c r="V8075" s="4"/>
      <c r="W8075" s="4"/>
      <c r="X8075" s="4"/>
      <c r="AJ8075" s="4"/>
      <c r="AK8075" s="4"/>
      <c r="AL8075" s="4"/>
      <c r="AM8075" s="4"/>
    </row>
    <row r="8076" spans="21:39" x14ac:dyDescent="0.2">
      <c r="U8076" s="4"/>
      <c r="V8076" s="4"/>
      <c r="W8076" s="4"/>
      <c r="X8076" s="4"/>
      <c r="AJ8076" s="4"/>
      <c r="AK8076" s="4"/>
      <c r="AL8076" s="4"/>
      <c r="AM8076" s="4"/>
    </row>
    <row r="8077" spans="21:39" x14ac:dyDescent="0.2">
      <c r="U8077" s="4"/>
      <c r="V8077" s="4"/>
      <c r="W8077" s="4"/>
      <c r="X8077" s="4"/>
      <c r="AJ8077" s="4"/>
      <c r="AK8077" s="4"/>
      <c r="AL8077" s="4"/>
      <c r="AM8077" s="4"/>
    </row>
    <row r="8078" spans="21:39" x14ac:dyDescent="0.2">
      <c r="U8078" s="4"/>
      <c r="V8078" s="4"/>
      <c r="W8078" s="4"/>
      <c r="X8078" s="4"/>
      <c r="AJ8078" s="4"/>
      <c r="AK8078" s="4"/>
      <c r="AL8078" s="4"/>
      <c r="AM8078" s="4"/>
    </row>
    <row r="8079" spans="21:39" x14ac:dyDescent="0.2">
      <c r="U8079" s="4"/>
      <c r="V8079" s="4"/>
      <c r="W8079" s="4"/>
      <c r="X8079" s="4"/>
      <c r="AJ8079" s="4"/>
      <c r="AK8079" s="4"/>
      <c r="AL8079" s="4"/>
      <c r="AM8079" s="4"/>
    </row>
    <row r="8080" spans="21:39" x14ac:dyDescent="0.2">
      <c r="U8080" s="4"/>
      <c r="V8080" s="4"/>
      <c r="W8080" s="4"/>
      <c r="X8080" s="4"/>
      <c r="AJ8080" s="4"/>
      <c r="AK8080" s="4"/>
      <c r="AL8080" s="4"/>
      <c r="AM8080" s="4"/>
    </row>
    <row r="8081" spans="21:39" x14ac:dyDescent="0.2">
      <c r="U8081" s="4"/>
      <c r="V8081" s="4"/>
      <c r="W8081" s="4"/>
      <c r="X8081" s="4"/>
      <c r="AJ8081" s="4"/>
      <c r="AK8081" s="4"/>
      <c r="AL8081" s="4"/>
      <c r="AM8081" s="4"/>
    </row>
    <row r="8082" spans="21:39" x14ac:dyDescent="0.2">
      <c r="U8082" s="4"/>
      <c r="V8082" s="4"/>
      <c r="W8082" s="4"/>
      <c r="X8082" s="4"/>
      <c r="AJ8082" s="4"/>
      <c r="AK8082" s="4"/>
      <c r="AL8082" s="4"/>
      <c r="AM8082" s="4"/>
    </row>
    <row r="8083" spans="21:39" x14ac:dyDescent="0.2">
      <c r="U8083" s="4"/>
      <c r="V8083" s="4"/>
      <c r="W8083" s="4"/>
      <c r="X8083" s="4"/>
      <c r="AJ8083" s="4"/>
      <c r="AK8083" s="4"/>
      <c r="AL8083" s="4"/>
      <c r="AM8083" s="4"/>
    </row>
    <row r="8084" spans="21:39" x14ac:dyDescent="0.2">
      <c r="U8084" s="4"/>
      <c r="V8084" s="4"/>
      <c r="W8084" s="4"/>
      <c r="X8084" s="4"/>
      <c r="AJ8084" s="4"/>
      <c r="AK8084" s="4"/>
      <c r="AL8084" s="4"/>
      <c r="AM8084" s="4"/>
    </row>
    <row r="8085" spans="21:39" x14ac:dyDescent="0.2">
      <c r="U8085" s="4"/>
      <c r="V8085" s="4"/>
      <c r="W8085" s="4"/>
      <c r="X8085" s="4"/>
      <c r="AJ8085" s="4"/>
      <c r="AK8085" s="4"/>
      <c r="AL8085" s="4"/>
      <c r="AM8085" s="4"/>
    </row>
    <row r="8086" spans="21:39" x14ac:dyDescent="0.2">
      <c r="U8086" s="4"/>
      <c r="V8086" s="4"/>
      <c r="W8086" s="4"/>
      <c r="X8086" s="4"/>
      <c r="AJ8086" s="4"/>
      <c r="AK8086" s="4"/>
      <c r="AL8086" s="4"/>
      <c r="AM8086" s="4"/>
    </row>
    <row r="8087" spans="21:39" x14ac:dyDescent="0.2">
      <c r="U8087" s="4"/>
      <c r="V8087" s="4"/>
      <c r="W8087" s="4"/>
      <c r="X8087" s="4"/>
      <c r="AJ8087" s="4"/>
      <c r="AK8087" s="4"/>
      <c r="AL8087" s="4"/>
      <c r="AM8087" s="4"/>
    </row>
    <row r="8088" spans="21:39" x14ac:dyDescent="0.2">
      <c r="U8088" s="4"/>
      <c r="V8088" s="4"/>
      <c r="W8088" s="4"/>
      <c r="X8088" s="4"/>
      <c r="AJ8088" s="4"/>
      <c r="AK8088" s="4"/>
      <c r="AL8088" s="4"/>
      <c r="AM8088" s="4"/>
    </row>
    <row r="8089" spans="21:39" x14ac:dyDescent="0.2">
      <c r="U8089" s="4"/>
      <c r="V8089" s="4"/>
      <c r="W8089" s="4"/>
      <c r="X8089" s="4"/>
      <c r="AJ8089" s="4"/>
      <c r="AK8089" s="4"/>
      <c r="AL8089" s="4"/>
      <c r="AM8089" s="4"/>
    </row>
    <row r="8090" spans="21:39" x14ac:dyDescent="0.2">
      <c r="U8090" s="4"/>
      <c r="V8090" s="4"/>
      <c r="W8090" s="4"/>
      <c r="X8090" s="4"/>
      <c r="AJ8090" s="4"/>
      <c r="AK8090" s="4"/>
      <c r="AL8090" s="4"/>
      <c r="AM8090" s="4"/>
    </row>
    <row r="8091" spans="21:39" x14ac:dyDescent="0.2">
      <c r="U8091" s="4"/>
      <c r="V8091" s="4"/>
      <c r="W8091" s="4"/>
      <c r="X8091" s="4"/>
      <c r="AJ8091" s="4"/>
      <c r="AK8091" s="4"/>
      <c r="AL8091" s="4"/>
      <c r="AM8091" s="4"/>
    </row>
    <row r="8092" spans="21:39" x14ac:dyDescent="0.2">
      <c r="U8092" s="4"/>
      <c r="V8092" s="4"/>
      <c r="W8092" s="4"/>
      <c r="X8092" s="4"/>
      <c r="AJ8092" s="4"/>
      <c r="AK8092" s="4"/>
      <c r="AL8092" s="4"/>
      <c r="AM8092" s="4"/>
    </row>
    <row r="8093" spans="21:39" x14ac:dyDescent="0.2">
      <c r="U8093" s="4"/>
      <c r="V8093" s="4"/>
      <c r="W8093" s="4"/>
      <c r="X8093" s="4"/>
      <c r="AJ8093" s="4"/>
      <c r="AK8093" s="4"/>
      <c r="AL8093" s="4"/>
      <c r="AM8093" s="4"/>
    </row>
    <row r="8094" spans="21:39" x14ac:dyDescent="0.2">
      <c r="U8094" s="4"/>
      <c r="V8094" s="4"/>
      <c r="W8094" s="4"/>
      <c r="X8094" s="4"/>
      <c r="AJ8094" s="4"/>
      <c r="AK8094" s="4"/>
      <c r="AL8094" s="4"/>
      <c r="AM8094" s="4"/>
    </row>
    <row r="8095" spans="21:39" x14ac:dyDescent="0.2">
      <c r="U8095" s="4"/>
      <c r="V8095" s="4"/>
      <c r="W8095" s="4"/>
      <c r="X8095" s="4"/>
      <c r="AJ8095" s="4"/>
      <c r="AK8095" s="4"/>
      <c r="AL8095" s="4"/>
      <c r="AM8095" s="4"/>
    </row>
    <row r="8096" spans="21:39" x14ac:dyDescent="0.2">
      <c r="U8096" s="4"/>
      <c r="V8096" s="4"/>
      <c r="W8096" s="4"/>
      <c r="X8096" s="4"/>
      <c r="AJ8096" s="4"/>
      <c r="AK8096" s="4"/>
      <c r="AL8096" s="4"/>
      <c r="AM8096" s="4"/>
    </row>
    <row r="8097" spans="21:39" x14ac:dyDescent="0.2">
      <c r="U8097" s="4"/>
      <c r="V8097" s="4"/>
      <c r="W8097" s="4"/>
      <c r="X8097" s="4"/>
      <c r="AJ8097" s="4"/>
      <c r="AK8097" s="4"/>
      <c r="AL8097" s="4"/>
      <c r="AM8097" s="4"/>
    </row>
    <row r="8098" spans="21:39" x14ac:dyDescent="0.2">
      <c r="U8098" s="4"/>
      <c r="V8098" s="4"/>
      <c r="W8098" s="4"/>
      <c r="X8098" s="4"/>
      <c r="AJ8098" s="4"/>
      <c r="AK8098" s="4"/>
      <c r="AL8098" s="4"/>
      <c r="AM8098" s="4"/>
    </row>
    <row r="8099" spans="21:39" x14ac:dyDescent="0.2">
      <c r="U8099" s="4"/>
      <c r="V8099" s="4"/>
      <c r="W8099" s="4"/>
      <c r="X8099" s="4"/>
      <c r="AJ8099" s="4"/>
      <c r="AK8099" s="4"/>
      <c r="AL8099" s="4"/>
      <c r="AM8099" s="4"/>
    </row>
    <row r="8100" spans="21:39" x14ac:dyDescent="0.2">
      <c r="U8100" s="4"/>
      <c r="V8100" s="4"/>
      <c r="W8100" s="4"/>
      <c r="X8100" s="4"/>
      <c r="AJ8100" s="4"/>
      <c r="AK8100" s="4"/>
      <c r="AL8100" s="4"/>
      <c r="AM8100" s="4"/>
    </row>
    <row r="8101" spans="21:39" x14ac:dyDescent="0.2">
      <c r="U8101" s="4"/>
      <c r="V8101" s="4"/>
      <c r="W8101" s="4"/>
      <c r="X8101" s="4"/>
      <c r="AJ8101" s="4"/>
      <c r="AK8101" s="4"/>
      <c r="AL8101" s="4"/>
      <c r="AM8101" s="4"/>
    </row>
    <row r="8102" spans="21:39" x14ac:dyDescent="0.2">
      <c r="U8102" s="4"/>
      <c r="V8102" s="4"/>
      <c r="W8102" s="4"/>
      <c r="X8102" s="4"/>
      <c r="AJ8102" s="4"/>
      <c r="AK8102" s="4"/>
      <c r="AL8102" s="4"/>
      <c r="AM8102" s="4"/>
    </row>
    <row r="8103" spans="21:39" x14ac:dyDescent="0.2">
      <c r="U8103" s="4"/>
      <c r="V8103" s="4"/>
      <c r="W8103" s="4"/>
      <c r="X8103" s="4"/>
      <c r="AJ8103" s="4"/>
      <c r="AK8103" s="4"/>
      <c r="AL8103" s="4"/>
      <c r="AM8103" s="4"/>
    </row>
    <row r="8104" spans="21:39" x14ac:dyDescent="0.2">
      <c r="U8104" s="4"/>
      <c r="V8104" s="4"/>
      <c r="W8104" s="4"/>
      <c r="X8104" s="4"/>
      <c r="AJ8104" s="4"/>
      <c r="AK8104" s="4"/>
      <c r="AL8104" s="4"/>
      <c r="AM8104" s="4"/>
    </row>
    <row r="8105" spans="21:39" x14ac:dyDescent="0.2">
      <c r="U8105" s="4"/>
      <c r="V8105" s="4"/>
      <c r="W8105" s="4"/>
      <c r="X8105" s="4"/>
      <c r="AJ8105" s="4"/>
      <c r="AK8105" s="4"/>
      <c r="AL8105" s="4"/>
      <c r="AM8105" s="4"/>
    </row>
    <row r="8106" spans="21:39" x14ac:dyDescent="0.2">
      <c r="U8106" s="4"/>
      <c r="V8106" s="4"/>
      <c r="W8106" s="4"/>
      <c r="X8106" s="4"/>
      <c r="AJ8106" s="4"/>
      <c r="AK8106" s="4"/>
      <c r="AL8106" s="4"/>
      <c r="AM8106" s="4"/>
    </row>
    <row r="8107" spans="21:39" x14ac:dyDescent="0.2">
      <c r="U8107" s="4"/>
      <c r="V8107" s="4"/>
      <c r="W8107" s="4"/>
      <c r="X8107" s="4"/>
      <c r="AJ8107" s="4"/>
      <c r="AK8107" s="4"/>
      <c r="AL8107" s="4"/>
      <c r="AM8107" s="4"/>
    </row>
    <row r="8108" spans="21:39" x14ac:dyDescent="0.2">
      <c r="U8108" s="4"/>
      <c r="V8108" s="4"/>
      <c r="W8108" s="4"/>
      <c r="X8108" s="4"/>
      <c r="AJ8108" s="4"/>
      <c r="AK8108" s="4"/>
      <c r="AL8108" s="4"/>
      <c r="AM8108" s="4"/>
    </row>
    <row r="8109" spans="21:39" x14ac:dyDescent="0.2">
      <c r="U8109" s="4"/>
      <c r="V8109" s="4"/>
      <c r="W8109" s="4"/>
      <c r="X8109" s="4"/>
      <c r="AJ8109" s="4"/>
      <c r="AK8109" s="4"/>
      <c r="AL8109" s="4"/>
      <c r="AM8109" s="4"/>
    </row>
    <row r="8110" spans="21:39" x14ac:dyDescent="0.2">
      <c r="U8110" s="4"/>
      <c r="V8110" s="4"/>
      <c r="W8110" s="4"/>
      <c r="X8110" s="4"/>
      <c r="AJ8110" s="4"/>
      <c r="AK8110" s="4"/>
      <c r="AL8110" s="4"/>
      <c r="AM8110" s="4"/>
    </row>
    <row r="8111" spans="21:39" x14ac:dyDescent="0.2">
      <c r="U8111" s="4"/>
      <c r="V8111" s="4"/>
      <c r="W8111" s="4"/>
      <c r="X8111" s="4"/>
      <c r="AJ8111" s="4"/>
      <c r="AK8111" s="4"/>
      <c r="AL8111" s="4"/>
      <c r="AM8111" s="4"/>
    </row>
    <row r="8112" spans="21:39" x14ac:dyDescent="0.2">
      <c r="U8112" s="4"/>
      <c r="V8112" s="4"/>
      <c r="W8112" s="4"/>
      <c r="X8112" s="4"/>
      <c r="AJ8112" s="4"/>
      <c r="AK8112" s="4"/>
      <c r="AL8112" s="4"/>
      <c r="AM8112" s="4"/>
    </row>
    <row r="8113" spans="21:39" x14ac:dyDescent="0.2">
      <c r="U8113" s="4"/>
      <c r="V8113" s="4"/>
      <c r="W8113" s="4"/>
      <c r="X8113" s="4"/>
      <c r="AJ8113" s="4"/>
      <c r="AK8113" s="4"/>
      <c r="AL8113" s="4"/>
      <c r="AM8113" s="4"/>
    </row>
    <row r="8114" spans="21:39" x14ac:dyDescent="0.2">
      <c r="U8114" s="4"/>
      <c r="V8114" s="4"/>
      <c r="W8114" s="4"/>
      <c r="X8114" s="4"/>
      <c r="AJ8114" s="4"/>
      <c r="AK8114" s="4"/>
      <c r="AL8114" s="4"/>
      <c r="AM8114" s="4"/>
    </row>
    <row r="8115" spans="21:39" x14ac:dyDescent="0.2">
      <c r="U8115" s="4"/>
      <c r="V8115" s="4"/>
      <c r="W8115" s="4"/>
      <c r="X8115" s="4"/>
      <c r="AJ8115" s="4"/>
      <c r="AK8115" s="4"/>
      <c r="AL8115" s="4"/>
      <c r="AM8115" s="4"/>
    </row>
    <row r="8116" spans="21:39" x14ac:dyDescent="0.2">
      <c r="U8116" s="4"/>
      <c r="V8116" s="4"/>
      <c r="W8116" s="4"/>
      <c r="X8116" s="4"/>
      <c r="AJ8116" s="4"/>
      <c r="AK8116" s="4"/>
      <c r="AL8116" s="4"/>
      <c r="AM8116" s="4"/>
    </row>
    <row r="8117" spans="21:39" x14ac:dyDescent="0.2">
      <c r="U8117" s="4"/>
      <c r="V8117" s="4"/>
      <c r="W8117" s="4"/>
      <c r="X8117" s="4"/>
      <c r="AJ8117" s="4"/>
      <c r="AK8117" s="4"/>
      <c r="AL8117" s="4"/>
      <c r="AM8117" s="4"/>
    </row>
    <row r="8118" spans="21:39" x14ac:dyDescent="0.2">
      <c r="U8118" s="4"/>
      <c r="V8118" s="4"/>
      <c r="W8118" s="4"/>
      <c r="X8118" s="4"/>
      <c r="AJ8118" s="4"/>
      <c r="AK8118" s="4"/>
      <c r="AL8118" s="4"/>
      <c r="AM8118" s="4"/>
    </row>
    <row r="8119" spans="21:39" x14ac:dyDescent="0.2">
      <c r="U8119" s="4"/>
      <c r="V8119" s="4"/>
      <c r="W8119" s="4"/>
      <c r="X8119" s="4"/>
      <c r="AJ8119" s="4"/>
      <c r="AK8119" s="4"/>
      <c r="AL8119" s="4"/>
      <c r="AM8119" s="4"/>
    </row>
    <row r="8120" spans="21:39" x14ac:dyDescent="0.2">
      <c r="U8120" s="4"/>
      <c r="V8120" s="4"/>
      <c r="W8120" s="4"/>
      <c r="X8120" s="4"/>
      <c r="AJ8120" s="4"/>
      <c r="AK8120" s="4"/>
      <c r="AL8120" s="4"/>
      <c r="AM8120" s="4"/>
    </row>
    <row r="8121" spans="21:39" x14ac:dyDescent="0.2">
      <c r="U8121" s="4"/>
      <c r="V8121" s="4"/>
      <c r="W8121" s="4"/>
      <c r="X8121" s="4"/>
      <c r="AJ8121" s="4"/>
      <c r="AK8121" s="4"/>
      <c r="AL8121" s="4"/>
      <c r="AM8121" s="4"/>
    </row>
    <row r="8122" spans="21:39" x14ac:dyDescent="0.2">
      <c r="U8122" s="4"/>
      <c r="V8122" s="4"/>
      <c r="W8122" s="4"/>
      <c r="X8122" s="4"/>
      <c r="AJ8122" s="4"/>
      <c r="AK8122" s="4"/>
      <c r="AL8122" s="4"/>
      <c r="AM8122" s="4"/>
    </row>
    <row r="8123" spans="21:39" x14ac:dyDescent="0.2">
      <c r="U8123" s="4"/>
      <c r="V8123" s="4"/>
      <c r="W8123" s="4"/>
      <c r="X8123" s="4"/>
      <c r="AJ8123" s="4"/>
      <c r="AK8123" s="4"/>
      <c r="AL8123" s="4"/>
      <c r="AM8123" s="4"/>
    </row>
    <row r="8124" spans="21:39" x14ac:dyDescent="0.2">
      <c r="U8124" s="4"/>
      <c r="V8124" s="4"/>
      <c r="W8124" s="4"/>
      <c r="X8124" s="4"/>
      <c r="AJ8124" s="4"/>
      <c r="AK8124" s="4"/>
      <c r="AL8124" s="4"/>
      <c r="AM8124" s="4"/>
    </row>
    <row r="8125" spans="21:39" x14ac:dyDescent="0.2">
      <c r="U8125" s="4"/>
      <c r="V8125" s="4"/>
      <c r="W8125" s="4"/>
      <c r="X8125" s="4"/>
      <c r="AJ8125" s="4"/>
      <c r="AK8125" s="4"/>
      <c r="AL8125" s="4"/>
      <c r="AM8125" s="4"/>
    </row>
    <row r="8126" spans="21:39" x14ac:dyDescent="0.2">
      <c r="U8126" s="4"/>
      <c r="V8126" s="4"/>
      <c r="W8126" s="4"/>
      <c r="X8126" s="4"/>
      <c r="AJ8126" s="4"/>
      <c r="AK8126" s="4"/>
      <c r="AL8126" s="4"/>
      <c r="AM8126" s="4"/>
    </row>
    <row r="8127" spans="21:39" x14ac:dyDescent="0.2">
      <c r="U8127" s="4"/>
      <c r="V8127" s="4"/>
      <c r="W8127" s="4"/>
      <c r="X8127" s="4"/>
      <c r="AJ8127" s="4"/>
      <c r="AK8127" s="4"/>
      <c r="AL8127" s="4"/>
      <c r="AM8127" s="4"/>
    </row>
    <row r="8128" spans="21:39" x14ac:dyDescent="0.2">
      <c r="U8128" s="4"/>
      <c r="V8128" s="4"/>
      <c r="W8128" s="4"/>
      <c r="X8128" s="4"/>
      <c r="AJ8128" s="4"/>
      <c r="AK8128" s="4"/>
      <c r="AL8128" s="4"/>
      <c r="AM8128" s="4"/>
    </row>
    <row r="8129" spans="21:39" x14ac:dyDescent="0.2">
      <c r="U8129" s="4"/>
      <c r="V8129" s="4"/>
      <c r="W8129" s="4"/>
      <c r="X8129" s="4"/>
      <c r="AJ8129" s="4"/>
      <c r="AK8129" s="4"/>
      <c r="AL8129" s="4"/>
      <c r="AM8129" s="4"/>
    </row>
    <row r="8130" spans="21:39" x14ac:dyDescent="0.2">
      <c r="U8130" s="4"/>
      <c r="V8130" s="4"/>
      <c r="W8130" s="4"/>
      <c r="X8130" s="4"/>
      <c r="AJ8130" s="4"/>
      <c r="AK8130" s="4"/>
      <c r="AL8130" s="4"/>
      <c r="AM8130" s="4"/>
    </row>
    <row r="8131" spans="21:39" x14ac:dyDescent="0.2">
      <c r="U8131" s="4"/>
      <c r="V8131" s="4"/>
      <c r="W8131" s="4"/>
      <c r="X8131" s="4"/>
      <c r="AJ8131" s="4"/>
      <c r="AK8131" s="4"/>
      <c r="AL8131" s="4"/>
      <c r="AM8131" s="4"/>
    </row>
    <row r="8132" spans="21:39" x14ac:dyDescent="0.2">
      <c r="U8132" s="4"/>
      <c r="V8132" s="4"/>
      <c r="W8132" s="4"/>
      <c r="X8132" s="4"/>
      <c r="AJ8132" s="4"/>
      <c r="AK8132" s="4"/>
      <c r="AL8132" s="4"/>
      <c r="AM8132" s="4"/>
    </row>
    <row r="8133" spans="21:39" x14ac:dyDescent="0.2">
      <c r="U8133" s="4"/>
      <c r="V8133" s="4"/>
      <c r="W8133" s="4"/>
      <c r="X8133" s="4"/>
      <c r="AJ8133" s="4"/>
      <c r="AK8133" s="4"/>
      <c r="AL8133" s="4"/>
      <c r="AM8133" s="4"/>
    </row>
    <row r="8134" spans="21:39" x14ac:dyDescent="0.2">
      <c r="U8134" s="4"/>
      <c r="V8134" s="4"/>
      <c r="W8134" s="4"/>
      <c r="X8134" s="4"/>
      <c r="AJ8134" s="4"/>
      <c r="AK8134" s="4"/>
      <c r="AL8134" s="4"/>
      <c r="AM8134" s="4"/>
    </row>
    <row r="8135" spans="21:39" x14ac:dyDescent="0.2">
      <c r="U8135" s="4"/>
      <c r="V8135" s="4"/>
      <c r="W8135" s="4"/>
      <c r="X8135" s="4"/>
      <c r="AJ8135" s="4"/>
      <c r="AK8135" s="4"/>
      <c r="AL8135" s="4"/>
      <c r="AM8135" s="4"/>
    </row>
    <row r="8136" spans="21:39" x14ac:dyDescent="0.2">
      <c r="U8136" s="4"/>
      <c r="V8136" s="4"/>
      <c r="W8136" s="4"/>
      <c r="X8136" s="4"/>
      <c r="AJ8136" s="4"/>
      <c r="AK8136" s="4"/>
      <c r="AL8136" s="4"/>
      <c r="AM8136" s="4"/>
    </row>
    <row r="8137" spans="21:39" x14ac:dyDescent="0.2">
      <c r="U8137" s="4"/>
      <c r="V8137" s="4"/>
      <c r="W8137" s="4"/>
      <c r="X8137" s="4"/>
      <c r="AJ8137" s="4"/>
      <c r="AK8137" s="4"/>
      <c r="AL8137" s="4"/>
      <c r="AM8137" s="4"/>
    </row>
    <row r="8138" spans="21:39" x14ac:dyDescent="0.2">
      <c r="U8138" s="4"/>
      <c r="V8138" s="4"/>
      <c r="W8138" s="4"/>
      <c r="X8138" s="4"/>
      <c r="AJ8138" s="4"/>
      <c r="AK8138" s="4"/>
      <c r="AL8138" s="4"/>
      <c r="AM8138" s="4"/>
    </row>
    <row r="8139" spans="21:39" x14ac:dyDescent="0.2">
      <c r="U8139" s="4"/>
      <c r="V8139" s="4"/>
      <c r="W8139" s="4"/>
      <c r="X8139" s="4"/>
      <c r="AJ8139" s="4"/>
      <c r="AK8139" s="4"/>
      <c r="AL8139" s="4"/>
      <c r="AM8139" s="4"/>
    </row>
    <row r="8140" spans="21:39" x14ac:dyDescent="0.2">
      <c r="U8140" s="4"/>
      <c r="V8140" s="4"/>
      <c r="W8140" s="4"/>
      <c r="X8140" s="4"/>
      <c r="AJ8140" s="4"/>
      <c r="AK8140" s="4"/>
      <c r="AL8140" s="4"/>
      <c r="AM8140" s="4"/>
    </row>
    <row r="8141" spans="21:39" x14ac:dyDescent="0.2">
      <c r="U8141" s="4"/>
      <c r="V8141" s="4"/>
      <c r="W8141" s="4"/>
      <c r="X8141" s="4"/>
      <c r="AJ8141" s="4"/>
      <c r="AK8141" s="4"/>
      <c r="AL8141" s="4"/>
      <c r="AM8141" s="4"/>
    </row>
    <row r="8142" spans="21:39" x14ac:dyDescent="0.2">
      <c r="U8142" s="4"/>
      <c r="V8142" s="4"/>
      <c r="W8142" s="4"/>
      <c r="X8142" s="4"/>
      <c r="AJ8142" s="4"/>
      <c r="AK8142" s="4"/>
      <c r="AL8142" s="4"/>
      <c r="AM8142" s="4"/>
    </row>
    <row r="8143" spans="21:39" x14ac:dyDescent="0.2">
      <c r="U8143" s="4"/>
      <c r="V8143" s="4"/>
      <c r="W8143" s="4"/>
      <c r="X8143" s="4"/>
      <c r="AJ8143" s="4"/>
      <c r="AK8143" s="4"/>
      <c r="AL8143" s="4"/>
      <c r="AM8143" s="4"/>
    </row>
    <row r="8144" spans="21:39" x14ac:dyDescent="0.2">
      <c r="U8144" s="4"/>
      <c r="V8144" s="4"/>
      <c r="W8144" s="4"/>
      <c r="X8144" s="4"/>
      <c r="AJ8144" s="4"/>
      <c r="AK8144" s="4"/>
      <c r="AL8144" s="4"/>
      <c r="AM8144" s="4"/>
    </row>
    <row r="8145" spans="21:39" x14ac:dyDescent="0.2">
      <c r="U8145" s="4"/>
      <c r="V8145" s="4"/>
      <c r="W8145" s="4"/>
      <c r="X8145" s="4"/>
      <c r="AJ8145" s="4"/>
      <c r="AK8145" s="4"/>
      <c r="AL8145" s="4"/>
      <c r="AM8145" s="4"/>
    </row>
    <row r="8146" spans="21:39" x14ac:dyDescent="0.2">
      <c r="U8146" s="4"/>
      <c r="V8146" s="4"/>
      <c r="W8146" s="4"/>
      <c r="X8146" s="4"/>
      <c r="AJ8146" s="4"/>
      <c r="AK8146" s="4"/>
      <c r="AL8146" s="4"/>
      <c r="AM8146" s="4"/>
    </row>
    <row r="8147" spans="21:39" x14ac:dyDescent="0.2">
      <c r="U8147" s="4"/>
      <c r="V8147" s="4"/>
      <c r="W8147" s="4"/>
      <c r="X8147" s="4"/>
      <c r="AJ8147" s="4"/>
      <c r="AK8147" s="4"/>
      <c r="AL8147" s="4"/>
      <c r="AM8147" s="4"/>
    </row>
    <row r="8148" spans="21:39" x14ac:dyDescent="0.2">
      <c r="U8148" s="4"/>
      <c r="V8148" s="4"/>
      <c r="W8148" s="4"/>
      <c r="X8148" s="4"/>
      <c r="AJ8148" s="4"/>
      <c r="AK8148" s="4"/>
      <c r="AL8148" s="4"/>
      <c r="AM8148" s="4"/>
    </row>
    <row r="8149" spans="21:39" x14ac:dyDescent="0.2">
      <c r="U8149" s="4"/>
      <c r="V8149" s="4"/>
      <c r="W8149" s="4"/>
      <c r="X8149" s="4"/>
      <c r="AJ8149" s="4"/>
      <c r="AK8149" s="4"/>
      <c r="AL8149" s="4"/>
      <c r="AM8149" s="4"/>
    </row>
    <row r="8150" spans="21:39" x14ac:dyDescent="0.2">
      <c r="U8150" s="4"/>
      <c r="V8150" s="4"/>
      <c r="W8150" s="4"/>
      <c r="X8150" s="4"/>
      <c r="AJ8150" s="4"/>
      <c r="AK8150" s="4"/>
      <c r="AL8150" s="4"/>
      <c r="AM8150" s="4"/>
    </row>
    <row r="8151" spans="21:39" x14ac:dyDescent="0.2">
      <c r="U8151" s="4"/>
      <c r="V8151" s="4"/>
      <c r="W8151" s="4"/>
      <c r="X8151" s="4"/>
      <c r="AJ8151" s="4"/>
      <c r="AK8151" s="4"/>
      <c r="AL8151" s="4"/>
      <c r="AM8151" s="4"/>
    </row>
    <row r="8152" spans="21:39" x14ac:dyDescent="0.2">
      <c r="U8152" s="4"/>
      <c r="V8152" s="4"/>
      <c r="W8152" s="4"/>
      <c r="X8152" s="4"/>
      <c r="AJ8152" s="4"/>
      <c r="AK8152" s="4"/>
      <c r="AL8152" s="4"/>
      <c r="AM8152" s="4"/>
    </row>
    <row r="8153" spans="21:39" x14ac:dyDescent="0.2">
      <c r="U8153" s="4"/>
      <c r="V8153" s="4"/>
      <c r="W8153" s="4"/>
      <c r="X8153" s="4"/>
      <c r="AJ8153" s="4"/>
      <c r="AK8153" s="4"/>
      <c r="AL8153" s="4"/>
      <c r="AM8153" s="4"/>
    </row>
    <row r="8154" spans="21:39" x14ac:dyDescent="0.2">
      <c r="U8154" s="4"/>
      <c r="V8154" s="4"/>
      <c r="W8154" s="4"/>
      <c r="X8154" s="4"/>
      <c r="AJ8154" s="4"/>
      <c r="AK8154" s="4"/>
      <c r="AL8154" s="4"/>
      <c r="AM8154" s="4"/>
    </row>
    <row r="8155" spans="21:39" x14ac:dyDescent="0.2">
      <c r="U8155" s="4"/>
      <c r="V8155" s="4"/>
      <c r="W8155" s="4"/>
      <c r="X8155" s="4"/>
      <c r="AJ8155" s="4"/>
      <c r="AK8155" s="4"/>
      <c r="AL8155" s="4"/>
      <c r="AM8155" s="4"/>
    </row>
    <row r="8156" spans="21:39" x14ac:dyDescent="0.2">
      <c r="U8156" s="4"/>
      <c r="V8156" s="4"/>
      <c r="W8156" s="4"/>
      <c r="X8156" s="4"/>
      <c r="AJ8156" s="4"/>
      <c r="AK8156" s="4"/>
      <c r="AL8156" s="4"/>
      <c r="AM8156" s="4"/>
    </row>
    <row r="8157" spans="21:39" x14ac:dyDescent="0.2">
      <c r="U8157" s="4"/>
      <c r="V8157" s="4"/>
      <c r="W8157" s="4"/>
      <c r="X8157" s="4"/>
      <c r="AJ8157" s="4"/>
      <c r="AK8157" s="4"/>
      <c r="AL8157" s="4"/>
      <c r="AM8157" s="4"/>
    </row>
    <row r="8158" spans="21:39" x14ac:dyDescent="0.2">
      <c r="U8158" s="4"/>
      <c r="V8158" s="4"/>
      <c r="W8158" s="4"/>
      <c r="X8158" s="4"/>
      <c r="AJ8158" s="4"/>
      <c r="AK8158" s="4"/>
      <c r="AL8158" s="4"/>
      <c r="AM8158" s="4"/>
    </row>
    <row r="8159" spans="21:39" x14ac:dyDescent="0.2">
      <c r="U8159" s="4"/>
      <c r="V8159" s="4"/>
      <c r="W8159" s="4"/>
      <c r="X8159" s="4"/>
      <c r="AJ8159" s="4"/>
      <c r="AK8159" s="4"/>
      <c r="AL8159" s="4"/>
      <c r="AM8159" s="4"/>
    </row>
    <row r="8160" spans="21:39" x14ac:dyDescent="0.2">
      <c r="U8160" s="4"/>
      <c r="V8160" s="4"/>
      <c r="W8160" s="4"/>
      <c r="X8160" s="4"/>
      <c r="AJ8160" s="4"/>
      <c r="AK8160" s="4"/>
      <c r="AL8160" s="4"/>
      <c r="AM8160" s="4"/>
    </row>
    <row r="8161" spans="21:39" x14ac:dyDescent="0.2">
      <c r="U8161" s="4"/>
      <c r="V8161" s="4"/>
      <c r="W8161" s="4"/>
      <c r="X8161" s="4"/>
      <c r="AJ8161" s="4"/>
      <c r="AK8161" s="4"/>
      <c r="AL8161" s="4"/>
      <c r="AM8161" s="4"/>
    </row>
    <row r="8162" spans="21:39" x14ac:dyDescent="0.2">
      <c r="U8162" s="4"/>
      <c r="V8162" s="4"/>
      <c r="W8162" s="4"/>
      <c r="X8162" s="4"/>
      <c r="AJ8162" s="4"/>
      <c r="AK8162" s="4"/>
      <c r="AL8162" s="4"/>
      <c r="AM8162" s="4"/>
    </row>
    <row r="8163" spans="21:39" x14ac:dyDescent="0.2">
      <c r="U8163" s="4"/>
      <c r="V8163" s="4"/>
      <c r="W8163" s="4"/>
      <c r="X8163" s="4"/>
      <c r="AJ8163" s="4"/>
      <c r="AK8163" s="4"/>
      <c r="AL8163" s="4"/>
      <c r="AM8163" s="4"/>
    </row>
    <row r="8164" spans="21:39" x14ac:dyDescent="0.2">
      <c r="U8164" s="4"/>
      <c r="V8164" s="4"/>
      <c r="W8164" s="4"/>
      <c r="X8164" s="4"/>
      <c r="AJ8164" s="4"/>
      <c r="AK8164" s="4"/>
      <c r="AL8164" s="4"/>
      <c r="AM8164" s="4"/>
    </row>
    <row r="8165" spans="21:39" x14ac:dyDescent="0.2">
      <c r="U8165" s="4"/>
      <c r="V8165" s="4"/>
      <c r="W8165" s="4"/>
      <c r="X8165" s="4"/>
      <c r="AJ8165" s="4"/>
      <c r="AK8165" s="4"/>
      <c r="AL8165" s="4"/>
      <c r="AM8165" s="4"/>
    </row>
    <row r="8166" spans="21:39" x14ac:dyDescent="0.2">
      <c r="U8166" s="4"/>
      <c r="V8166" s="4"/>
      <c r="W8166" s="4"/>
      <c r="X8166" s="4"/>
      <c r="AJ8166" s="4"/>
      <c r="AK8166" s="4"/>
      <c r="AL8166" s="4"/>
      <c r="AM8166" s="4"/>
    </row>
    <row r="8167" spans="21:39" x14ac:dyDescent="0.2">
      <c r="U8167" s="4"/>
      <c r="V8167" s="4"/>
      <c r="W8167" s="4"/>
      <c r="X8167" s="4"/>
      <c r="AJ8167" s="4"/>
      <c r="AK8167" s="4"/>
      <c r="AL8167" s="4"/>
      <c r="AM8167" s="4"/>
    </row>
    <row r="8168" spans="21:39" x14ac:dyDescent="0.2">
      <c r="U8168" s="4"/>
      <c r="V8168" s="4"/>
      <c r="W8168" s="4"/>
      <c r="X8168" s="4"/>
      <c r="AJ8168" s="4"/>
      <c r="AK8168" s="4"/>
      <c r="AL8168" s="4"/>
      <c r="AM8168" s="4"/>
    </row>
    <row r="8169" spans="21:39" x14ac:dyDescent="0.2">
      <c r="U8169" s="4"/>
      <c r="V8169" s="4"/>
      <c r="W8169" s="4"/>
      <c r="X8169" s="4"/>
      <c r="AJ8169" s="4"/>
      <c r="AK8169" s="4"/>
      <c r="AL8169" s="4"/>
      <c r="AM8169" s="4"/>
    </row>
    <row r="8170" spans="21:39" x14ac:dyDescent="0.2">
      <c r="U8170" s="4"/>
      <c r="V8170" s="4"/>
      <c r="W8170" s="4"/>
      <c r="X8170" s="4"/>
      <c r="AJ8170" s="4"/>
      <c r="AK8170" s="4"/>
      <c r="AL8170" s="4"/>
      <c r="AM8170" s="4"/>
    </row>
    <row r="8171" spans="21:39" x14ac:dyDescent="0.2">
      <c r="U8171" s="4"/>
      <c r="V8171" s="4"/>
      <c r="W8171" s="4"/>
      <c r="X8171" s="4"/>
      <c r="AJ8171" s="4"/>
      <c r="AK8171" s="4"/>
      <c r="AL8171" s="4"/>
      <c r="AM8171" s="4"/>
    </row>
    <row r="8172" spans="21:39" x14ac:dyDescent="0.2">
      <c r="U8172" s="4"/>
      <c r="V8172" s="4"/>
      <c r="W8172" s="4"/>
      <c r="X8172" s="4"/>
      <c r="AJ8172" s="4"/>
      <c r="AK8172" s="4"/>
      <c r="AL8172" s="4"/>
      <c r="AM8172" s="4"/>
    </row>
    <row r="8173" spans="21:39" x14ac:dyDescent="0.2">
      <c r="U8173" s="4"/>
      <c r="V8173" s="4"/>
      <c r="W8173" s="4"/>
      <c r="X8173" s="4"/>
      <c r="AJ8173" s="4"/>
      <c r="AK8173" s="4"/>
      <c r="AL8173" s="4"/>
      <c r="AM8173" s="4"/>
    </row>
    <row r="8174" spans="21:39" x14ac:dyDescent="0.2">
      <c r="U8174" s="4"/>
      <c r="V8174" s="4"/>
      <c r="W8174" s="4"/>
      <c r="X8174" s="4"/>
      <c r="AJ8174" s="4"/>
      <c r="AK8174" s="4"/>
      <c r="AL8174" s="4"/>
      <c r="AM8174" s="4"/>
    </row>
    <row r="8175" spans="21:39" x14ac:dyDescent="0.2">
      <c r="U8175" s="4"/>
      <c r="V8175" s="4"/>
      <c r="W8175" s="4"/>
      <c r="X8175" s="4"/>
      <c r="AJ8175" s="4"/>
      <c r="AK8175" s="4"/>
      <c r="AL8175" s="4"/>
      <c r="AM8175" s="4"/>
    </row>
    <row r="8176" spans="21:39" x14ac:dyDescent="0.2">
      <c r="U8176" s="4"/>
      <c r="V8176" s="4"/>
      <c r="W8176" s="4"/>
      <c r="X8176" s="4"/>
      <c r="AJ8176" s="4"/>
      <c r="AK8176" s="4"/>
      <c r="AL8176" s="4"/>
      <c r="AM8176" s="4"/>
    </row>
    <row r="8177" spans="21:39" x14ac:dyDescent="0.2">
      <c r="U8177" s="4"/>
      <c r="V8177" s="4"/>
      <c r="W8177" s="4"/>
      <c r="X8177" s="4"/>
      <c r="AJ8177" s="4"/>
      <c r="AK8177" s="4"/>
      <c r="AL8177" s="4"/>
      <c r="AM8177" s="4"/>
    </row>
    <row r="8178" spans="21:39" x14ac:dyDescent="0.2">
      <c r="U8178" s="4"/>
      <c r="V8178" s="4"/>
      <c r="W8178" s="4"/>
      <c r="X8178" s="4"/>
      <c r="AJ8178" s="4"/>
      <c r="AK8178" s="4"/>
      <c r="AL8178" s="4"/>
      <c r="AM8178" s="4"/>
    </row>
    <row r="8179" spans="21:39" x14ac:dyDescent="0.2">
      <c r="U8179" s="4"/>
      <c r="V8179" s="4"/>
      <c r="W8179" s="4"/>
      <c r="X8179" s="4"/>
      <c r="AJ8179" s="4"/>
      <c r="AK8179" s="4"/>
      <c r="AL8179" s="4"/>
      <c r="AM8179" s="4"/>
    </row>
    <row r="8180" spans="21:39" x14ac:dyDescent="0.2">
      <c r="U8180" s="4"/>
      <c r="V8180" s="4"/>
      <c r="W8180" s="4"/>
      <c r="X8180" s="4"/>
      <c r="AJ8180" s="4"/>
      <c r="AK8180" s="4"/>
      <c r="AL8180" s="4"/>
      <c r="AM8180" s="4"/>
    </row>
    <row r="8181" spans="21:39" x14ac:dyDescent="0.2">
      <c r="U8181" s="4"/>
      <c r="V8181" s="4"/>
      <c r="W8181" s="4"/>
      <c r="X8181" s="4"/>
      <c r="AJ8181" s="4"/>
      <c r="AK8181" s="4"/>
      <c r="AL8181" s="4"/>
      <c r="AM8181" s="4"/>
    </row>
    <row r="8182" spans="21:39" x14ac:dyDescent="0.2">
      <c r="U8182" s="4"/>
      <c r="V8182" s="4"/>
      <c r="W8182" s="4"/>
      <c r="X8182" s="4"/>
      <c r="AJ8182" s="4"/>
      <c r="AK8182" s="4"/>
      <c r="AL8182" s="4"/>
      <c r="AM8182" s="4"/>
    </row>
    <row r="8183" spans="21:39" x14ac:dyDescent="0.2">
      <c r="U8183" s="4"/>
      <c r="V8183" s="4"/>
      <c r="W8183" s="4"/>
      <c r="X8183" s="4"/>
      <c r="AJ8183" s="4"/>
      <c r="AK8183" s="4"/>
      <c r="AL8183" s="4"/>
      <c r="AM8183" s="4"/>
    </row>
    <row r="8184" spans="21:39" x14ac:dyDescent="0.2">
      <c r="U8184" s="4"/>
      <c r="V8184" s="4"/>
      <c r="W8184" s="4"/>
      <c r="X8184" s="4"/>
      <c r="AJ8184" s="4"/>
      <c r="AK8184" s="4"/>
      <c r="AL8184" s="4"/>
      <c r="AM8184" s="4"/>
    </row>
    <row r="8185" spans="21:39" x14ac:dyDescent="0.2">
      <c r="U8185" s="4"/>
      <c r="V8185" s="4"/>
      <c r="W8185" s="4"/>
      <c r="X8185" s="4"/>
      <c r="AJ8185" s="4"/>
      <c r="AK8185" s="4"/>
      <c r="AL8185" s="4"/>
      <c r="AM8185" s="4"/>
    </row>
    <row r="8186" spans="21:39" x14ac:dyDescent="0.2">
      <c r="U8186" s="4"/>
      <c r="V8186" s="4"/>
      <c r="W8186" s="4"/>
      <c r="X8186" s="4"/>
      <c r="AJ8186" s="4"/>
      <c r="AK8186" s="4"/>
      <c r="AL8186" s="4"/>
      <c r="AM8186" s="4"/>
    </row>
    <row r="8187" spans="21:39" x14ac:dyDescent="0.2">
      <c r="U8187" s="4"/>
      <c r="V8187" s="4"/>
      <c r="W8187" s="4"/>
      <c r="X8187" s="4"/>
      <c r="AJ8187" s="4"/>
      <c r="AK8187" s="4"/>
      <c r="AL8187" s="4"/>
      <c r="AM8187" s="4"/>
    </row>
    <row r="8188" spans="21:39" x14ac:dyDescent="0.2">
      <c r="U8188" s="4"/>
      <c r="V8188" s="4"/>
      <c r="W8188" s="4"/>
      <c r="X8188" s="4"/>
      <c r="AJ8188" s="4"/>
      <c r="AK8188" s="4"/>
      <c r="AL8188" s="4"/>
      <c r="AM8188" s="4"/>
    </row>
    <row r="8189" spans="21:39" x14ac:dyDescent="0.2">
      <c r="U8189" s="4"/>
      <c r="V8189" s="4"/>
      <c r="W8189" s="4"/>
      <c r="X8189" s="4"/>
      <c r="AJ8189" s="4"/>
      <c r="AK8189" s="4"/>
      <c r="AL8189" s="4"/>
      <c r="AM8189" s="4"/>
    </row>
    <row r="8190" spans="21:39" x14ac:dyDescent="0.2">
      <c r="U8190" s="4"/>
      <c r="V8190" s="4"/>
      <c r="W8190" s="4"/>
      <c r="X8190" s="4"/>
      <c r="AJ8190" s="4"/>
      <c r="AK8190" s="4"/>
      <c r="AL8190" s="4"/>
      <c r="AM8190" s="4"/>
    </row>
    <row r="8191" spans="21:39" x14ac:dyDescent="0.2">
      <c r="U8191" s="4"/>
      <c r="V8191" s="4"/>
      <c r="W8191" s="4"/>
      <c r="X8191" s="4"/>
      <c r="AJ8191" s="4"/>
      <c r="AK8191" s="4"/>
      <c r="AL8191" s="4"/>
      <c r="AM8191" s="4"/>
    </row>
    <row r="8192" spans="21:39" x14ac:dyDescent="0.2">
      <c r="U8192" s="4"/>
      <c r="V8192" s="4"/>
      <c r="W8192" s="4"/>
      <c r="X8192" s="4"/>
      <c r="AJ8192" s="4"/>
      <c r="AK8192" s="4"/>
      <c r="AL8192" s="4"/>
      <c r="AM8192" s="4"/>
    </row>
    <row r="8193" spans="21:39" x14ac:dyDescent="0.2">
      <c r="U8193" s="4"/>
      <c r="V8193" s="4"/>
      <c r="W8193" s="4"/>
      <c r="X8193" s="4"/>
      <c r="AJ8193" s="4"/>
      <c r="AK8193" s="4"/>
      <c r="AL8193" s="4"/>
      <c r="AM8193" s="4"/>
    </row>
    <row r="8194" spans="21:39" x14ac:dyDescent="0.2">
      <c r="U8194" s="4"/>
      <c r="V8194" s="4"/>
      <c r="W8194" s="4"/>
      <c r="X8194" s="4"/>
      <c r="AJ8194" s="4"/>
      <c r="AK8194" s="4"/>
      <c r="AL8194" s="4"/>
      <c r="AM8194" s="4"/>
    </row>
    <row r="8195" spans="21:39" x14ac:dyDescent="0.2">
      <c r="U8195" s="4"/>
      <c r="V8195" s="4"/>
      <c r="W8195" s="4"/>
      <c r="X8195" s="4"/>
      <c r="AJ8195" s="4"/>
      <c r="AK8195" s="4"/>
      <c r="AL8195" s="4"/>
      <c r="AM8195" s="4"/>
    </row>
    <row r="8196" spans="21:39" x14ac:dyDescent="0.2">
      <c r="U8196" s="4"/>
      <c r="V8196" s="4"/>
      <c r="W8196" s="4"/>
      <c r="X8196" s="4"/>
      <c r="AJ8196" s="4"/>
      <c r="AK8196" s="4"/>
      <c r="AL8196" s="4"/>
      <c r="AM8196" s="4"/>
    </row>
    <row r="8197" spans="21:39" x14ac:dyDescent="0.2">
      <c r="U8197" s="4"/>
      <c r="V8197" s="4"/>
      <c r="W8197" s="4"/>
      <c r="X8197" s="4"/>
      <c r="AJ8197" s="4"/>
      <c r="AK8197" s="4"/>
      <c r="AL8197" s="4"/>
      <c r="AM8197" s="4"/>
    </row>
    <row r="8198" spans="21:39" x14ac:dyDescent="0.2">
      <c r="U8198" s="4"/>
      <c r="V8198" s="4"/>
      <c r="W8198" s="4"/>
      <c r="X8198" s="4"/>
      <c r="AJ8198" s="4"/>
      <c r="AK8198" s="4"/>
      <c r="AL8198" s="4"/>
      <c r="AM8198" s="4"/>
    </row>
    <row r="8199" spans="21:39" x14ac:dyDescent="0.2">
      <c r="U8199" s="4"/>
      <c r="V8199" s="4"/>
      <c r="W8199" s="4"/>
      <c r="X8199" s="4"/>
      <c r="AJ8199" s="4"/>
      <c r="AK8199" s="4"/>
      <c r="AL8199" s="4"/>
      <c r="AM8199" s="4"/>
    </row>
    <row r="8200" spans="21:39" x14ac:dyDescent="0.2">
      <c r="U8200" s="4"/>
      <c r="V8200" s="4"/>
      <c r="W8200" s="4"/>
      <c r="X8200" s="4"/>
      <c r="AJ8200" s="4"/>
      <c r="AK8200" s="4"/>
      <c r="AL8200" s="4"/>
      <c r="AM8200" s="4"/>
    </row>
    <row r="8201" spans="21:39" x14ac:dyDescent="0.2">
      <c r="U8201" s="4"/>
      <c r="V8201" s="4"/>
      <c r="W8201" s="4"/>
      <c r="X8201" s="4"/>
      <c r="AJ8201" s="4"/>
      <c r="AK8201" s="4"/>
      <c r="AL8201" s="4"/>
      <c r="AM8201" s="4"/>
    </row>
    <row r="8202" spans="21:39" x14ac:dyDescent="0.2">
      <c r="U8202" s="4"/>
      <c r="V8202" s="4"/>
      <c r="W8202" s="4"/>
      <c r="X8202" s="4"/>
      <c r="AJ8202" s="4"/>
      <c r="AK8202" s="4"/>
      <c r="AL8202" s="4"/>
      <c r="AM8202" s="4"/>
    </row>
    <row r="8203" spans="21:39" x14ac:dyDescent="0.2">
      <c r="U8203" s="4"/>
      <c r="V8203" s="4"/>
      <c r="W8203" s="4"/>
      <c r="X8203" s="4"/>
      <c r="AJ8203" s="4"/>
      <c r="AK8203" s="4"/>
      <c r="AL8203" s="4"/>
      <c r="AM8203" s="4"/>
    </row>
    <row r="8204" spans="21:39" x14ac:dyDescent="0.2">
      <c r="U8204" s="4"/>
      <c r="V8204" s="4"/>
      <c r="W8204" s="4"/>
      <c r="X8204" s="4"/>
      <c r="AJ8204" s="4"/>
      <c r="AK8204" s="4"/>
      <c r="AL8204" s="4"/>
      <c r="AM8204" s="4"/>
    </row>
    <row r="8205" spans="21:39" x14ac:dyDescent="0.2">
      <c r="U8205" s="4"/>
      <c r="V8205" s="4"/>
      <c r="W8205" s="4"/>
      <c r="X8205" s="4"/>
      <c r="AJ8205" s="4"/>
      <c r="AK8205" s="4"/>
      <c r="AL8205" s="4"/>
      <c r="AM8205" s="4"/>
    </row>
    <row r="8206" spans="21:39" x14ac:dyDescent="0.2">
      <c r="U8206" s="4"/>
      <c r="V8206" s="4"/>
      <c r="W8206" s="4"/>
      <c r="X8206" s="4"/>
      <c r="AJ8206" s="4"/>
      <c r="AK8206" s="4"/>
      <c r="AL8206" s="4"/>
      <c r="AM8206" s="4"/>
    </row>
    <row r="8207" spans="21:39" x14ac:dyDescent="0.2">
      <c r="U8207" s="4"/>
      <c r="V8207" s="4"/>
      <c r="W8207" s="4"/>
      <c r="X8207" s="4"/>
      <c r="AJ8207" s="4"/>
      <c r="AK8207" s="4"/>
      <c r="AL8207" s="4"/>
      <c r="AM8207" s="4"/>
    </row>
    <row r="8208" spans="21:39" x14ac:dyDescent="0.2">
      <c r="U8208" s="4"/>
      <c r="V8208" s="4"/>
      <c r="W8208" s="4"/>
      <c r="X8208" s="4"/>
      <c r="AJ8208" s="4"/>
      <c r="AK8208" s="4"/>
      <c r="AL8208" s="4"/>
      <c r="AM8208" s="4"/>
    </row>
    <row r="8209" spans="21:39" x14ac:dyDescent="0.2">
      <c r="U8209" s="4"/>
      <c r="V8209" s="4"/>
      <c r="W8209" s="4"/>
      <c r="X8209" s="4"/>
      <c r="AJ8209" s="4"/>
      <c r="AK8209" s="4"/>
      <c r="AL8209" s="4"/>
      <c r="AM8209" s="4"/>
    </row>
    <row r="8210" spans="21:39" x14ac:dyDescent="0.2">
      <c r="U8210" s="4"/>
      <c r="V8210" s="4"/>
      <c r="W8210" s="4"/>
      <c r="X8210" s="4"/>
      <c r="AJ8210" s="4"/>
      <c r="AK8210" s="4"/>
      <c r="AL8210" s="4"/>
      <c r="AM8210" s="4"/>
    </row>
    <row r="8211" spans="21:39" x14ac:dyDescent="0.2">
      <c r="U8211" s="4"/>
      <c r="V8211" s="4"/>
      <c r="W8211" s="4"/>
      <c r="X8211" s="4"/>
      <c r="AJ8211" s="4"/>
      <c r="AK8211" s="4"/>
      <c r="AL8211" s="4"/>
      <c r="AM8211" s="4"/>
    </row>
    <row r="8212" spans="21:39" x14ac:dyDescent="0.2">
      <c r="U8212" s="4"/>
      <c r="V8212" s="4"/>
      <c r="W8212" s="4"/>
      <c r="X8212" s="4"/>
      <c r="AJ8212" s="4"/>
      <c r="AK8212" s="4"/>
      <c r="AL8212" s="4"/>
      <c r="AM8212" s="4"/>
    </row>
    <row r="8213" spans="21:39" x14ac:dyDescent="0.2">
      <c r="U8213" s="4"/>
      <c r="V8213" s="4"/>
      <c r="W8213" s="4"/>
      <c r="X8213" s="4"/>
      <c r="AJ8213" s="4"/>
      <c r="AK8213" s="4"/>
      <c r="AL8213" s="4"/>
      <c r="AM8213" s="4"/>
    </row>
    <row r="8214" spans="21:39" x14ac:dyDescent="0.2">
      <c r="U8214" s="4"/>
      <c r="V8214" s="4"/>
      <c r="W8214" s="4"/>
      <c r="X8214" s="4"/>
      <c r="AJ8214" s="4"/>
      <c r="AK8214" s="4"/>
      <c r="AL8214" s="4"/>
      <c r="AM8214" s="4"/>
    </row>
    <row r="8215" spans="21:39" x14ac:dyDescent="0.2">
      <c r="U8215" s="4"/>
      <c r="V8215" s="4"/>
      <c r="W8215" s="4"/>
      <c r="X8215" s="4"/>
      <c r="AJ8215" s="4"/>
      <c r="AK8215" s="4"/>
      <c r="AL8215" s="4"/>
      <c r="AM8215" s="4"/>
    </row>
    <row r="8216" spans="21:39" x14ac:dyDescent="0.2">
      <c r="U8216" s="4"/>
      <c r="V8216" s="4"/>
      <c r="W8216" s="4"/>
      <c r="X8216" s="4"/>
      <c r="AJ8216" s="4"/>
      <c r="AK8216" s="4"/>
      <c r="AL8216" s="4"/>
      <c r="AM8216" s="4"/>
    </row>
    <row r="8217" spans="21:39" x14ac:dyDescent="0.2">
      <c r="U8217" s="4"/>
      <c r="V8217" s="4"/>
      <c r="W8217" s="4"/>
      <c r="X8217" s="4"/>
      <c r="AJ8217" s="4"/>
      <c r="AK8217" s="4"/>
      <c r="AL8217" s="4"/>
      <c r="AM8217" s="4"/>
    </row>
    <row r="8218" spans="21:39" x14ac:dyDescent="0.2">
      <c r="U8218" s="4"/>
      <c r="V8218" s="4"/>
      <c r="W8218" s="4"/>
      <c r="X8218" s="4"/>
      <c r="AJ8218" s="4"/>
      <c r="AK8218" s="4"/>
      <c r="AL8218" s="4"/>
      <c r="AM8218" s="4"/>
    </row>
    <row r="8219" spans="21:39" x14ac:dyDescent="0.2">
      <c r="U8219" s="4"/>
      <c r="V8219" s="4"/>
      <c r="W8219" s="4"/>
      <c r="X8219" s="4"/>
      <c r="AJ8219" s="4"/>
      <c r="AK8219" s="4"/>
      <c r="AL8219" s="4"/>
      <c r="AM8219" s="4"/>
    </row>
    <row r="8220" spans="21:39" x14ac:dyDescent="0.2">
      <c r="U8220" s="4"/>
      <c r="V8220" s="4"/>
      <c r="W8220" s="4"/>
      <c r="X8220" s="4"/>
      <c r="AJ8220" s="4"/>
      <c r="AK8220" s="4"/>
      <c r="AL8220" s="4"/>
      <c r="AM8220" s="4"/>
    </row>
    <row r="8221" spans="21:39" x14ac:dyDescent="0.2">
      <c r="U8221" s="4"/>
      <c r="V8221" s="4"/>
      <c r="W8221" s="4"/>
      <c r="X8221" s="4"/>
      <c r="AJ8221" s="4"/>
      <c r="AK8221" s="4"/>
      <c r="AL8221" s="4"/>
      <c r="AM8221" s="4"/>
    </row>
    <row r="8222" spans="21:39" x14ac:dyDescent="0.2">
      <c r="U8222" s="4"/>
      <c r="V8222" s="4"/>
      <c r="W8222" s="4"/>
      <c r="X8222" s="4"/>
      <c r="AJ8222" s="4"/>
      <c r="AK8222" s="4"/>
      <c r="AL8222" s="4"/>
      <c r="AM8222" s="4"/>
    </row>
    <row r="8223" spans="21:39" x14ac:dyDescent="0.2">
      <c r="U8223" s="4"/>
      <c r="V8223" s="4"/>
      <c r="W8223" s="4"/>
      <c r="X8223" s="4"/>
      <c r="AJ8223" s="4"/>
      <c r="AK8223" s="4"/>
      <c r="AL8223" s="4"/>
      <c r="AM8223" s="4"/>
    </row>
    <row r="8224" spans="21:39" x14ac:dyDescent="0.2">
      <c r="U8224" s="4"/>
      <c r="V8224" s="4"/>
      <c r="W8224" s="4"/>
      <c r="X8224" s="4"/>
      <c r="AJ8224" s="4"/>
      <c r="AK8224" s="4"/>
      <c r="AL8224" s="4"/>
      <c r="AM8224" s="4"/>
    </row>
    <row r="8225" spans="21:39" x14ac:dyDescent="0.2">
      <c r="U8225" s="4"/>
      <c r="V8225" s="4"/>
      <c r="W8225" s="4"/>
      <c r="X8225" s="4"/>
      <c r="AJ8225" s="4"/>
      <c r="AK8225" s="4"/>
      <c r="AL8225" s="4"/>
      <c r="AM8225" s="4"/>
    </row>
    <row r="8226" spans="21:39" x14ac:dyDescent="0.2">
      <c r="U8226" s="4"/>
      <c r="V8226" s="4"/>
      <c r="W8226" s="4"/>
      <c r="X8226" s="4"/>
      <c r="AJ8226" s="4"/>
      <c r="AK8226" s="4"/>
      <c r="AL8226" s="4"/>
      <c r="AM8226" s="4"/>
    </row>
    <row r="8227" spans="21:39" x14ac:dyDescent="0.2">
      <c r="U8227" s="4"/>
      <c r="V8227" s="4"/>
      <c r="W8227" s="4"/>
      <c r="X8227" s="4"/>
      <c r="AJ8227" s="4"/>
      <c r="AK8227" s="4"/>
      <c r="AL8227" s="4"/>
      <c r="AM8227" s="4"/>
    </row>
    <row r="8228" spans="21:39" x14ac:dyDescent="0.2">
      <c r="U8228" s="4"/>
      <c r="V8228" s="4"/>
      <c r="W8228" s="4"/>
      <c r="X8228" s="4"/>
      <c r="AJ8228" s="4"/>
      <c r="AK8228" s="4"/>
      <c r="AL8228" s="4"/>
      <c r="AM8228" s="4"/>
    </row>
    <row r="8229" spans="21:39" x14ac:dyDescent="0.2">
      <c r="U8229" s="4"/>
      <c r="V8229" s="4"/>
      <c r="W8229" s="4"/>
      <c r="X8229" s="4"/>
      <c r="AJ8229" s="4"/>
      <c r="AK8229" s="4"/>
      <c r="AL8229" s="4"/>
      <c r="AM8229" s="4"/>
    </row>
    <row r="8230" spans="21:39" x14ac:dyDescent="0.2">
      <c r="U8230" s="4"/>
      <c r="V8230" s="4"/>
      <c r="W8230" s="4"/>
      <c r="X8230" s="4"/>
      <c r="AJ8230" s="4"/>
      <c r="AK8230" s="4"/>
      <c r="AL8230" s="4"/>
      <c r="AM8230" s="4"/>
    </row>
    <row r="8231" spans="21:39" x14ac:dyDescent="0.2">
      <c r="U8231" s="4"/>
      <c r="V8231" s="4"/>
      <c r="W8231" s="4"/>
      <c r="X8231" s="4"/>
      <c r="AJ8231" s="4"/>
      <c r="AK8231" s="4"/>
      <c r="AL8231" s="4"/>
      <c r="AM8231" s="4"/>
    </row>
    <row r="8232" spans="21:39" x14ac:dyDescent="0.2">
      <c r="U8232" s="4"/>
      <c r="V8232" s="4"/>
      <c r="W8232" s="4"/>
      <c r="X8232" s="4"/>
      <c r="AJ8232" s="4"/>
      <c r="AK8232" s="4"/>
      <c r="AL8232" s="4"/>
      <c r="AM8232" s="4"/>
    </row>
    <row r="8233" spans="21:39" x14ac:dyDescent="0.2">
      <c r="U8233" s="4"/>
      <c r="V8233" s="4"/>
      <c r="W8233" s="4"/>
      <c r="X8233" s="4"/>
      <c r="AJ8233" s="4"/>
      <c r="AK8233" s="4"/>
      <c r="AL8233" s="4"/>
      <c r="AM8233" s="4"/>
    </row>
    <row r="8234" spans="21:39" x14ac:dyDescent="0.2">
      <c r="U8234" s="4"/>
      <c r="V8234" s="4"/>
      <c r="W8234" s="4"/>
      <c r="X8234" s="4"/>
      <c r="AJ8234" s="4"/>
      <c r="AK8234" s="4"/>
      <c r="AL8234" s="4"/>
      <c r="AM8234" s="4"/>
    </row>
    <row r="8235" spans="21:39" x14ac:dyDescent="0.2">
      <c r="U8235" s="4"/>
      <c r="V8235" s="4"/>
      <c r="W8235" s="4"/>
      <c r="X8235" s="4"/>
      <c r="AJ8235" s="4"/>
      <c r="AK8235" s="4"/>
      <c r="AL8235" s="4"/>
      <c r="AM8235" s="4"/>
    </row>
    <row r="8236" spans="21:39" x14ac:dyDescent="0.2">
      <c r="U8236" s="4"/>
      <c r="V8236" s="4"/>
      <c r="W8236" s="4"/>
      <c r="X8236" s="4"/>
      <c r="AJ8236" s="4"/>
      <c r="AK8236" s="4"/>
      <c r="AL8236" s="4"/>
      <c r="AM8236" s="4"/>
    </row>
    <row r="8237" spans="21:39" x14ac:dyDescent="0.2">
      <c r="U8237" s="4"/>
      <c r="V8237" s="4"/>
      <c r="W8237" s="4"/>
      <c r="X8237" s="4"/>
      <c r="AJ8237" s="4"/>
      <c r="AK8237" s="4"/>
      <c r="AL8237" s="4"/>
      <c r="AM8237" s="4"/>
    </row>
    <row r="8238" spans="21:39" x14ac:dyDescent="0.2">
      <c r="U8238" s="4"/>
      <c r="V8238" s="4"/>
      <c r="W8238" s="4"/>
      <c r="X8238" s="4"/>
      <c r="AJ8238" s="4"/>
      <c r="AK8238" s="4"/>
      <c r="AL8238" s="4"/>
      <c r="AM8238" s="4"/>
    </row>
    <row r="8239" spans="21:39" x14ac:dyDescent="0.2">
      <c r="U8239" s="4"/>
      <c r="V8239" s="4"/>
      <c r="W8239" s="4"/>
      <c r="X8239" s="4"/>
      <c r="AJ8239" s="4"/>
      <c r="AK8239" s="4"/>
      <c r="AL8239" s="4"/>
      <c r="AM8239" s="4"/>
    </row>
    <row r="8240" spans="21:39" x14ac:dyDescent="0.2">
      <c r="U8240" s="4"/>
      <c r="V8240" s="4"/>
      <c r="W8240" s="4"/>
      <c r="X8240" s="4"/>
      <c r="AJ8240" s="4"/>
      <c r="AK8240" s="4"/>
      <c r="AL8240" s="4"/>
      <c r="AM8240" s="4"/>
    </row>
    <row r="8241" spans="21:39" x14ac:dyDescent="0.2">
      <c r="U8241" s="4"/>
      <c r="V8241" s="4"/>
      <c r="W8241" s="4"/>
      <c r="X8241" s="4"/>
      <c r="AJ8241" s="4"/>
      <c r="AK8241" s="4"/>
      <c r="AL8241" s="4"/>
      <c r="AM8241" s="4"/>
    </row>
    <row r="8242" spans="21:39" x14ac:dyDescent="0.2">
      <c r="U8242" s="4"/>
      <c r="V8242" s="4"/>
      <c r="W8242" s="4"/>
      <c r="X8242" s="4"/>
      <c r="AJ8242" s="4"/>
      <c r="AK8242" s="4"/>
      <c r="AL8242" s="4"/>
      <c r="AM8242" s="4"/>
    </row>
    <row r="8243" spans="21:39" x14ac:dyDescent="0.2">
      <c r="U8243" s="4"/>
      <c r="V8243" s="4"/>
      <c r="W8243" s="4"/>
      <c r="X8243" s="4"/>
      <c r="AJ8243" s="4"/>
      <c r="AK8243" s="4"/>
      <c r="AL8243" s="4"/>
      <c r="AM8243" s="4"/>
    </row>
    <row r="8244" spans="21:39" x14ac:dyDescent="0.2">
      <c r="U8244" s="4"/>
      <c r="V8244" s="4"/>
      <c r="W8244" s="4"/>
      <c r="X8244" s="4"/>
      <c r="AJ8244" s="4"/>
      <c r="AK8244" s="4"/>
      <c r="AL8244" s="4"/>
      <c r="AM8244" s="4"/>
    </row>
    <row r="8245" spans="21:39" x14ac:dyDescent="0.2">
      <c r="U8245" s="4"/>
      <c r="V8245" s="4"/>
      <c r="W8245" s="4"/>
      <c r="X8245" s="4"/>
      <c r="AJ8245" s="4"/>
      <c r="AK8245" s="4"/>
      <c r="AL8245" s="4"/>
      <c r="AM8245" s="4"/>
    </row>
    <row r="8246" spans="21:39" x14ac:dyDescent="0.2">
      <c r="U8246" s="4"/>
      <c r="V8246" s="4"/>
      <c r="W8246" s="4"/>
      <c r="X8246" s="4"/>
      <c r="AJ8246" s="4"/>
      <c r="AK8246" s="4"/>
      <c r="AL8246" s="4"/>
      <c r="AM8246" s="4"/>
    </row>
    <row r="8247" spans="21:39" x14ac:dyDescent="0.2">
      <c r="U8247" s="4"/>
      <c r="V8247" s="4"/>
      <c r="W8247" s="4"/>
      <c r="X8247" s="4"/>
      <c r="AJ8247" s="4"/>
      <c r="AK8247" s="4"/>
      <c r="AL8247" s="4"/>
      <c r="AM8247" s="4"/>
    </row>
    <row r="8248" spans="21:39" x14ac:dyDescent="0.2">
      <c r="U8248" s="4"/>
      <c r="V8248" s="4"/>
      <c r="W8248" s="4"/>
      <c r="X8248" s="4"/>
      <c r="AJ8248" s="4"/>
      <c r="AK8248" s="4"/>
      <c r="AL8248" s="4"/>
      <c r="AM8248" s="4"/>
    </row>
    <row r="8249" spans="21:39" x14ac:dyDescent="0.2">
      <c r="U8249" s="4"/>
      <c r="V8249" s="4"/>
      <c r="W8249" s="4"/>
      <c r="X8249" s="4"/>
      <c r="AJ8249" s="4"/>
      <c r="AK8249" s="4"/>
      <c r="AL8249" s="4"/>
      <c r="AM8249" s="4"/>
    </row>
    <row r="8250" spans="21:39" x14ac:dyDescent="0.2">
      <c r="U8250" s="4"/>
      <c r="V8250" s="4"/>
      <c r="W8250" s="4"/>
      <c r="X8250" s="4"/>
      <c r="AJ8250" s="4"/>
      <c r="AK8250" s="4"/>
      <c r="AL8250" s="4"/>
      <c r="AM8250" s="4"/>
    </row>
    <row r="8251" spans="21:39" x14ac:dyDescent="0.2">
      <c r="U8251" s="4"/>
      <c r="V8251" s="4"/>
      <c r="W8251" s="4"/>
      <c r="X8251" s="4"/>
      <c r="AJ8251" s="4"/>
      <c r="AK8251" s="4"/>
      <c r="AL8251" s="4"/>
      <c r="AM8251" s="4"/>
    </row>
    <row r="8252" spans="21:39" x14ac:dyDescent="0.2">
      <c r="U8252" s="4"/>
      <c r="V8252" s="4"/>
      <c r="W8252" s="4"/>
      <c r="X8252" s="4"/>
      <c r="AJ8252" s="4"/>
      <c r="AK8252" s="4"/>
      <c r="AL8252" s="4"/>
      <c r="AM8252" s="4"/>
    </row>
    <row r="8253" spans="21:39" x14ac:dyDescent="0.2">
      <c r="U8253" s="4"/>
      <c r="V8253" s="4"/>
      <c r="W8253" s="4"/>
      <c r="X8253" s="4"/>
      <c r="AJ8253" s="4"/>
      <c r="AK8253" s="4"/>
      <c r="AL8253" s="4"/>
      <c r="AM8253" s="4"/>
    </row>
    <row r="8254" spans="21:39" x14ac:dyDescent="0.2">
      <c r="U8254" s="4"/>
      <c r="V8254" s="4"/>
      <c r="W8254" s="4"/>
      <c r="X8254" s="4"/>
      <c r="AJ8254" s="4"/>
      <c r="AK8254" s="4"/>
      <c r="AL8254" s="4"/>
      <c r="AM8254" s="4"/>
    </row>
    <row r="8255" spans="21:39" x14ac:dyDescent="0.2">
      <c r="U8255" s="4"/>
      <c r="V8255" s="4"/>
      <c r="W8255" s="4"/>
      <c r="X8255" s="4"/>
      <c r="AJ8255" s="4"/>
      <c r="AK8255" s="4"/>
      <c r="AL8255" s="4"/>
      <c r="AM8255" s="4"/>
    </row>
    <row r="8256" spans="21:39" x14ac:dyDescent="0.2">
      <c r="U8256" s="4"/>
      <c r="V8256" s="4"/>
      <c r="W8256" s="4"/>
      <c r="X8256" s="4"/>
      <c r="AJ8256" s="4"/>
      <c r="AK8256" s="4"/>
      <c r="AL8256" s="4"/>
      <c r="AM8256" s="4"/>
    </row>
    <row r="8257" spans="21:39" x14ac:dyDescent="0.2">
      <c r="U8257" s="4"/>
      <c r="V8257" s="4"/>
      <c r="W8257" s="4"/>
      <c r="X8257" s="4"/>
      <c r="AJ8257" s="4"/>
      <c r="AK8257" s="4"/>
      <c r="AL8257" s="4"/>
      <c r="AM8257" s="4"/>
    </row>
    <row r="8258" spans="21:39" x14ac:dyDescent="0.2">
      <c r="U8258" s="4"/>
      <c r="V8258" s="4"/>
      <c r="W8258" s="4"/>
      <c r="X8258" s="4"/>
      <c r="AJ8258" s="4"/>
      <c r="AK8258" s="4"/>
      <c r="AL8258" s="4"/>
      <c r="AM8258" s="4"/>
    </row>
    <row r="8259" spans="21:39" x14ac:dyDescent="0.2">
      <c r="U8259" s="4"/>
      <c r="V8259" s="4"/>
      <c r="W8259" s="4"/>
      <c r="X8259" s="4"/>
      <c r="AJ8259" s="4"/>
      <c r="AK8259" s="4"/>
      <c r="AL8259" s="4"/>
      <c r="AM8259" s="4"/>
    </row>
    <row r="8260" spans="21:39" x14ac:dyDescent="0.2">
      <c r="U8260" s="4"/>
      <c r="V8260" s="4"/>
      <c r="W8260" s="4"/>
      <c r="X8260" s="4"/>
      <c r="AJ8260" s="4"/>
      <c r="AK8260" s="4"/>
      <c r="AL8260" s="4"/>
      <c r="AM8260" s="4"/>
    </row>
    <row r="8261" spans="21:39" x14ac:dyDescent="0.2">
      <c r="U8261" s="4"/>
      <c r="V8261" s="4"/>
      <c r="W8261" s="4"/>
      <c r="X8261" s="4"/>
      <c r="AJ8261" s="4"/>
      <c r="AK8261" s="4"/>
      <c r="AL8261" s="4"/>
      <c r="AM8261" s="4"/>
    </row>
    <row r="8262" spans="21:39" x14ac:dyDescent="0.2">
      <c r="U8262" s="4"/>
      <c r="V8262" s="4"/>
      <c r="W8262" s="4"/>
      <c r="X8262" s="4"/>
      <c r="AJ8262" s="4"/>
      <c r="AK8262" s="4"/>
      <c r="AL8262" s="4"/>
      <c r="AM8262" s="4"/>
    </row>
    <row r="8263" spans="21:39" x14ac:dyDescent="0.2">
      <c r="U8263" s="4"/>
      <c r="V8263" s="4"/>
      <c r="W8263" s="4"/>
      <c r="X8263" s="4"/>
      <c r="AJ8263" s="4"/>
      <c r="AK8263" s="4"/>
      <c r="AL8263" s="4"/>
      <c r="AM8263" s="4"/>
    </row>
    <row r="8264" spans="21:39" x14ac:dyDescent="0.2">
      <c r="U8264" s="4"/>
      <c r="V8264" s="4"/>
      <c r="W8264" s="4"/>
      <c r="X8264" s="4"/>
      <c r="AJ8264" s="4"/>
      <c r="AK8264" s="4"/>
      <c r="AL8264" s="4"/>
      <c r="AM8264" s="4"/>
    </row>
    <row r="8265" spans="21:39" x14ac:dyDescent="0.2">
      <c r="U8265" s="4"/>
      <c r="V8265" s="4"/>
      <c r="W8265" s="4"/>
      <c r="X8265" s="4"/>
      <c r="AJ8265" s="4"/>
      <c r="AK8265" s="4"/>
      <c r="AL8265" s="4"/>
      <c r="AM8265" s="4"/>
    </row>
    <row r="8266" spans="21:39" x14ac:dyDescent="0.2">
      <c r="U8266" s="4"/>
      <c r="V8266" s="4"/>
      <c r="W8266" s="4"/>
      <c r="X8266" s="4"/>
      <c r="AJ8266" s="4"/>
      <c r="AK8266" s="4"/>
      <c r="AL8266" s="4"/>
      <c r="AM8266" s="4"/>
    </row>
    <row r="8267" spans="21:39" x14ac:dyDescent="0.2">
      <c r="U8267" s="4"/>
      <c r="V8267" s="4"/>
      <c r="W8267" s="4"/>
      <c r="X8267" s="4"/>
      <c r="AJ8267" s="4"/>
      <c r="AK8267" s="4"/>
      <c r="AL8267" s="4"/>
      <c r="AM8267" s="4"/>
    </row>
    <row r="8268" spans="21:39" x14ac:dyDescent="0.2">
      <c r="U8268" s="4"/>
      <c r="V8268" s="4"/>
      <c r="W8268" s="4"/>
      <c r="X8268" s="4"/>
      <c r="AJ8268" s="4"/>
      <c r="AK8268" s="4"/>
      <c r="AL8268" s="4"/>
      <c r="AM8268" s="4"/>
    </row>
    <row r="8269" spans="21:39" x14ac:dyDescent="0.2">
      <c r="U8269" s="4"/>
      <c r="V8269" s="4"/>
      <c r="W8269" s="4"/>
      <c r="X8269" s="4"/>
      <c r="AJ8269" s="4"/>
      <c r="AK8269" s="4"/>
      <c r="AL8269" s="4"/>
      <c r="AM8269" s="4"/>
    </row>
    <row r="8270" spans="21:39" x14ac:dyDescent="0.2">
      <c r="U8270" s="4"/>
      <c r="V8270" s="4"/>
      <c r="W8270" s="4"/>
      <c r="X8270" s="4"/>
      <c r="AJ8270" s="4"/>
      <c r="AK8270" s="4"/>
      <c r="AL8270" s="4"/>
      <c r="AM8270" s="4"/>
    </row>
    <row r="8271" spans="21:39" x14ac:dyDescent="0.2">
      <c r="U8271" s="4"/>
      <c r="V8271" s="4"/>
      <c r="W8271" s="4"/>
      <c r="X8271" s="4"/>
      <c r="AJ8271" s="4"/>
      <c r="AK8271" s="4"/>
      <c r="AL8271" s="4"/>
      <c r="AM8271" s="4"/>
    </row>
    <row r="8272" spans="21:39" x14ac:dyDescent="0.2">
      <c r="U8272" s="4"/>
      <c r="V8272" s="4"/>
      <c r="W8272" s="4"/>
      <c r="X8272" s="4"/>
      <c r="AJ8272" s="4"/>
      <c r="AK8272" s="4"/>
      <c r="AL8272" s="4"/>
      <c r="AM8272" s="4"/>
    </row>
    <row r="8273" spans="21:39" x14ac:dyDescent="0.2">
      <c r="U8273" s="4"/>
      <c r="V8273" s="4"/>
      <c r="W8273" s="4"/>
      <c r="X8273" s="4"/>
      <c r="AJ8273" s="4"/>
      <c r="AK8273" s="4"/>
      <c r="AL8273" s="4"/>
      <c r="AM8273" s="4"/>
    </row>
    <row r="8274" spans="21:39" x14ac:dyDescent="0.2">
      <c r="U8274" s="4"/>
      <c r="V8274" s="4"/>
      <c r="W8274" s="4"/>
      <c r="X8274" s="4"/>
      <c r="AJ8274" s="4"/>
      <c r="AK8274" s="4"/>
      <c r="AL8274" s="4"/>
      <c r="AM8274" s="4"/>
    </row>
    <row r="8275" spans="21:39" x14ac:dyDescent="0.2">
      <c r="U8275" s="4"/>
      <c r="V8275" s="4"/>
      <c r="W8275" s="4"/>
      <c r="X8275" s="4"/>
      <c r="AJ8275" s="4"/>
      <c r="AK8275" s="4"/>
      <c r="AL8275" s="4"/>
      <c r="AM8275" s="4"/>
    </row>
    <row r="8276" spans="21:39" x14ac:dyDescent="0.2">
      <c r="U8276" s="4"/>
      <c r="V8276" s="4"/>
      <c r="W8276" s="4"/>
      <c r="X8276" s="4"/>
      <c r="AJ8276" s="4"/>
      <c r="AK8276" s="4"/>
      <c r="AL8276" s="4"/>
      <c r="AM8276" s="4"/>
    </row>
    <row r="8277" spans="21:39" x14ac:dyDescent="0.2">
      <c r="U8277" s="4"/>
      <c r="V8277" s="4"/>
      <c r="W8277" s="4"/>
      <c r="X8277" s="4"/>
      <c r="AJ8277" s="4"/>
      <c r="AK8277" s="4"/>
      <c r="AL8277" s="4"/>
      <c r="AM8277" s="4"/>
    </row>
    <row r="8278" spans="21:39" x14ac:dyDescent="0.2">
      <c r="U8278" s="4"/>
      <c r="V8278" s="4"/>
      <c r="W8278" s="4"/>
      <c r="X8278" s="4"/>
      <c r="AJ8278" s="4"/>
      <c r="AK8278" s="4"/>
      <c r="AL8278" s="4"/>
      <c r="AM8278" s="4"/>
    </row>
    <row r="8279" spans="21:39" x14ac:dyDescent="0.2">
      <c r="U8279" s="4"/>
      <c r="V8279" s="4"/>
      <c r="W8279" s="4"/>
      <c r="X8279" s="4"/>
      <c r="AJ8279" s="4"/>
      <c r="AK8279" s="4"/>
      <c r="AL8279" s="4"/>
      <c r="AM8279" s="4"/>
    </row>
    <row r="8280" spans="21:39" x14ac:dyDescent="0.2">
      <c r="U8280" s="4"/>
      <c r="V8280" s="4"/>
      <c r="W8280" s="4"/>
      <c r="X8280" s="4"/>
      <c r="AJ8280" s="4"/>
      <c r="AK8280" s="4"/>
      <c r="AL8280" s="4"/>
      <c r="AM8280" s="4"/>
    </row>
    <row r="8281" spans="21:39" x14ac:dyDescent="0.2">
      <c r="U8281" s="4"/>
      <c r="V8281" s="4"/>
      <c r="W8281" s="4"/>
      <c r="X8281" s="4"/>
      <c r="AJ8281" s="4"/>
      <c r="AK8281" s="4"/>
      <c r="AL8281" s="4"/>
      <c r="AM8281" s="4"/>
    </row>
    <row r="8282" spans="21:39" x14ac:dyDescent="0.2">
      <c r="U8282" s="4"/>
      <c r="V8282" s="4"/>
      <c r="W8282" s="4"/>
      <c r="X8282" s="4"/>
      <c r="AJ8282" s="4"/>
      <c r="AK8282" s="4"/>
      <c r="AL8282" s="4"/>
      <c r="AM8282" s="4"/>
    </row>
    <row r="8283" spans="21:39" x14ac:dyDescent="0.2">
      <c r="U8283" s="4"/>
      <c r="V8283" s="4"/>
      <c r="W8283" s="4"/>
      <c r="X8283" s="4"/>
      <c r="AJ8283" s="4"/>
      <c r="AK8283" s="4"/>
      <c r="AL8283" s="4"/>
      <c r="AM8283" s="4"/>
    </row>
    <row r="8284" spans="21:39" x14ac:dyDescent="0.2">
      <c r="U8284" s="4"/>
      <c r="V8284" s="4"/>
      <c r="W8284" s="4"/>
      <c r="X8284" s="4"/>
      <c r="AJ8284" s="4"/>
      <c r="AK8284" s="111"/>
      <c r="AL8284" s="4"/>
      <c r="AM8284" s="4"/>
    </row>
    <row r="8285" spans="21:39" x14ac:dyDescent="0.2">
      <c r="U8285" s="4"/>
      <c r="V8285" s="4"/>
      <c r="W8285" s="4"/>
      <c r="X8285" s="4"/>
      <c r="AJ8285" s="4"/>
      <c r="AK8285" s="111"/>
      <c r="AL8285" s="4"/>
      <c r="AM8285" s="4"/>
    </row>
    <row r="8286" spans="21:39" x14ac:dyDescent="0.2">
      <c r="U8286" s="4"/>
      <c r="V8286" s="4"/>
      <c r="W8286" s="4"/>
      <c r="X8286" s="4"/>
      <c r="AJ8286" s="4"/>
      <c r="AK8286" s="111"/>
      <c r="AL8286" s="4"/>
      <c r="AM8286" s="4"/>
    </row>
    <row r="8287" spans="21:39" x14ac:dyDescent="0.2">
      <c r="U8287" s="4"/>
      <c r="V8287" s="4"/>
      <c r="W8287" s="4"/>
      <c r="X8287" s="4"/>
      <c r="AJ8287" s="4"/>
      <c r="AK8287" s="111"/>
      <c r="AL8287" s="4"/>
      <c r="AM8287" s="4"/>
    </row>
    <row r="8288" spans="21:39" x14ac:dyDescent="0.2">
      <c r="U8288" s="4"/>
      <c r="V8288" s="4"/>
      <c r="W8288" s="4"/>
      <c r="X8288" s="4"/>
      <c r="AJ8288" s="4"/>
      <c r="AK8288" s="4"/>
      <c r="AL8288" s="4"/>
      <c r="AM8288" s="4"/>
    </row>
    <row r="8289" spans="21:39" x14ac:dyDescent="0.2">
      <c r="U8289" s="4"/>
      <c r="V8289" s="4"/>
      <c r="W8289" s="4"/>
      <c r="X8289" s="4"/>
      <c r="AJ8289" s="4"/>
      <c r="AK8289" s="4"/>
      <c r="AL8289" s="4"/>
      <c r="AM8289" s="4"/>
    </row>
    <row r="8290" spans="21:39" x14ac:dyDescent="0.2">
      <c r="U8290" s="4"/>
      <c r="V8290" s="4"/>
      <c r="W8290" s="4"/>
      <c r="X8290" s="4"/>
      <c r="AJ8290" s="4"/>
      <c r="AK8290" s="4"/>
      <c r="AL8290" s="4"/>
      <c r="AM8290" s="4"/>
    </row>
    <row r="8291" spans="21:39" x14ac:dyDescent="0.2">
      <c r="U8291" s="4"/>
      <c r="V8291" s="4"/>
      <c r="W8291" s="4"/>
      <c r="X8291" s="4"/>
      <c r="AJ8291" s="4"/>
      <c r="AK8291" s="4"/>
      <c r="AL8291" s="4"/>
      <c r="AM8291" s="4"/>
    </row>
    <row r="8292" spans="21:39" x14ac:dyDescent="0.2">
      <c r="U8292" s="4"/>
      <c r="V8292" s="4"/>
      <c r="W8292" s="4"/>
      <c r="X8292" s="4"/>
      <c r="AJ8292" s="4"/>
      <c r="AK8292" s="4"/>
      <c r="AL8292" s="4"/>
      <c r="AM8292" s="4"/>
    </row>
    <row r="8293" spans="21:39" x14ac:dyDescent="0.2">
      <c r="U8293" s="4"/>
      <c r="V8293" s="4"/>
      <c r="W8293" s="4"/>
      <c r="X8293" s="4"/>
      <c r="AJ8293" s="4"/>
      <c r="AK8293" s="4"/>
      <c r="AL8293" s="4"/>
      <c r="AM8293" s="4"/>
    </row>
    <row r="8294" spans="21:39" x14ac:dyDescent="0.2">
      <c r="U8294" s="4"/>
      <c r="V8294" s="4"/>
      <c r="W8294" s="4"/>
      <c r="X8294" s="4"/>
      <c r="AJ8294" s="4"/>
      <c r="AK8294" s="4"/>
      <c r="AL8294" s="4"/>
      <c r="AM8294" s="4"/>
    </row>
    <row r="8295" spans="21:39" x14ac:dyDescent="0.2">
      <c r="U8295" s="4"/>
      <c r="V8295" s="4"/>
      <c r="W8295" s="4"/>
      <c r="X8295" s="4"/>
      <c r="AJ8295" s="4"/>
      <c r="AK8295" s="4"/>
      <c r="AL8295" s="4"/>
      <c r="AM8295" s="4"/>
    </row>
    <row r="8296" spans="21:39" x14ac:dyDescent="0.2">
      <c r="U8296" s="4"/>
      <c r="V8296" s="4"/>
      <c r="W8296" s="4"/>
      <c r="X8296" s="4"/>
      <c r="AJ8296" s="4"/>
      <c r="AK8296" s="4"/>
      <c r="AL8296" s="4"/>
      <c r="AM8296" s="4"/>
    </row>
    <row r="8297" spans="21:39" x14ac:dyDescent="0.2">
      <c r="U8297" s="4"/>
      <c r="V8297" s="4"/>
      <c r="W8297" s="4"/>
      <c r="X8297" s="4"/>
      <c r="AJ8297" s="4"/>
      <c r="AK8297" s="4"/>
      <c r="AL8297" s="4"/>
      <c r="AM8297" s="4"/>
    </row>
    <row r="8298" spans="21:39" x14ac:dyDescent="0.2">
      <c r="U8298" s="4"/>
      <c r="V8298" s="4"/>
      <c r="W8298" s="4"/>
      <c r="X8298" s="4"/>
      <c r="AJ8298" s="4"/>
      <c r="AK8298" s="4"/>
      <c r="AL8298" s="4"/>
      <c r="AM8298" s="4"/>
    </row>
    <row r="8299" spans="21:39" x14ac:dyDescent="0.2">
      <c r="U8299" s="4"/>
      <c r="V8299" s="4"/>
      <c r="W8299" s="4"/>
      <c r="X8299" s="4"/>
      <c r="AJ8299" s="4"/>
      <c r="AK8299" s="4"/>
      <c r="AL8299" s="4"/>
      <c r="AM8299" s="4"/>
    </row>
    <row r="8300" spans="21:39" x14ac:dyDescent="0.2">
      <c r="U8300" s="4"/>
      <c r="V8300" s="4"/>
      <c r="W8300" s="4"/>
      <c r="X8300" s="4"/>
      <c r="AJ8300" s="4"/>
      <c r="AK8300" s="4"/>
      <c r="AL8300" s="4"/>
      <c r="AM8300" s="4"/>
    </row>
    <row r="8301" spans="21:39" x14ac:dyDescent="0.2">
      <c r="U8301" s="4"/>
      <c r="V8301" s="4"/>
      <c r="W8301" s="4"/>
      <c r="X8301" s="4"/>
      <c r="AJ8301" s="4"/>
      <c r="AK8301" s="4"/>
      <c r="AL8301" s="4"/>
      <c r="AM8301" s="4"/>
    </row>
    <row r="8302" spans="21:39" x14ac:dyDescent="0.2">
      <c r="U8302" s="4"/>
      <c r="V8302" s="4"/>
      <c r="W8302" s="4"/>
      <c r="X8302" s="4"/>
      <c r="AJ8302" s="4"/>
      <c r="AK8302" s="4"/>
      <c r="AL8302" s="4"/>
      <c r="AM8302" s="4"/>
    </row>
    <row r="8303" spans="21:39" x14ac:dyDescent="0.2">
      <c r="U8303" s="4"/>
      <c r="V8303" s="4"/>
      <c r="W8303" s="4"/>
      <c r="X8303" s="4"/>
      <c r="AJ8303" s="4"/>
      <c r="AK8303" s="4"/>
      <c r="AL8303" s="4"/>
      <c r="AM8303" s="4"/>
    </row>
    <row r="8304" spans="21:39" x14ac:dyDescent="0.2">
      <c r="U8304" s="4"/>
      <c r="V8304" s="4"/>
      <c r="W8304" s="4"/>
      <c r="X8304" s="4"/>
      <c r="AJ8304" s="4"/>
      <c r="AK8304" s="4"/>
      <c r="AL8304" s="4"/>
      <c r="AM8304" s="4"/>
    </row>
    <row r="8305" spans="21:39" x14ac:dyDescent="0.2">
      <c r="U8305" s="4"/>
      <c r="V8305" s="4"/>
      <c r="W8305" s="4"/>
      <c r="X8305" s="4"/>
      <c r="AJ8305" s="4"/>
      <c r="AK8305" s="4"/>
      <c r="AL8305" s="4"/>
      <c r="AM8305" s="4"/>
    </row>
    <row r="8306" spans="21:39" x14ac:dyDescent="0.2">
      <c r="U8306" s="4"/>
      <c r="V8306" s="4"/>
      <c r="W8306" s="4"/>
      <c r="X8306" s="4"/>
      <c r="AJ8306" s="4"/>
      <c r="AK8306" s="4"/>
      <c r="AL8306" s="4"/>
      <c r="AM8306" s="4"/>
    </row>
    <row r="8307" spans="21:39" x14ac:dyDescent="0.2">
      <c r="U8307" s="4"/>
      <c r="V8307" s="4"/>
      <c r="W8307" s="4"/>
      <c r="X8307" s="4"/>
      <c r="AJ8307" s="4"/>
      <c r="AK8307" s="4"/>
      <c r="AL8307" s="4"/>
      <c r="AM8307" s="4"/>
    </row>
    <row r="8308" spans="21:39" x14ac:dyDescent="0.2">
      <c r="U8308" s="4"/>
      <c r="V8308" s="4"/>
      <c r="W8308" s="4"/>
      <c r="X8308" s="4"/>
      <c r="AJ8308" s="4"/>
      <c r="AK8308" s="4"/>
      <c r="AL8308" s="4"/>
      <c r="AM8308" s="4"/>
    </row>
    <row r="8309" spans="21:39" x14ac:dyDescent="0.2">
      <c r="U8309" s="4"/>
      <c r="V8309" s="4"/>
      <c r="W8309" s="4"/>
      <c r="X8309" s="4"/>
      <c r="AJ8309" s="4"/>
      <c r="AK8309" s="4"/>
      <c r="AL8309" s="4"/>
      <c r="AM8309" s="4"/>
    </row>
    <row r="8310" spans="21:39" x14ac:dyDescent="0.2">
      <c r="U8310" s="4"/>
      <c r="V8310" s="4"/>
      <c r="W8310" s="4"/>
      <c r="X8310" s="4"/>
      <c r="AJ8310" s="4"/>
      <c r="AK8310" s="4"/>
      <c r="AL8310" s="4"/>
      <c r="AM8310" s="4"/>
    </row>
    <row r="8311" spans="21:39" x14ac:dyDescent="0.2">
      <c r="U8311" s="4"/>
      <c r="V8311" s="4"/>
      <c r="W8311" s="4"/>
      <c r="X8311" s="4"/>
      <c r="AJ8311" s="4"/>
      <c r="AK8311" s="4"/>
      <c r="AL8311" s="4"/>
      <c r="AM8311" s="4"/>
    </row>
    <row r="8312" spans="21:39" x14ac:dyDescent="0.2">
      <c r="U8312" s="4"/>
      <c r="V8312" s="4"/>
      <c r="W8312" s="4"/>
      <c r="X8312" s="4"/>
      <c r="AJ8312" s="4"/>
      <c r="AK8312" s="4"/>
      <c r="AL8312" s="4"/>
      <c r="AM8312" s="4"/>
    </row>
    <row r="8313" spans="21:39" x14ac:dyDescent="0.2">
      <c r="U8313" s="4"/>
      <c r="V8313" s="4"/>
      <c r="W8313" s="4"/>
      <c r="X8313" s="4"/>
      <c r="AJ8313" s="4"/>
      <c r="AK8313" s="4"/>
      <c r="AL8313" s="4"/>
      <c r="AM8313" s="4"/>
    </row>
    <row r="8314" spans="21:39" x14ac:dyDescent="0.2">
      <c r="U8314" s="4"/>
      <c r="V8314" s="4"/>
      <c r="W8314" s="4"/>
      <c r="X8314" s="4"/>
      <c r="AJ8314" s="4"/>
      <c r="AK8314" s="4"/>
      <c r="AL8314" s="4"/>
      <c r="AM8314" s="4"/>
    </row>
    <row r="8315" spans="21:39" x14ac:dyDescent="0.2">
      <c r="U8315" s="4"/>
      <c r="V8315" s="4"/>
      <c r="W8315" s="4"/>
      <c r="X8315" s="4"/>
      <c r="AJ8315" s="4"/>
      <c r="AK8315" s="4"/>
      <c r="AL8315" s="4"/>
      <c r="AM8315" s="4"/>
    </row>
    <row r="8316" spans="21:39" x14ac:dyDescent="0.2">
      <c r="U8316" s="4"/>
      <c r="V8316" s="4"/>
      <c r="W8316" s="4"/>
      <c r="X8316" s="4"/>
      <c r="AJ8316" s="4"/>
      <c r="AK8316" s="4"/>
      <c r="AL8316" s="4"/>
      <c r="AM8316" s="4"/>
    </row>
    <row r="8317" spans="21:39" x14ac:dyDescent="0.2">
      <c r="U8317" s="4"/>
      <c r="V8317" s="4"/>
      <c r="W8317" s="4"/>
      <c r="X8317" s="4"/>
      <c r="AJ8317" s="4"/>
      <c r="AK8317" s="4"/>
      <c r="AL8317" s="4"/>
      <c r="AM8317" s="4"/>
    </row>
    <row r="8318" spans="21:39" x14ac:dyDescent="0.2">
      <c r="U8318" s="4"/>
      <c r="V8318" s="4"/>
      <c r="W8318" s="4"/>
      <c r="X8318" s="4"/>
      <c r="AJ8318" s="4"/>
      <c r="AK8318" s="4"/>
      <c r="AL8318" s="4"/>
      <c r="AM8318" s="4"/>
    </row>
    <row r="8319" spans="21:39" x14ac:dyDescent="0.2">
      <c r="U8319" s="4"/>
      <c r="V8319" s="4"/>
      <c r="W8319" s="4"/>
      <c r="X8319" s="4"/>
      <c r="AJ8319" s="4"/>
      <c r="AK8319" s="4"/>
      <c r="AL8319" s="4"/>
      <c r="AM8319" s="4"/>
    </row>
    <row r="8320" spans="21:39" x14ac:dyDescent="0.2">
      <c r="U8320" s="4"/>
      <c r="V8320" s="4"/>
      <c r="W8320" s="4"/>
      <c r="X8320" s="4"/>
      <c r="AJ8320" s="4"/>
      <c r="AK8320" s="4"/>
      <c r="AL8320" s="4"/>
      <c r="AM8320" s="4"/>
    </row>
    <row r="8321" spans="21:39" x14ac:dyDescent="0.2">
      <c r="U8321" s="4"/>
      <c r="V8321" s="4"/>
      <c r="W8321" s="4"/>
      <c r="X8321" s="4"/>
      <c r="AJ8321" s="4"/>
      <c r="AK8321" s="4"/>
      <c r="AL8321" s="4"/>
      <c r="AM8321" s="4"/>
    </row>
    <row r="8322" spans="21:39" x14ac:dyDescent="0.2">
      <c r="U8322" s="4"/>
      <c r="V8322" s="4"/>
      <c r="W8322" s="4"/>
      <c r="X8322" s="4"/>
      <c r="AJ8322" s="4"/>
      <c r="AK8322" s="4"/>
      <c r="AL8322" s="4"/>
      <c r="AM8322" s="4"/>
    </row>
    <row r="8323" spans="21:39" x14ac:dyDescent="0.2">
      <c r="U8323" s="4"/>
      <c r="V8323" s="4"/>
      <c r="W8323" s="4"/>
      <c r="X8323" s="4"/>
      <c r="AJ8323" s="4"/>
      <c r="AK8323" s="4"/>
      <c r="AL8323" s="4"/>
      <c r="AM8323" s="4"/>
    </row>
    <row r="8324" spans="21:39" x14ac:dyDescent="0.2">
      <c r="U8324" s="4"/>
      <c r="V8324" s="4"/>
      <c r="W8324" s="4"/>
      <c r="X8324" s="4"/>
      <c r="AJ8324" s="4"/>
      <c r="AK8324" s="4"/>
      <c r="AL8324" s="4"/>
      <c r="AM8324" s="4"/>
    </row>
    <row r="8325" spans="21:39" x14ac:dyDescent="0.2">
      <c r="U8325" s="4"/>
      <c r="V8325" s="4"/>
      <c r="W8325" s="4"/>
      <c r="X8325" s="4"/>
      <c r="AJ8325" s="4"/>
      <c r="AK8325" s="4"/>
      <c r="AL8325" s="4"/>
      <c r="AM8325" s="4"/>
    </row>
    <row r="8326" spans="21:39" x14ac:dyDescent="0.2">
      <c r="U8326" s="4"/>
      <c r="V8326" s="4"/>
      <c r="W8326" s="4"/>
      <c r="X8326" s="4"/>
      <c r="AJ8326" s="4"/>
      <c r="AK8326" s="4"/>
      <c r="AL8326" s="4"/>
      <c r="AM8326" s="4"/>
    </row>
    <row r="8327" spans="21:39" x14ac:dyDescent="0.2">
      <c r="U8327" s="4"/>
      <c r="V8327" s="4"/>
      <c r="W8327" s="4"/>
      <c r="X8327" s="4"/>
      <c r="AJ8327" s="4"/>
      <c r="AK8327" s="4"/>
      <c r="AL8327" s="4"/>
      <c r="AM8327" s="4"/>
    </row>
    <row r="8328" spans="21:39" x14ac:dyDescent="0.2">
      <c r="U8328" s="4"/>
      <c r="V8328" s="4"/>
      <c r="W8328" s="4"/>
      <c r="X8328" s="4"/>
      <c r="AJ8328" s="4"/>
      <c r="AK8328" s="4"/>
      <c r="AL8328" s="4"/>
      <c r="AM8328" s="4"/>
    </row>
    <row r="8329" spans="21:39" x14ac:dyDescent="0.2">
      <c r="U8329" s="4"/>
      <c r="V8329" s="4"/>
      <c r="W8329" s="4"/>
      <c r="X8329" s="4"/>
      <c r="AJ8329" s="4"/>
      <c r="AK8329" s="4"/>
      <c r="AL8329" s="4"/>
      <c r="AM8329" s="4"/>
    </row>
    <row r="8330" spans="21:39" x14ac:dyDescent="0.2">
      <c r="U8330" s="4"/>
      <c r="V8330" s="4"/>
      <c r="W8330" s="4"/>
      <c r="X8330" s="4"/>
      <c r="AJ8330" s="4"/>
      <c r="AK8330" s="4"/>
      <c r="AL8330" s="4"/>
      <c r="AM8330" s="4"/>
    </row>
    <row r="8331" spans="21:39" x14ac:dyDescent="0.2">
      <c r="U8331" s="4"/>
      <c r="V8331" s="4"/>
      <c r="W8331" s="4"/>
      <c r="X8331" s="4"/>
      <c r="AJ8331" s="4"/>
      <c r="AK8331" s="4"/>
      <c r="AL8331" s="4"/>
      <c r="AM8331" s="4"/>
    </row>
    <row r="8332" spans="21:39" x14ac:dyDescent="0.2">
      <c r="U8332" s="4"/>
      <c r="V8332" s="4"/>
      <c r="W8332" s="4"/>
      <c r="X8332" s="4"/>
      <c r="AJ8332" s="4"/>
      <c r="AK8332" s="4"/>
      <c r="AL8332" s="4"/>
      <c r="AM8332" s="4"/>
    </row>
    <row r="8333" spans="21:39" x14ac:dyDescent="0.2">
      <c r="U8333" s="4"/>
      <c r="V8333" s="4"/>
      <c r="W8333" s="4"/>
      <c r="X8333" s="4"/>
      <c r="AJ8333" s="4"/>
      <c r="AK8333" s="4"/>
      <c r="AL8333" s="4"/>
      <c r="AM8333" s="4"/>
    </row>
    <row r="8334" spans="21:39" x14ac:dyDescent="0.2">
      <c r="U8334" s="4"/>
      <c r="V8334" s="4"/>
      <c r="W8334" s="4"/>
      <c r="X8334" s="4"/>
      <c r="AJ8334" s="4"/>
      <c r="AK8334" s="4"/>
      <c r="AL8334" s="4"/>
      <c r="AM8334" s="4"/>
    </row>
    <row r="8335" spans="21:39" x14ac:dyDescent="0.2">
      <c r="U8335" s="4"/>
      <c r="V8335" s="4"/>
      <c r="W8335" s="4"/>
      <c r="X8335" s="4"/>
      <c r="AJ8335" s="4"/>
      <c r="AK8335" s="4"/>
      <c r="AL8335" s="4"/>
      <c r="AM8335" s="4"/>
    </row>
    <row r="8336" spans="21:39" x14ac:dyDescent="0.2">
      <c r="U8336" s="4"/>
      <c r="V8336" s="4"/>
      <c r="W8336" s="4"/>
      <c r="X8336" s="4"/>
      <c r="AJ8336" s="4"/>
      <c r="AK8336" s="4"/>
      <c r="AL8336" s="4"/>
      <c r="AM8336" s="4"/>
    </row>
    <row r="8337" spans="21:39" x14ac:dyDescent="0.2">
      <c r="U8337" s="4"/>
      <c r="V8337" s="4"/>
      <c r="W8337" s="4"/>
      <c r="X8337" s="4"/>
      <c r="AJ8337" s="4"/>
      <c r="AK8337" s="4"/>
      <c r="AL8337" s="4"/>
      <c r="AM8337" s="4"/>
    </row>
    <row r="8338" spans="21:39" x14ac:dyDescent="0.2">
      <c r="U8338" s="4"/>
      <c r="V8338" s="4"/>
      <c r="W8338" s="4"/>
      <c r="X8338" s="4"/>
      <c r="AJ8338" s="4"/>
      <c r="AK8338" s="4"/>
      <c r="AL8338" s="4"/>
      <c r="AM8338" s="4"/>
    </row>
    <row r="8339" spans="21:39" x14ac:dyDescent="0.2">
      <c r="U8339" s="4"/>
      <c r="V8339" s="4"/>
      <c r="W8339" s="4"/>
      <c r="X8339" s="4"/>
      <c r="AJ8339" s="4"/>
      <c r="AK8339" s="4"/>
      <c r="AL8339" s="4"/>
      <c r="AM8339" s="4"/>
    </row>
    <row r="8340" spans="21:39" x14ac:dyDescent="0.2">
      <c r="U8340" s="4"/>
      <c r="V8340" s="4"/>
      <c r="W8340" s="4"/>
      <c r="X8340" s="4"/>
      <c r="AJ8340" s="4"/>
      <c r="AK8340" s="4"/>
      <c r="AL8340" s="4"/>
      <c r="AM8340" s="4"/>
    </row>
    <row r="8341" spans="21:39" x14ac:dyDescent="0.2">
      <c r="U8341" s="4"/>
      <c r="V8341" s="4"/>
      <c r="W8341" s="4"/>
      <c r="X8341" s="4"/>
      <c r="AJ8341" s="4"/>
      <c r="AK8341" s="4"/>
      <c r="AL8341" s="4"/>
      <c r="AM8341" s="4"/>
    </row>
    <row r="8342" spans="21:39" x14ac:dyDescent="0.2">
      <c r="U8342" s="4"/>
      <c r="V8342" s="4"/>
      <c r="W8342" s="4"/>
      <c r="X8342" s="4"/>
      <c r="AJ8342" s="4"/>
      <c r="AK8342" s="4"/>
      <c r="AL8342" s="4"/>
      <c r="AM8342" s="4"/>
    </row>
    <row r="8343" spans="21:39" x14ac:dyDescent="0.2">
      <c r="U8343" s="4"/>
      <c r="V8343" s="4"/>
      <c r="W8343" s="4"/>
      <c r="X8343" s="4"/>
      <c r="AJ8343" s="4"/>
      <c r="AK8343" s="4"/>
      <c r="AL8343" s="4"/>
      <c r="AM8343" s="4"/>
    </row>
    <row r="8344" spans="21:39" x14ac:dyDescent="0.2">
      <c r="U8344" s="4"/>
      <c r="V8344" s="4"/>
      <c r="W8344" s="4"/>
      <c r="X8344" s="4"/>
      <c r="AJ8344" s="4"/>
      <c r="AK8344" s="4"/>
      <c r="AL8344" s="4"/>
      <c r="AM8344" s="4"/>
    </row>
    <row r="8345" spans="21:39" x14ac:dyDescent="0.2">
      <c r="U8345" s="4"/>
      <c r="V8345" s="4"/>
      <c r="W8345" s="4"/>
      <c r="X8345" s="4"/>
      <c r="AJ8345" s="4"/>
      <c r="AK8345" s="4"/>
      <c r="AL8345" s="4"/>
      <c r="AM8345" s="4"/>
    </row>
    <row r="8346" spans="21:39" x14ac:dyDescent="0.2">
      <c r="U8346" s="4"/>
      <c r="V8346" s="4"/>
      <c r="W8346" s="4"/>
      <c r="X8346" s="4"/>
      <c r="AJ8346" s="4"/>
      <c r="AK8346" s="4"/>
      <c r="AL8346" s="4"/>
      <c r="AM8346" s="4"/>
    </row>
    <row r="8347" spans="21:39" x14ac:dyDescent="0.2">
      <c r="U8347" s="4"/>
      <c r="V8347" s="4"/>
      <c r="W8347" s="4"/>
      <c r="X8347" s="4"/>
      <c r="AJ8347" s="4"/>
      <c r="AK8347" s="4"/>
      <c r="AL8347" s="4"/>
      <c r="AM8347" s="4"/>
    </row>
    <row r="8348" spans="21:39" x14ac:dyDescent="0.2">
      <c r="U8348" s="4"/>
      <c r="V8348" s="4"/>
      <c r="W8348" s="4"/>
      <c r="X8348" s="4"/>
      <c r="AJ8348" s="4"/>
      <c r="AK8348" s="4"/>
      <c r="AL8348" s="4"/>
      <c r="AM8348" s="4"/>
    </row>
    <row r="8349" spans="21:39" x14ac:dyDescent="0.2">
      <c r="U8349" s="4"/>
      <c r="V8349" s="4"/>
      <c r="W8349" s="4"/>
      <c r="X8349" s="4"/>
      <c r="AJ8349" s="4"/>
      <c r="AK8349" s="4"/>
      <c r="AL8349" s="4"/>
      <c r="AM8349" s="4"/>
    </row>
    <row r="8350" spans="21:39" x14ac:dyDescent="0.2">
      <c r="U8350" s="4"/>
      <c r="V8350" s="4"/>
      <c r="W8350" s="4"/>
      <c r="X8350" s="4"/>
      <c r="AJ8350" s="4"/>
      <c r="AK8350" s="4"/>
      <c r="AL8350" s="4"/>
      <c r="AM8350" s="4"/>
    </row>
    <row r="8351" spans="21:39" x14ac:dyDescent="0.2">
      <c r="U8351" s="4"/>
      <c r="V8351" s="4"/>
      <c r="W8351" s="4"/>
      <c r="X8351" s="4"/>
      <c r="AJ8351" s="4"/>
      <c r="AK8351" s="4"/>
      <c r="AL8351" s="4"/>
      <c r="AM8351" s="4"/>
    </row>
    <row r="8352" spans="21:39" x14ac:dyDescent="0.2">
      <c r="U8352" s="4"/>
      <c r="V8352" s="4"/>
      <c r="W8352" s="4"/>
      <c r="X8352" s="4"/>
      <c r="AJ8352" s="4"/>
      <c r="AK8352" s="4"/>
      <c r="AL8352" s="4"/>
      <c r="AM8352" s="4"/>
    </row>
    <row r="8353" spans="21:39" x14ac:dyDescent="0.2">
      <c r="U8353" s="4"/>
      <c r="V8353" s="4"/>
      <c r="W8353" s="4"/>
      <c r="X8353" s="4"/>
      <c r="AJ8353" s="4"/>
      <c r="AK8353" s="4"/>
      <c r="AL8353" s="4"/>
      <c r="AM8353" s="4"/>
    </row>
    <row r="8354" spans="21:39" x14ac:dyDescent="0.2">
      <c r="U8354" s="4"/>
      <c r="V8354" s="4"/>
      <c r="W8354" s="4"/>
      <c r="X8354" s="4"/>
      <c r="AJ8354" s="4"/>
      <c r="AK8354" s="4"/>
      <c r="AL8354" s="4"/>
      <c r="AM8354" s="4"/>
    </row>
    <row r="8355" spans="21:39" x14ac:dyDescent="0.2">
      <c r="U8355" s="4"/>
      <c r="V8355" s="4"/>
      <c r="W8355" s="4"/>
      <c r="X8355" s="4"/>
      <c r="AJ8355" s="4"/>
      <c r="AK8355" s="4"/>
      <c r="AL8355" s="4"/>
      <c r="AM8355" s="4"/>
    </row>
    <row r="8356" spans="21:39" x14ac:dyDescent="0.2">
      <c r="U8356" s="4"/>
      <c r="V8356" s="4"/>
      <c r="W8356" s="4"/>
      <c r="X8356" s="4"/>
      <c r="AJ8356" s="4"/>
      <c r="AK8356" s="4"/>
      <c r="AL8356" s="4"/>
      <c r="AM8356" s="4"/>
    </row>
    <row r="8357" spans="21:39" x14ac:dyDescent="0.2">
      <c r="U8357" s="4"/>
      <c r="V8357" s="4"/>
      <c r="W8357" s="4"/>
      <c r="X8357" s="4"/>
      <c r="AJ8357" s="4"/>
      <c r="AK8357" s="4"/>
      <c r="AL8357" s="4"/>
      <c r="AM8357" s="4"/>
    </row>
    <row r="8358" spans="21:39" x14ac:dyDescent="0.2">
      <c r="U8358" s="4"/>
      <c r="V8358" s="4"/>
      <c r="W8358" s="4"/>
      <c r="X8358" s="4"/>
      <c r="AJ8358" s="4"/>
      <c r="AK8358" s="4"/>
      <c r="AL8358" s="4"/>
      <c r="AM8358" s="4"/>
    </row>
    <row r="8359" spans="21:39" x14ac:dyDescent="0.2">
      <c r="U8359" s="4"/>
      <c r="V8359" s="4"/>
      <c r="W8359" s="4"/>
      <c r="X8359" s="4"/>
      <c r="AJ8359" s="4"/>
      <c r="AK8359" s="4"/>
      <c r="AL8359" s="4"/>
      <c r="AM8359" s="4"/>
    </row>
    <row r="8360" spans="21:39" x14ac:dyDescent="0.2">
      <c r="U8360" s="4"/>
      <c r="V8360" s="4"/>
      <c r="W8360" s="4"/>
      <c r="X8360" s="4"/>
      <c r="AJ8360" s="4"/>
      <c r="AK8360" s="4"/>
      <c r="AL8360" s="4"/>
      <c r="AM8360" s="4"/>
    </row>
    <row r="8361" spans="21:39" x14ac:dyDescent="0.2">
      <c r="U8361" s="4"/>
      <c r="V8361" s="4"/>
      <c r="W8361" s="4"/>
      <c r="X8361" s="4"/>
      <c r="AJ8361" s="4"/>
      <c r="AK8361" s="4"/>
      <c r="AL8361" s="4"/>
      <c r="AM8361" s="4"/>
    </row>
    <row r="8362" spans="21:39" x14ac:dyDescent="0.2">
      <c r="U8362" s="4"/>
      <c r="V8362" s="4"/>
      <c r="W8362" s="4"/>
      <c r="X8362" s="4"/>
      <c r="AJ8362" s="4"/>
      <c r="AK8362" s="4"/>
      <c r="AL8362" s="4"/>
      <c r="AM8362" s="4"/>
    </row>
    <row r="8363" spans="21:39" x14ac:dyDescent="0.2">
      <c r="U8363" s="4"/>
      <c r="V8363" s="4"/>
      <c r="W8363" s="4"/>
      <c r="X8363" s="4"/>
      <c r="AJ8363" s="4"/>
      <c r="AK8363" s="4"/>
      <c r="AL8363" s="4"/>
      <c r="AM8363" s="4"/>
    </row>
    <row r="8364" spans="21:39" x14ac:dyDescent="0.2">
      <c r="U8364" s="4"/>
      <c r="V8364" s="4"/>
      <c r="W8364" s="4"/>
      <c r="X8364" s="4"/>
      <c r="AJ8364" s="4"/>
      <c r="AK8364" s="4"/>
      <c r="AL8364" s="4"/>
      <c r="AM8364" s="4"/>
    </row>
    <row r="8365" spans="21:39" x14ac:dyDescent="0.2">
      <c r="U8365" s="4"/>
      <c r="V8365" s="4"/>
      <c r="W8365" s="4"/>
      <c r="X8365" s="4"/>
      <c r="AJ8365" s="4"/>
      <c r="AK8365" s="4"/>
      <c r="AL8365" s="4"/>
      <c r="AM8365" s="4"/>
    </row>
    <row r="8366" spans="21:39" x14ac:dyDescent="0.2">
      <c r="U8366" s="4"/>
      <c r="V8366" s="4"/>
      <c r="W8366" s="4"/>
      <c r="X8366" s="4"/>
      <c r="AJ8366" s="4"/>
      <c r="AK8366" s="4"/>
      <c r="AL8366" s="4"/>
      <c r="AM8366" s="4"/>
    </row>
    <row r="8367" spans="21:39" x14ac:dyDescent="0.2">
      <c r="U8367" s="4"/>
      <c r="V8367" s="4"/>
      <c r="W8367" s="4"/>
      <c r="X8367" s="4"/>
      <c r="AJ8367" s="4"/>
      <c r="AK8367" s="4"/>
      <c r="AL8367" s="4"/>
      <c r="AM8367" s="4"/>
    </row>
    <row r="8368" spans="21:39" x14ac:dyDescent="0.2">
      <c r="U8368" s="4"/>
      <c r="V8368" s="4"/>
      <c r="W8368" s="4"/>
      <c r="X8368" s="4"/>
      <c r="AJ8368" s="4"/>
      <c r="AK8368" s="4"/>
      <c r="AL8368" s="4"/>
      <c r="AM8368" s="4"/>
    </row>
    <row r="8369" spans="21:39" x14ac:dyDescent="0.2">
      <c r="U8369" s="4"/>
      <c r="V8369" s="4"/>
      <c r="W8369" s="4"/>
      <c r="X8369" s="4"/>
      <c r="AJ8369" s="4"/>
      <c r="AK8369" s="4"/>
      <c r="AL8369" s="4"/>
      <c r="AM8369" s="4"/>
    </row>
    <row r="8370" spans="21:39" x14ac:dyDescent="0.2">
      <c r="U8370" s="4"/>
      <c r="V8370" s="4"/>
      <c r="W8370" s="4"/>
      <c r="X8370" s="4"/>
      <c r="AJ8370" s="4"/>
      <c r="AK8370" s="4"/>
      <c r="AL8370" s="4"/>
      <c r="AM8370" s="4"/>
    </row>
    <row r="8371" spans="21:39" x14ac:dyDescent="0.2">
      <c r="U8371" s="4"/>
      <c r="V8371" s="4"/>
      <c r="W8371" s="4"/>
      <c r="X8371" s="4"/>
      <c r="AJ8371" s="4"/>
      <c r="AK8371" s="4"/>
      <c r="AL8371" s="4"/>
      <c r="AM8371" s="4"/>
    </row>
    <row r="8372" spans="21:39" x14ac:dyDescent="0.2">
      <c r="U8372" s="4"/>
      <c r="V8372" s="4"/>
      <c r="W8372" s="4"/>
      <c r="X8372" s="4"/>
      <c r="AJ8372" s="4"/>
      <c r="AK8372" s="4"/>
      <c r="AL8372" s="4"/>
      <c r="AM8372" s="4"/>
    </row>
    <row r="8373" spans="21:39" x14ac:dyDescent="0.2">
      <c r="U8373" s="4"/>
      <c r="V8373" s="4"/>
      <c r="W8373" s="4"/>
      <c r="X8373" s="4"/>
      <c r="AJ8373" s="4"/>
      <c r="AK8373" s="4"/>
      <c r="AL8373" s="4"/>
      <c r="AM8373" s="4"/>
    </row>
    <row r="8374" spans="21:39" x14ac:dyDescent="0.2">
      <c r="U8374" s="4"/>
      <c r="V8374" s="4"/>
      <c r="W8374" s="4"/>
      <c r="X8374" s="4"/>
      <c r="AJ8374" s="4"/>
      <c r="AK8374" s="4"/>
      <c r="AL8374" s="4"/>
      <c r="AM8374" s="4"/>
    </row>
    <row r="8375" spans="21:39" x14ac:dyDescent="0.2">
      <c r="U8375" s="4"/>
      <c r="V8375" s="4"/>
      <c r="W8375" s="4"/>
      <c r="X8375" s="4"/>
      <c r="AJ8375" s="4"/>
      <c r="AK8375" s="4"/>
      <c r="AL8375" s="4"/>
      <c r="AM8375" s="4"/>
    </row>
    <row r="8376" spans="21:39" x14ac:dyDescent="0.2">
      <c r="U8376" s="4"/>
      <c r="V8376" s="4"/>
      <c r="W8376" s="4"/>
      <c r="X8376" s="4"/>
      <c r="AJ8376" s="4"/>
      <c r="AK8376" s="4"/>
      <c r="AL8376" s="4"/>
      <c r="AM8376" s="4"/>
    </row>
    <row r="8377" spans="21:39" x14ac:dyDescent="0.2">
      <c r="U8377" s="4"/>
      <c r="V8377" s="4"/>
      <c r="W8377" s="4"/>
      <c r="X8377" s="4"/>
      <c r="AJ8377" s="4"/>
      <c r="AK8377" s="4"/>
      <c r="AL8377" s="4"/>
      <c r="AM8377" s="4"/>
    </row>
    <row r="8378" spans="21:39" x14ac:dyDescent="0.2">
      <c r="U8378" s="4"/>
      <c r="V8378" s="4"/>
      <c r="W8378" s="4"/>
      <c r="X8378" s="4"/>
      <c r="AJ8378" s="4"/>
      <c r="AK8378" s="4"/>
      <c r="AL8378" s="4"/>
      <c r="AM8378" s="4"/>
    </row>
    <row r="8379" spans="21:39" x14ac:dyDescent="0.2">
      <c r="U8379" s="4"/>
      <c r="V8379" s="4"/>
      <c r="W8379" s="4"/>
      <c r="X8379" s="4"/>
      <c r="AJ8379" s="4"/>
      <c r="AK8379" s="4"/>
      <c r="AL8379" s="4"/>
      <c r="AM8379" s="4"/>
    </row>
    <row r="8380" spans="21:39" x14ac:dyDescent="0.2">
      <c r="U8380" s="4"/>
      <c r="V8380" s="4"/>
      <c r="W8380" s="4"/>
      <c r="X8380" s="4"/>
      <c r="AJ8380" s="4"/>
      <c r="AK8380" s="4"/>
      <c r="AL8380" s="4"/>
      <c r="AM8380" s="4"/>
    </row>
    <row r="8381" spans="21:39" x14ac:dyDescent="0.2">
      <c r="U8381" s="4"/>
      <c r="V8381" s="4"/>
      <c r="W8381" s="4"/>
      <c r="X8381" s="4"/>
      <c r="AJ8381" s="4"/>
      <c r="AK8381" s="4"/>
      <c r="AL8381" s="4"/>
      <c r="AM8381" s="4"/>
    </row>
    <row r="8382" spans="21:39" x14ac:dyDescent="0.2">
      <c r="U8382" s="4"/>
      <c r="V8382" s="4"/>
      <c r="W8382" s="4"/>
      <c r="X8382" s="4"/>
      <c r="AJ8382" s="4"/>
      <c r="AK8382" s="4"/>
      <c r="AL8382" s="4"/>
      <c r="AM8382" s="4"/>
    </row>
    <row r="8383" spans="21:39" x14ac:dyDescent="0.2">
      <c r="U8383" s="4"/>
      <c r="V8383" s="4"/>
      <c r="W8383" s="4"/>
      <c r="X8383" s="4"/>
      <c r="AJ8383" s="4"/>
      <c r="AK8383" s="4"/>
      <c r="AL8383" s="4"/>
      <c r="AM8383" s="4"/>
    </row>
    <row r="8384" spans="21:39" x14ac:dyDescent="0.2">
      <c r="U8384" s="4"/>
      <c r="V8384" s="4"/>
      <c r="W8384" s="4"/>
      <c r="X8384" s="4"/>
      <c r="AJ8384" s="4"/>
      <c r="AK8384" s="4"/>
      <c r="AL8384" s="4"/>
      <c r="AM8384" s="4"/>
    </row>
    <row r="8385" spans="21:39" x14ac:dyDescent="0.2">
      <c r="U8385" s="4"/>
      <c r="V8385" s="4"/>
      <c r="W8385" s="4"/>
      <c r="X8385" s="4"/>
      <c r="AJ8385" s="4"/>
      <c r="AK8385" s="4"/>
      <c r="AL8385" s="4"/>
      <c r="AM8385" s="4"/>
    </row>
    <row r="8386" spans="21:39" x14ac:dyDescent="0.2">
      <c r="U8386" s="4"/>
      <c r="V8386" s="4"/>
      <c r="W8386" s="4"/>
      <c r="X8386" s="4"/>
      <c r="AJ8386" s="4"/>
      <c r="AK8386" s="4"/>
      <c r="AL8386" s="4"/>
      <c r="AM8386" s="4"/>
    </row>
    <row r="8387" spans="21:39" x14ac:dyDescent="0.2">
      <c r="U8387" s="4"/>
      <c r="V8387" s="4"/>
      <c r="W8387" s="4"/>
      <c r="X8387" s="4"/>
      <c r="AJ8387" s="4"/>
      <c r="AK8387" s="4"/>
      <c r="AL8387" s="4"/>
      <c r="AM8387" s="4"/>
    </row>
    <row r="8388" spans="21:39" x14ac:dyDescent="0.2">
      <c r="U8388" s="4"/>
      <c r="V8388" s="4"/>
      <c r="W8388" s="4"/>
      <c r="X8388" s="4"/>
      <c r="AJ8388" s="4"/>
      <c r="AK8388" s="4"/>
      <c r="AL8388" s="4"/>
      <c r="AM8388" s="4"/>
    </row>
    <row r="8389" spans="21:39" x14ac:dyDescent="0.2">
      <c r="U8389" s="4"/>
      <c r="V8389" s="4"/>
      <c r="W8389" s="4"/>
      <c r="X8389" s="4"/>
      <c r="AJ8389" s="4"/>
      <c r="AK8389" s="4"/>
      <c r="AL8389" s="4"/>
      <c r="AM8389" s="4"/>
    </row>
    <row r="8390" spans="21:39" x14ac:dyDescent="0.2">
      <c r="U8390" s="4"/>
      <c r="V8390" s="4"/>
      <c r="W8390" s="4"/>
      <c r="X8390" s="4"/>
      <c r="AJ8390" s="4"/>
      <c r="AK8390" s="4"/>
      <c r="AL8390" s="4"/>
      <c r="AM8390" s="4"/>
    </row>
    <row r="8391" spans="21:39" x14ac:dyDescent="0.2">
      <c r="U8391" s="4"/>
      <c r="V8391" s="4"/>
      <c r="W8391" s="4"/>
      <c r="X8391" s="4"/>
      <c r="AJ8391" s="4"/>
      <c r="AK8391" s="4"/>
      <c r="AL8391" s="4"/>
      <c r="AM8391" s="4"/>
    </row>
    <row r="8392" spans="21:39" x14ac:dyDescent="0.2">
      <c r="U8392" s="4"/>
      <c r="V8392" s="4"/>
      <c r="W8392" s="4"/>
      <c r="X8392" s="4"/>
      <c r="AJ8392" s="4"/>
      <c r="AK8392" s="4"/>
      <c r="AL8392" s="4"/>
      <c r="AM8392" s="4"/>
    </row>
    <row r="8393" spans="21:39" x14ac:dyDescent="0.2">
      <c r="U8393" s="4"/>
      <c r="V8393" s="4"/>
      <c r="W8393" s="4"/>
      <c r="X8393" s="4"/>
      <c r="AJ8393" s="4"/>
      <c r="AK8393" s="4"/>
      <c r="AL8393" s="4"/>
      <c r="AM8393" s="4"/>
    </row>
    <row r="8394" spans="21:39" x14ac:dyDescent="0.2">
      <c r="U8394" s="4"/>
      <c r="V8394" s="4"/>
      <c r="W8394" s="4"/>
      <c r="X8394" s="4"/>
      <c r="AJ8394" s="4"/>
      <c r="AK8394" s="4"/>
      <c r="AL8394" s="4"/>
      <c r="AM8394" s="4"/>
    </row>
    <row r="8395" spans="21:39" x14ac:dyDescent="0.2">
      <c r="U8395" s="4"/>
      <c r="V8395" s="4"/>
      <c r="W8395" s="4"/>
      <c r="X8395" s="4"/>
      <c r="AJ8395" s="4"/>
      <c r="AK8395" s="4"/>
      <c r="AL8395" s="4"/>
      <c r="AM8395" s="4"/>
    </row>
    <row r="8396" spans="21:39" x14ac:dyDescent="0.2">
      <c r="U8396" s="4"/>
      <c r="V8396" s="4"/>
      <c r="W8396" s="4"/>
      <c r="X8396" s="4"/>
      <c r="AJ8396" s="4"/>
      <c r="AK8396" s="4"/>
      <c r="AL8396" s="4"/>
      <c r="AM8396" s="4"/>
    </row>
    <row r="8397" spans="21:39" x14ac:dyDescent="0.2">
      <c r="U8397" s="4"/>
      <c r="V8397" s="4"/>
      <c r="W8397" s="4"/>
      <c r="X8397" s="4"/>
      <c r="AJ8397" s="4"/>
      <c r="AK8397" s="4"/>
      <c r="AL8397" s="4"/>
      <c r="AM8397" s="4"/>
    </row>
    <row r="8398" spans="21:39" x14ac:dyDescent="0.2">
      <c r="U8398" s="4"/>
      <c r="V8398" s="4"/>
      <c r="W8398" s="4"/>
      <c r="X8398" s="4"/>
      <c r="AJ8398" s="4"/>
      <c r="AK8398" s="4"/>
      <c r="AL8398" s="4"/>
      <c r="AM8398" s="4"/>
    </row>
    <row r="8399" spans="21:39" x14ac:dyDescent="0.2">
      <c r="U8399" s="4"/>
      <c r="V8399" s="4"/>
      <c r="W8399" s="4"/>
      <c r="X8399" s="4"/>
      <c r="AJ8399" s="4"/>
      <c r="AK8399" s="4"/>
      <c r="AL8399" s="4"/>
      <c r="AM8399" s="4"/>
    </row>
    <row r="8400" spans="21:39" x14ac:dyDescent="0.2">
      <c r="U8400" s="4"/>
      <c r="V8400" s="4"/>
      <c r="W8400" s="4"/>
      <c r="X8400" s="4"/>
      <c r="AJ8400" s="4"/>
      <c r="AK8400" s="4"/>
      <c r="AL8400" s="4"/>
      <c r="AM8400" s="4"/>
    </row>
    <row r="8401" spans="21:39" x14ac:dyDescent="0.2">
      <c r="U8401" s="4"/>
      <c r="V8401" s="4"/>
      <c r="W8401" s="4"/>
      <c r="X8401" s="4"/>
      <c r="AJ8401" s="4"/>
      <c r="AK8401" s="4"/>
      <c r="AL8401" s="4"/>
      <c r="AM8401" s="4"/>
    </row>
    <row r="8402" spans="21:39" x14ac:dyDescent="0.2">
      <c r="U8402" s="4"/>
      <c r="V8402" s="4"/>
      <c r="W8402" s="4"/>
      <c r="X8402" s="4"/>
      <c r="AJ8402" s="4"/>
      <c r="AK8402" s="4"/>
      <c r="AL8402" s="4"/>
      <c r="AM8402" s="4"/>
    </row>
    <row r="8403" spans="21:39" x14ac:dyDescent="0.2">
      <c r="U8403" s="4"/>
      <c r="V8403" s="4"/>
      <c r="W8403" s="4"/>
      <c r="X8403" s="4"/>
      <c r="AJ8403" s="4"/>
      <c r="AK8403" s="4"/>
      <c r="AL8403" s="4"/>
      <c r="AM8403" s="4"/>
    </row>
    <row r="8404" spans="21:39" x14ac:dyDescent="0.2">
      <c r="U8404" s="4"/>
      <c r="V8404" s="4"/>
      <c r="W8404" s="4"/>
      <c r="X8404" s="4"/>
      <c r="AJ8404" s="4"/>
      <c r="AK8404" s="4"/>
      <c r="AL8404" s="4"/>
      <c r="AM8404" s="4"/>
    </row>
    <row r="8405" spans="21:39" x14ac:dyDescent="0.2">
      <c r="U8405" s="4"/>
      <c r="V8405" s="4"/>
      <c r="W8405" s="4"/>
      <c r="X8405" s="4"/>
      <c r="AJ8405" s="4"/>
      <c r="AK8405" s="4"/>
      <c r="AL8405" s="4"/>
      <c r="AM8405" s="4"/>
    </row>
    <row r="8406" spans="21:39" x14ac:dyDescent="0.2">
      <c r="U8406" s="4"/>
      <c r="V8406" s="4"/>
      <c r="W8406" s="4"/>
      <c r="X8406" s="4"/>
      <c r="AJ8406" s="4"/>
      <c r="AK8406" s="4"/>
      <c r="AL8406" s="4"/>
      <c r="AM8406" s="4"/>
    </row>
    <row r="8407" spans="21:39" x14ac:dyDescent="0.2">
      <c r="U8407" s="4"/>
      <c r="V8407" s="4"/>
      <c r="W8407" s="4"/>
      <c r="X8407" s="4"/>
      <c r="AJ8407" s="4"/>
      <c r="AK8407" s="4"/>
      <c r="AL8407" s="4"/>
      <c r="AM8407" s="4"/>
    </row>
    <row r="8408" spans="21:39" x14ac:dyDescent="0.2">
      <c r="U8408" s="4"/>
      <c r="V8408" s="4"/>
      <c r="W8408" s="4"/>
      <c r="X8408" s="4"/>
      <c r="AJ8408" s="4"/>
      <c r="AK8408" s="4"/>
      <c r="AL8408" s="4"/>
      <c r="AM8408" s="4"/>
    </row>
    <row r="8409" spans="21:39" x14ac:dyDescent="0.2">
      <c r="U8409" s="4"/>
      <c r="V8409" s="4"/>
      <c r="W8409" s="4"/>
      <c r="X8409" s="4"/>
      <c r="AJ8409" s="4"/>
      <c r="AK8409" s="4"/>
      <c r="AL8409" s="4"/>
      <c r="AM8409" s="4"/>
    </row>
    <row r="8410" spans="21:39" x14ac:dyDescent="0.2">
      <c r="U8410" s="4"/>
      <c r="V8410" s="4"/>
      <c r="W8410" s="4"/>
      <c r="X8410" s="4"/>
      <c r="AJ8410" s="4"/>
      <c r="AK8410" s="4"/>
      <c r="AL8410" s="4"/>
      <c r="AM8410" s="4"/>
    </row>
    <row r="8411" spans="21:39" x14ac:dyDescent="0.2">
      <c r="U8411" s="4"/>
      <c r="V8411" s="4"/>
      <c r="W8411" s="4"/>
      <c r="X8411" s="4"/>
      <c r="AJ8411" s="4"/>
      <c r="AK8411" s="4"/>
      <c r="AL8411" s="4"/>
      <c r="AM8411" s="4"/>
    </row>
    <row r="8412" spans="21:39" x14ac:dyDescent="0.2">
      <c r="U8412" s="4"/>
      <c r="V8412" s="4"/>
      <c r="W8412" s="4"/>
      <c r="X8412" s="4"/>
      <c r="AJ8412" s="4"/>
      <c r="AK8412" s="4"/>
      <c r="AL8412" s="4"/>
      <c r="AM8412" s="4"/>
    </row>
    <row r="8413" spans="21:39" x14ac:dyDescent="0.2">
      <c r="U8413" s="4"/>
      <c r="V8413" s="4"/>
      <c r="W8413" s="4"/>
      <c r="X8413" s="4"/>
      <c r="AJ8413" s="4"/>
      <c r="AK8413" s="4"/>
      <c r="AL8413" s="4"/>
      <c r="AM8413" s="4"/>
    </row>
    <row r="8414" spans="21:39" x14ac:dyDescent="0.2">
      <c r="U8414" s="4"/>
      <c r="V8414" s="4"/>
      <c r="W8414" s="4"/>
      <c r="X8414" s="4"/>
      <c r="AJ8414" s="4"/>
      <c r="AK8414" s="4"/>
      <c r="AL8414" s="4"/>
      <c r="AM8414" s="4"/>
    </row>
    <row r="8415" spans="21:39" x14ac:dyDescent="0.2">
      <c r="U8415" s="4"/>
      <c r="V8415" s="4"/>
      <c r="W8415" s="4"/>
      <c r="X8415" s="4"/>
      <c r="AJ8415" s="4"/>
      <c r="AK8415" s="4"/>
      <c r="AL8415" s="4"/>
      <c r="AM8415" s="4"/>
    </row>
    <row r="8416" spans="21:39" x14ac:dyDescent="0.2">
      <c r="U8416" s="4"/>
      <c r="V8416" s="4"/>
      <c r="W8416" s="4"/>
      <c r="X8416" s="4"/>
      <c r="AJ8416" s="4"/>
      <c r="AK8416" s="4"/>
      <c r="AL8416" s="4"/>
      <c r="AM8416" s="4"/>
    </row>
    <row r="8417" spans="21:39" x14ac:dyDescent="0.2">
      <c r="U8417" s="4"/>
      <c r="V8417" s="4"/>
      <c r="W8417" s="4"/>
      <c r="X8417" s="4"/>
      <c r="AJ8417" s="4"/>
      <c r="AK8417" s="4"/>
      <c r="AL8417" s="4"/>
      <c r="AM8417" s="4"/>
    </row>
    <row r="8418" spans="21:39" x14ac:dyDescent="0.2">
      <c r="U8418" s="4"/>
      <c r="V8418" s="4"/>
      <c r="W8418" s="4"/>
      <c r="X8418" s="4"/>
      <c r="AJ8418" s="4"/>
      <c r="AK8418" s="4"/>
      <c r="AL8418" s="4"/>
      <c r="AM8418" s="4"/>
    </row>
    <row r="8419" spans="21:39" x14ac:dyDescent="0.2">
      <c r="U8419" s="4"/>
      <c r="V8419" s="4"/>
      <c r="W8419" s="4"/>
      <c r="X8419" s="4"/>
      <c r="AJ8419" s="4"/>
      <c r="AK8419" s="4"/>
      <c r="AL8419" s="4"/>
      <c r="AM8419" s="4"/>
    </row>
    <row r="8420" spans="21:39" x14ac:dyDescent="0.2">
      <c r="U8420" s="4"/>
      <c r="V8420" s="4"/>
      <c r="W8420" s="4"/>
      <c r="X8420" s="4"/>
      <c r="AJ8420" s="4"/>
      <c r="AK8420" s="4"/>
      <c r="AL8420" s="4"/>
      <c r="AM8420" s="4"/>
    </row>
    <row r="8421" spans="21:39" x14ac:dyDescent="0.2">
      <c r="U8421" s="4"/>
      <c r="V8421" s="4"/>
      <c r="W8421" s="4"/>
      <c r="X8421" s="4"/>
      <c r="AJ8421" s="4"/>
      <c r="AK8421" s="4"/>
      <c r="AL8421" s="4"/>
      <c r="AM8421" s="4"/>
    </row>
    <row r="8422" spans="21:39" x14ac:dyDescent="0.2">
      <c r="U8422" s="4"/>
      <c r="V8422" s="4"/>
      <c r="W8422" s="4"/>
      <c r="X8422" s="4"/>
      <c r="AJ8422" s="4"/>
      <c r="AK8422" s="4"/>
      <c r="AL8422" s="4"/>
      <c r="AM8422" s="4"/>
    </row>
    <row r="8423" spans="21:39" x14ac:dyDescent="0.2">
      <c r="U8423" s="4"/>
      <c r="V8423" s="4"/>
      <c r="W8423" s="4"/>
      <c r="X8423" s="4"/>
      <c r="AJ8423" s="4"/>
      <c r="AK8423" s="4"/>
      <c r="AL8423" s="4"/>
      <c r="AM8423" s="4"/>
    </row>
    <row r="8424" spans="21:39" x14ac:dyDescent="0.2">
      <c r="U8424" s="4"/>
      <c r="V8424" s="4"/>
      <c r="W8424" s="4"/>
      <c r="X8424" s="4"/>
      <c r="AJ8424" s="4"/>
      <c r="AK8424" s="4"/>
      <c r="AL8424" s="4"/>
      <c r="AM8424" s="4"/>
    </row>
    <row r="8425" spans="21:39" x14ac:dyDescent="0.2">
      <c r="U8425" s="4"/>
      <c r="V8425" s="4"/>
      <c r="W8425" s="4"/>
      <c r="X8425" s="4"/>
      <c r="AJ8425" s="4"/>
      <c r="AK8425" s="4"/>
      <c r="AL8425" s="4"/>
      <c r="AM8425" s="4"/>
    </row>
    <row r="8426" spans="21:39" x14ac:dyDescent="0.2">
      <c r="U8426" s="4"/>
      <c r="V8426" s="4"/>
      <c r="W8426" s="4"/>
      <c r="X8426" s="4"/>
      <c r="AJ8426" s="4"/>
      <c r="AK8426" s="4"/>
      <c r="AL8426" s="4"/>
      <c r="AM8426" s="4"/>
    </row>
    <row r="8427" spans="21:39" x14ac:dyDescent="0.2">
      <c r="U8427" s="4"/>
      <c r="V8427" s="4"/>
      <c r="W8427" s="4"/>
      <c r="X8427" s="4"/>
      <c r="AJ8427" s="4"/>
      <c r="AK8427" s="4"/>
      <c r="AL8427" s="4"/>
      <c r="AM8427" s="4"/>
    </row>
    <row r="8428" spans="21:39" x14ac:dyDescent="0.2">
      <c r="U8428" s="4"/>
      <c r="V8428" s="4"/>
      <c r="W8428" s="4"/>
      <c r="X8428" s="4"/>
      <c r="AJ8428" s="4"/>
      <c r="AK8428" s="4"/>
      <c r="AL8428" s="4"/>
      <c r="AM8428" s="4"/>
    </row>
    <row r="8429" spans="21:39" x14ac:dyDescent="0.2">
      <c r="U8429" s="4"/>
      <c r="V8429" s="4"/>
      <c r="W8429" s="4"/>
      <c r="X8429" s="4"/>
      <c r="AJ8429" s="4"/>
      <c r="AK8429" s="4"/>
      <c r="AL8429" s="4"/>
      <c r="AM8429" s="4"/>
    </row>
    <row r="8430" spans="21:39" x14ac:dyDescent="0.2">
      <c r="U8430" s="4"/>
      <c r="V8430" s="4"/>
      <c r="W8430" s="4"/>
      <c r="X8430" s="4"/>
      <c r="AJ8430" s="4"/>
      <c r="AK8430" s="4"/>
      <c r="AL8430" s="4"/>
      <c r="AM8430" s="4"/>
    </row>
    <row r="8431" spans="21:39" x14ac:dyDescent="0.2">
      <c r="U8431" s="4"/>
      <c r="V8431" s="4"/>
      <c r="W8431" s="4"/>
      <c r="X8431" s="4"/>
      <c r="AJ8431" s="4"/>
      <c r="AK8431" s="4"/>
      <c r="AL8431" s="4"/>
      <c r="AM8431" s="4"/>
    </row>
    <row r="8432" spans="21:39" x14ac:dyDescent="0.2">
      <c r="U8432" s="4"/>
      <c r="V8432" s="4"/>
      <c r="W8432" s="4"/>
      <c r="X8432" s="4"/>
      <c r="AJ8432" s="4"/>
      <c r="AK8432" s="4"/>
      <c r="AL8432" s="4"/>
      <c r="AM8432" s="4"/>
    </row>
    <row r="8433" spans="21:39" x14ac:dyDescent="0.2">
      <c r="U8433" s="4"/>
      <c r="V8433" s="4"/>
      <c r="W8433" s="4"/>
      <c r="X8433" s="4"/>
      <c r="AJ8433" s="4"/>
      <c r="AK8433" s="4"/>
      <c r="AL8433" s="4"/>
      <c r="AM8433" s="4"/>
    </row>
    <row r="8434" spans="21:39" x14ac:dyDescent="0.2">
      <c r="U8434" s="4"/>
      <c r="V8434" s="4"/>
      <c r="W8434" s="4"/>
      <c r="X8434" s="4"/>
      <c r="AJ8434" s="4"/>
      <c r="AK8434" s="4"/>
      <c r="AL8434" s="4"/>
      <c r="AM8434" s="4"/>
    </row>
    <row r="8435" spans="21:39" x14ac:dyDescent="0.2">
      <c r="U8435" s="4"/>
      <c r="V8435" s="4"/>
      <c r="W8435" s="4"/>
      <c r="X8435" s="4"/>
      <c r="AJ8435" s="4"/>
      <c r="AK8435" s="4"/>
      <c r="AL8435" s="4"/>
      <c r="AM8435" s="4"/>
    </row>
    <row r="8436" spans="21:39" x14ac:dyDescent="0.2">
      <c r="U8436" s="4"/>
      <c r="V8436" s="4"/>
      <c r="W8436" s="4"/>
      <c r="X8436" s="4"/>
      <c r="AJ8436" s="4"/>
      <c r="AK8436" s="4"/>
      <c r="AL8436" s="4"/>
      <c r="AM8436" s="4"/>
    </row>
    <row r="8437" spans="21:39" x14ac:dyDescent="0.2">
      <c r="U8437" s="4"/>
      <c r="V8437" s="4"/>
      <c r="W8437" s="4"/>
      <c r="X8437" s="4"/>
      <c r="AJ8437" s="4"/>
      <c r="AK8437" s="4"/>
      <c r="AL8437" s="4"/>
      <c r="AM8437" s="4"/>
    </row>
    <row r="8438" spans="21:39" x14ac:dyDescent="0.2">
      <c r="U8438" s="4"/>
      <c r="V8438" s="4"/>
      <c r="W8438" s="4"/>
      <c r="X8438" s="4"/>
      <c r="AJ8438" s="4"/>
      <c r="AK8438" s="4"/>
      <c r="AL8438" s="4"/>
      <c r="AM8438" s="4"/>
    </row>
    <row r="8439" spans="21:39" x14ac:dyDescent="0.2">
      <c r="U8439" s="4"/>
      <c r="V8439" s="4"/>
      <c r="W8439" s="4"/>
      <c r="X8439" s="4"/>
      <c r="AJ8439" s="4"/>
      <c r="AK8439" s="4"/>
      <c r="AL8439" s="4"/>
      <c r="AM8439" s="4"/>
    </row>
    <row r="8440" spans="21:39" x14ac:dyDescent="0.2">
      <c r="U8440" s="4"/>
      <c r="V8440" s="4"/>
      <c r="W8440" s="4"/>
      <c r="X8440" s="4"/>
      <c r="AJ8440" s="4"/>
      <c r="AK8440" s="4"/>
      <c r="AL8440" s="4"/>
      <c r="AM8440" s="4"/>
    </row>
    <row r="8441" spans="21:39" x14ac:dyDescent="0.2">
      <c r="U8441" s="4"/>
      <c r="V8441" s="4"/>
      <c r="W8441" s="4"/>
      <c r="X8441" s="4"/>
      <c r="AJ8441" s="4"/>
      <c r="AK8441" s="4"/>
      <c r="AL8441" s="4"/>
      <c r="AM8441" s="4"/>
    </row>
    <row r="8442" spans="21:39" x14ac:dyDescent="0.2">
      <c r="U8442" s="4"/>
      <c r="V8442" s="4"/>
      <c r="W8442" s="4"/>
      <c r="X8442" s="4"/>
      <c r="AJ8442" s="4"/>
      <c r="AK8442" s="4"/>
      <c r="AL8442" s="4"/>
      <c r="AM8442" s="4"/>
    </row>
    <row r="8443" spans="21:39" x14ac:dyDescent="0.2">
      <c r="U8443" s="4"/>
      <c r="V8443" s="4"/>
      <c r="W8443" s="4"/>
      <c r="X8443" s="4"/>
      <c r="AJ8443" s="4"/>
      <c r="AK8443" s="4"/>
      <c r="AL8443" s="4"/>
      <c r="AM8443" s="4"/>
    </row>
    <row r="8444" spans="21:39" x14ac:dyDescent="0.2">
      <c r="U8444" s="4"/>
      <c r="V8444" s="4"/>
      <c r="W8444" s="4"/>
      <c r="X8444" s="4"/>
      <c r="AJ8444" s="4"/>
      <c r="AK8444" s="4"/>
      <c r="AL8444" s="4"/>
      <c r="AM8444" s="4"/>
    </row>
    <row r="8445" spans="21:39" x14ac:dyDescent="0.2">
      <c r="U8445" s="4"/>
      <c r="V8445" s="4"/>
      <c r="W8445" s="4"/>
      <c r="X8445" s="4"/>
      <c r="AJ8445" s="4"/>
      <c r="AK8445" s="4"/>
      <c r="AL8445" s="4"/>
      <c r="AM8445" s="4"/>
    </row>
    <row r="8446" spans="21:39" x14ac:dyDescent="0.2">
      <c r="U8446" s="4"/>
      <c r="V8446" s="4"/>
      <c r="W8446" s="4"/>
      <c r="X8446" s="4"/>
      <c r="AJ8446" s="4"/>
      <c r="AK8446" s="4"/>
      <c r="AL8446" s="4"/>
      <c r="AM8446" s="4"/>
    </row>
    <row r="8447" spans="21:39" x14ac:dyDescent="0.2">
      <c r="U8447" s="4"/>
      <c r="V8447" s="4"/>
      <c r="W8447" s="4"/>
      <c r="X8447" s="4"/>
      <c r="AJ8447" s="4"/>
      <c r="AK8447" s="4"/>
      <c r="AL8447" s="4"/>
      <c r="AM8447" s="4"/>
    </row>
    <row r="8448" spans="21:39" x14ac:dyDescent="0.2">
      <c r="U8448" s="4"/>
      <c r="V8448" s="4"/>
      <c r="W8448" s="4"/>
      <c r="X8448" s="4"/>
      <c r="AJ8448" s="4"/>
      <c r="AK8448" s="4"/>
      <c r="AL8448" s="4"/>
      <c r="AM8448" s="4"/>
    </row>
    <row r="8449" spans="21:39" x14ac:dyDescent="0.2">
      <c r="U8449" s="4"/>
      <c r="V8449" s="4"/>
      <c r="W8449" s="4"/>
      <c r="X8449" s="4"/>
      <c r="AJ8449" s="4"/>
      <c r="AK8449" s="4"/>
      <c r="AL8449" s="4"/>
      <c r="AM8449" s="4"/>
    </row>
    <row r="8450" spans="21:39" x14ac:dyDescent="0.2">
      <c r="U8450" s="4"/>
      <c r="V8450" s="4"/>
      <c r="W8450" s="4"/>
      <c r="X8450" s="4"/>
      <c r="AJ8450" s="4"/>
      <c r="AK8450" s="4"/>
      <c r="AL8450" s="4"/>
      <c r="AM8450" s="4"/>
    </row>
    <row r="8451" spans="21:39" x14ac:dyDescent="0.2">
      <c r="U8451" s="4"/>
      <c r="V8451" s="4"/>
      <c r="W8451" s="4"/>
      <c r="X8451" s="4"/>
      <c r="AJ8451" s="4"/>
      <c r="AK8451" s="4"/>
      <c r="AL8451" s="4"/>
      <c r="AM8451" s="4"/>
    </row>
    <row r="8452" spans="21:39" x14ac:dyDescent="0.2">
      <c r="U8452" s="4"/>
      <c r="V8452" s="4"/>
      <c r="W8452" s="4"/>
      <c r="X8452" s="4"/>
      <c r="AJ8452" s="4"/>
      <c r="AK8452" s="4"/>
      <c r="AL8452" s="4"/>
      <c r="AM8452" s="4"/>
    </row>
    <row r="8453" spans="21:39" x14ac:dyDescent="0.2">
      <c r="U8453" s="4"/>
      <c r="V8453" s="4"/>
      <c r="W8453" s="4"/>
      <c r="X8453" s="4"/>
      <c r="AJ8453" s="4"/>
      <c r="AK8453" s="4"/>
      <c r="AL8453" s="4"/>
      <c r="AM8453" s="4"/>
    </row>
    <row r="8454" spans="21:39" x14ac:dyDescent="0.2">
      <c r="U8454" s="4"/>
      <c r="V8454" s="4"/>
      <c r="W8454" s="4"/>
      <c r="X8454" s="4"/>
      <c r="AJ8454" s="4"/>
      <c r="AK8454" s="4"/>
      <c r="AL8454" s="4"/>
      <c r="AM8454" s="4"/>
    </row>
    <row r="8455" spans="21:39" x14ac:dyDescent="0.2">
      <c r="U8455" s="4"/>
      <c r="V8455" s="4"/>
      <c r="W8455" s="4"/>
      <c r="X8455" s="4"/>
      <c r="AJ8455" s="4"/>
      <c r="AK8455" s="4"/>
      <c r="AL8455" s="4"/>
      <c r="AM8455" s="4"/>
    </row>
    <row r="8456" spans="21:39" x14ac:dyDescent="0.2">
      <c r="U8456" s="4"/>
      <c r="V8456" s="4"/>
      <c r="W8456" s="4"/>
      <c r="X8456" s="4"/>
      <c r="AJ8456" s="4"/>
      <c r="AK8456" s="4"/>
      <c r="AL8456" s="4"/>
      <c r="AM8456" s="4"/>
    </row>
    <row r="8457" spans="21:39" x14ac:dyDescent="0.2">
      <c r="U8457" s="4"/>
      <c r="V8457" s="4"/>
      <c r="W8457" s="4"/>
      <c r="X8457" s="4"/>
      <c r="AJ8457" s="4"/>
      <c r="AK8457" s="4"/>
      <c r="AL8457" s="4"/>
      <c r="AM8457" s="4"/>
    </row>
    <row r="8458" spans="21:39" x14ac:dyDescent="0.2">
      <c r="U8458" s="4"/>
      <c r="V8458" s="4"/>
      <c r="W8458" s="4"/>
      <c r="X8458" s="4"/>
      <c r="AJ8458" s="4"/>
      <c r="AK8458" s="4"/>
      <c r="AL8458" s="4"/>
      <c r="AM8458" s="4"/>
    </row>
    <row r="8459" spans="21:39" x14ac:dyDescent="0.2">
      <c r="U8459" s="4"/>
      <c r="V8459" s="4"/>
      <c r="W8459" s="4"/>
      <c r="X8459" s="4"/>
      <c r="AJ8459" s="4"/>
      <c r="AK8459" s="4"/>
      <c r="AL8459" s="4"/>
      <c r="AM8459" s="4"/>
    </row>
    <row r="8460" spans="21:39" x14ac:dyDescent="0.2">
      <c r="U8460" s="4"/>
      <c r="V8460" s="4"/>
      <c r="W8460" s="4"/>
      <c r="X8460" s="4"/>
      <c r="AJ8460" s="4"/>
      <c r="AK8460" s="4"/>
      <c r="AL8460" s="4"/>
      <c r="AM8460" s="4"/>
    </row>
    <row r="8461" spans="21:39" x14ac:dyDescent="0.2">
      <c r="U8461" s="4"/>
      <c r="V8461" s="4"/>
      <c r="W8461" s="4"/>
      <c r="X8461" s="4"/>
      <c r="AJ8461" s="4"/>
      <c r="AK8461" s="4"/>
      <c r="AL8461" s="4"/>
      <c r="AM8461" s="4"/>
    </row>
    <row r="8462" spans="21:39" x14ac:dyDescent="0.2">
      <c r="U8462" s="4"/>
      <c r="V8462" s="4"/>
      <c r="W8462" s="4"/>
      <c r="X8462" s="4"/>
      <c r="AJ8462" s="4"/>
      <c r="AK8462" s="4"/>
      <c r="AL8462" s="4"/>
      <c r="AM8462" s="4"/>
    </row>
    <row r="8463" spans="21:39" x14ac:dyDescent="0.2">
      <c r="U8463" s="4"/>
      <c r="V8463" s="4"/>
      <c r="W8463" s="4"/>
      <c r="X8463" s="4"/>
      <c r="AJ8463" s="4"/>
      <c r="AK8463" s="4"/>
      <c r="AL8463" s="4"/>
      <c r="AM8463" s="4"/>
    </row>
    <row r="8464" spans="21:39" x14ac:dyDescent="0.2">
      <c r="U8464" s="4"/>
      <c r="V8464" s="4"/>
      <c r="W8464" s="4"/>
      <c r="X8464" s="4"/>
      <c r="AJ8464" s="4"/>
      <c r="AK8464" s="4"/>
      <c r="AL8464" s="4"/>
      <c r="AM8464" s="4"/>
    </row>
    <row r="8465" spans="21:39" x14ac:dyDescent="0.2">
      <c r="U8465" s="4"/>
      <c r="V8465" s="4"/>
      <c r="W8465" s="4"/>
      <c r="X8465" s="4"/>
      <c r="AJ8465" s="4"/>
      <c r="AK8465" s="4"/>
      <c r="AL8465" s="4"/>
      <c r="AM8465" s="4"/>
    </row>
    <row r="8466" spans="21:39" x14ac:dyDescent="0.2">
      <c r="U8466" s="4"/>
      <c r="V8466" s="4"/>
      <c r="W8466" s="4"/>
      <c r="X8466" s="4"/>
      <c r="AJ8466" s="4"/>
      <c r="AK8466" s="4"/>
      <c r="AL8466" s="4"/>
      <c r="AM8466" s="4"/>
    </row>
    <row r="8467" spans="21:39" x14ac:dyDescent="0.2">
      <c r="U8467" s="4"/>
      <c r="V8467" s="4"/>
      <c r="W8467" s="4"/>
      <c r="X8467" s="4"/>
      <c r="AJ8467" s="4"/>
      <c r="AK8467" s="4"/>
      <c r="AL8467" s="4"/>
      <c r="AM8467" s="4"/>
    </row>
    <row r="8468" spans="21:39" x14ac:dyDescent="0.2">
      <c r="U8468" s="4"/>
      <c r="V8468" s="4"/>
      <c r="W8468" s="4"/>
      <c r="X8468" s="4"/>
      <c r="AJ8468" s="4"/>
      <c r="AK8468" s="4"/>
      <c r="AL8468" s="4"/>
      <c r="AM8468" s="4"/>
    </row>
    <row r="8469" spans="21:39" x14ac:dyDescent="0.2">
      <c r="U8469" s="4"/>
      <c r="V8469" s="4"/>
      <c r="W8469" s="4"/>
      <c r="X8469" s="4"/>
      <c r="AJ8469" s="4"/>
      <c r="AK8469" s="4"/>
      <c r="AL8469" s="4"/>
      <c r="AM8469" s="4"/>
    </row>
    <row r="8470" spans="21:39" x14ac:dyDescent="0.2">
      <c r="U8470" s="4"/>
      <c r="V8470" s="4"/>
      <c r="W8470" s="4"/>
      <c r="X8470" s="4"/>
      <c r="AJ8470" s="4"/>
      <c r="AK8470" s="4"/>
      <c r="AL8470" s="4"/>
      <c r="AM8470" s="4"/>
    </row>
    <row r="8471" spans="21:39" x14ac:dyDescent="0.2">
      <c r="U8471" s="4"/>
      <c r="V8471" s="4"/>
      <c r="W8471" s="4"/>
      <c r="X8471" s="4"/>
      <c r="AJ8471" s="4"/>
      <c r="AK8471" s="4"/>
      <c r="AL8471" s="4"/>
      <c r="AM8471" s="4"/>
    </row>
    <row r="8472" spans="21:39" x14ac:dyDescent="0.2">
      <c r="U8472" s="4"/>
      <c r="V8472" s="4"/>
      <c r="W8472" s="4"/>
      <c r="X8472" s="4"/>
      <c r="AJ8472" s="4"/>
      <c r="AK8472" s="4"/>
      <c r="AL8472" s="4"/>
      <c r="AM8472" s="4"/>
    </row>
    <row r="8473" spans="21:39" x14ac:dyDescent="0.2">
      <c r="U8473" s="4"/>
      <c r="V8473" s="4"/>
      <c r="W8473" s="4"/>
      <c r="X8473" s="4"/>
      <c r="AJ8473" s="4"/>
      <c r="AK8473" s="4"/>
      <c r="AL8473" s="4"/>
      <c r="AM8473" s="4"/>
    </row>
    <row r="8474" spans="21:39" x14ac:dyDescent="0.2">
      <c r="U8474" s="4"/>
      <c r="V8474" s="4"/>
      <c r="W8474" s="4"/>
      <c r="X8474" s="4"/>
      <c r="AJ8474" s="4"/>
      <c r="AK8474" s="4"/>
      <c r="AL8474" s="4"/>
      <c r="AM8474" s="4"/>
    </row>
    <row r="8475" spans="21:39" x14ac:dyDescent="0.2">
      <c r="U8475" s="4"/>
      <c r="V8475" s="4"/>
      <c r="W8475" s="4"/>
      <c r="X8475" s="4"/>
      <c r="AJ8475" s="4"/>
      <c r="AK8475" s="4"/>
      <c r="AL8475" s="4"/>
      <c r="AM8475" s="4"/>
    </row>
    <row r="8476" spans="21:39" x14ac:dyDescent="0.2">
      <c r="U8476" s="4"/>
      <c r="V8476" s="4"/>
      <c r="W8476" s="4"/>
      <c r="X8476" s="4"/>
      <c r="AJ8476" s="4"/>
      <c r="AK8476" s="4"/>
      <c r="AL8476" s="4"/>
      <c r="AM8476" s="4"/>
    </row>
    <row r="8477" spans="21:39" x14ac:dyDescent="0.2">
      <c r="U8477" s="4"/>
      <c r="V8477" s="4"/>
      <c r="W8477" s="4"/>
      <c r="X8477" s="4"/>
      <c r="AJ8477" s="4"/>
      <c r="AK8477" s="4"/>
      <c r="AL8477" s="4"/>
      <c r="AM8477" s="4"/>
    </row>
    <row r="8478" spans="21:39" x14ac:dyDescent="0.2">
      <c r="U8478" s="4"/>
      <c r="V8478" s="4"/>
      <c r="W8478" s="4"/>
      <c r="X8478" s="4"/>
      <c r="AJ8478" s="4"/>
      <c r="AK8478" s="4"/>
      <c r="AL8478" s="4"/>
      <c r="AM8478" s="4"/>
    </row>
    <row r="8479" spans="21:39" x14ac:dyDescent="0.2">
      <c r="U8479" s="4"/>
      <c r="V8479" s="4"/>
      <c r="W8479" s="4"/>
      <c r="X8479" s="4"/>
      <c r="AJ8479" s="4"/>
      <c r="AK8479" s="4"/>
      <c r="AL8479" s="4"/>
      <c r="AM8479" s="4"/>
    </row>
    <row r="8480" spans="21:39" x14ac:dyDescent="0.2">
      <c r="U8480" s="4"/>
      <c r="V8480" s="4"/>
      <c r="W8480" s="4"/>
      <c r="X8480" s="4"/>
      <c r="AJ8480" s="4"/>
      <c r="AK8480" s="4"/>
      <c r="AL8480" s="4"/>
      <c r="AM8480" s="4"/>
    </row>
    <row r="8481" spans="21:39" x14ac:dyDescent="0.2">
      <c r="U8481" s="4"/>
      <c r="V8481" s="4"/>
      <c r="W8481" s="4"/>
      <c r="X8481" s="4"/>
      <c r="AJ8481" s="4"/>
      <c r="AK8481" s="4"/>
      <c r="AL8481" s="4"/>
      <c r="AM8481" s="4"/>
    </row>
    <row r="8482" spans="21:39" x14ac:dyDescent="0.2">
      <c r="U8482" s="4"/>
      <c r="V8482" s="4"/>
      <c r="W8482" s="4"/>
      <c r="X8482" s="4"/>
      <c r="AJ8482" s="4"/>
      <c r="AK8482" s="4"/>
      <c r="AL8482" s="4"/>
      <c r="AM8482" s="4"/>
    </row>
    <row r="8483" spans="21:39" x14ac:dyDescent="0.2">
      <c r="U8483" s="4"/>
      <c r="V8483" s="4"/>
      <c r="W8483" s="4"/>
      <c r="X8483" s="4"/>
      <c r="AJ8483" s="4"/>
      <c r="AK8483" s="4"/>
      <c r="AL8483" s="4"/>
      <c r="AM8483" s="4"/>
    </row>
    <row r="8484" spans="21:39" x14ac:dyDescent="0.2">
      <c r="U8484" s="4"/>
      <c r="V8484" s="4"/>
      <c r="W8484" s="4"/>
      <c r="X8484" s="4"/>
      <c r="AJ8484" s="4"/>
      <c r="AK8484" s="4"/>
      <c r="AL8484" s="4"/>
      <c r="AM8484" s="4"/>
    </row>
    <row r="8485" spans="21:39" x14ac:dyDescent="0.2">
      <c r="U8485" s="4"/>
      <c r="V8485" s="4"/>
      <c r="W8485" s="4"/>
      <c r="X8485" s="4"/>
      <c r="AJ8485" s="4"/>
      <c r="AK8485" s="4"/>
      <c r="AL8485" s="4"/>
      <c r="AM8485" s="4"/>
    </row>
    <row r="8486" spans="21:39" x14ac:dyDescent="0.2">
      <c r="U8486" s="4"/>
      <c r="V8486" s="4"/>
      <c r="W8486" s="4"/>
      <c r="X8486" s="4"/>
      <c r="AJ8486" s="4"/>
      <c r="AK8486" s="4"/>
      <c r="AL8486" s="4"/>
      <c r="AM8486" s="4"/>
    </row>
    <row r="8487" spans="21:39" x14ac:dyDescent="0.2">
      <c r="U8487" s="4"/>
      <c r="V8487" s="4"/>
      <c r="W8487" s="4"/>
      <c r="X8487" s="4"/>
      <c r="AJ8487" s="4"/>
      <c r="AK8487" s="4"/>
      <c r="AL8487" s="4"/>
      <c r="AM8487" s="4"/>
    </row>
    <row r="8488" spans="21:39" x14ac:dyDescent="0.2">
      <c r="U8488" s="4"/>
      <c r="V8488" s="4"/>
      <c r="W8488" s="4"/>
      <c r="X8488" s="4"/>
      <c r="AJ8488" s="4"/>
      <c r="AK8488" s="4"/>
      <c r="AL8488" s="4"/>
      <c r="AM8488" s="4"/>
    </row>
    <row r="8489" spans="21:39" x14ac:dyDescent="0.2">
      <c r="U8489" s="4"/>
      <c r="V8489" s="4"/>
      <c r="W8489" s="4"/>
      <c r="X8489" s="4"/>
      <c r="AJ8489" s="4"/>
      <c r="AK8489" s="4"/>
      <c r="AL8489" s="4"/>
      <c r="AM8489" s="4"/>
    </row>
    <row r="8490" spans="21:39" x14ac:dyDescent="0.2">
      <c r="U8490" s="4"/>
      <c r="V8490" s="4"/>
      <c r="W8490" s="4"/>
      <c r="X8490" s="4"/>
      <c r="AJ8490" s="4"/>
      <c r="AK8490" s="4"/>
      <c r="AL8490" s="4"/>
      <c r="AM8490" s="4"/>
    </row>
    <row r="8491" spans="21:39" x14ac:dyDescent="0.2">
      <c r="U8491" s="4"/>
      <c r="V8491" s="4"/>
      <c r="W8491" s="4"/>
      <c r="X8491" s="4"/>
      <c r="AJ8491" s="4"/>
      <c r="AK8491" s="4"/>
      <c r="AL8491" s="4"/>
      <c r="AM8491" s="4"/>
    </row>
    <row r="8492" spans="21:39" x14ac:dyDescent="0.2">
      <c r="U8492" s="4"/>
      <c r="V8492" s="4"/>
      <c r="W8492" s="4"/>
      <c r="X8492" s="4"/>
      <c r="AJ8492" s="4"/>
      <c r="AK8492" s="4"/>
      <c r="AL8492" s="4"/>
      <c r="AM8492" s="4"/>
    </row>
    <row r="8493" spans="21:39" x14ac:dyDescent="0.2">
      <c r="U8493" s="4"/>
      <c r="V8493" s="4"/>
      <c r="W8493" s="4"/>
      <c r="X8493" s="4"/>
      <c r="AJ8493" s="4"/>
      <c r="AK8493" s="4"/>
      <c r="AL8493" s="4"/>
      <c r="AM8493" s="4"/>
    </row>
    <row r="8494" spans="21:39" x14ac:dyDescent="0.2">
      <c r="U8494" s="4"/>
      <c r="V8494" s="4"/>
      <c r="W8494" s="4"/>
      <c r="X8494" s="4"/>
      <c r="AJ8494" s="4"/>
      <c r="AK8494" s="4"/>
      <c r="AL8494" s="4"/>
      <c r="AM8494" s="4"/>
    </row>
    <row r="8495" spans="21:39" x14ac:dyDescent="0.2">
      <c r="U8495" s="4"/>
      <c r="V8495" s="4"/>
      <c r="W8495" s="4"/>
      <c r="X8495" s="4"/>
      <c r="AJ8495" s="4"/>
      <c r="AK8495" s="4"/>
      <c r="AL8495" s="4"/>
      <c r="AM8495" s="4"/>
    </row>
    <row r="8496" spans="21:39" x14ac:dyDescent="0.2">
      <c r="U8496" s="4"/>
      <c r="V8496" s="4"/>
      <c r="W8496" s="4"/>
      <c r="X8496" s="4"/>
      <c r="AJ8496" s="4"/>
      <c r="AK8496" s="4"/>
      <c r="AL8496" s="4"/>
      <c r="AM8496" s="4"/>
    </row>
    <row r="8497" spans="21:39" x14ac:dyDescent="0.2">
      <c r="U8497" s="4"/>
      <c r="V8497" s="4"/>
      <c r="W8497" s="4"/>
      <c r="X8497" s="4"/>
      <c r="AJ8497" s="4"/>
      <c r="AK8497" s="4"/>
      <c r="AL8497" s="4"/>
      <c r="AM8497" s="4"/>
    </row>
    <row r="8498" spans="21:39" x14ac:dyDescent="0.2">
      <c r="U8498" s="4"/>
      <c r="V8498" s="4"/>
      <c r="W8498" s="4"/>
      <c r="X8498" s="4"/>
      <c r="AJ8498" s="4"/>
      <c r="AK8498" s="4"/>
      <c r="AL8498" s="4"/>
      <c r="AM8498" s="4"/>
    </row>
    <row r="8499" spans="21:39" x14ac:dyDescent="0.2">
      <c r="U8499" s="4"/>
      <c r="V8499" s="4"/>
      <c r="W8499" s="4"/>
      <c r="X8499" s="4"/>
      <c r="AJ8499" s="4"/>
      <c r="AK8499" s="4"/>
      <c r="AL8499" s="4"/>
      <c r="AM8499" s="4"/>
    </row>
    <row r="8500" spans="21:39" x14ac:dyDescent="0.2">
      <c r="U8500" s="4"/>
      <c r="V8500" s="4"/>
      <c r="W8500" s="4"/>
      <c r="X8500" s="4"/>
      <c r="AJ8500" s="4"/>
      <c r="AK8500" s="4"/>
      <c r="AL8500" s="4"/>
      <c r="AM8500" s="4"/>
    </row>
    <row r="8501" spans="21:39" x14ac:dyDescent="0.2">
      <c r="U8501" s="4"/>
      <c r="V8501" s="4"/>
      <c r="W8501" s="4"/>
      <c r="X8501" s="4"/>
      <c r="AJ8501" s="4"/>
      <c r="AK8501" s="4"/>
      <c r="AL8501" s="4"/>
      <c r="AM8501" s="4"/>
    </row>
    <row r="8502" spans="21:39" x14ac:dyDescent="0.2">
      <c r="U8502" s="4"/>
      <c r="V8502" s="4"/>
      <c r="W8502" s="4"/>
      <c r="X8502" s="4"/>
      <c r="AJ8502" s="4"/>
      <c r="AK8502" s="4"/>
      <c r="AL8502" s="4"/>
      <c r="AM8502" s="4"/>
    </row>
    <row r="8503" spans="21:39" x14ac:dyDescent="0.2">
      <c r="U8503" s="4"/>
      <c r="V8503" s="4"/>
      <c r="W8503" s="4"/>
      <c r="X8503" s="4"/>
      <c r="AJ8503" s="4"/>
      <c r="AK8503" s="4"/>
      <c r="AL8503" s="4"/>
      <c r="AM8503" s="4"/>
    </row>
    <row r="8504" spans="21:39" x14ac:dyDescent="0.2">
      <c r="U8504" s="4"/>
      <c r="V8504" s="4"/>
      <c r="W8504" s="4"/>
      <c r="X8504" s="4"/>
      <c r="AJ8504" s="4"/>
      <c r="AK8504" s="4"/>
      <c r="AL8504" s="4"/>
      <c r="AM8504" s="4"/>
    </row>
    <row r="8505" spans="21:39" x14ac:dyDescent="0.2">
      <c r="U8505" s="4"/>
      <c r="V8505" s="4"/>
      <c r="W8505" s="4"/>
      <c r="X8505" s="4"/>
      <c r="AJ8505" s="4"/>
      <c r="AK8505" s="4"/>
      <c r="AL8505" s="4"/>
      <c r="AM8505" s="4"/>
    </row>
    <row r="8506" spans="21:39" x14ac:dyDescent="0.2">
      <c r="U8506" s="4"/>
      <c r="V8506" s="4"/>
      <c r="W8506" s="4"/>
      <c r="X8506" s="4"/>
      <c r="AJ8506" s="4"/>
      <c r="AK8506" s="4"/>
      <c r="AL8506" s="4"/>
      <c r="AM8506" s="4"/>
    </row>
    <row r="8507" spans="21:39" x14ac:dyDescent="0.2">
      <c r="U8507" s="4"/>
      <c r="V8507" s="4"/>
      <c r="W8507" s="4"/>
      <c r="X8507" s="4"/>
      <c r="AJ8507" s="4"/>
      <c r="AK8507" s="4"/>
      <c r="AL8507" s="4"/>
      <c r="AM8507" s="4"/>
    </row>
    <row r="8508" spans="21:39" x14ac:dyDescent="0.2">
      <c r="U8508" s="4"/>
      <c r="V8508" s="4"/>
      <c r="W8508" s="4"/>
      <c r="X8508" s="4"/>
      <c r="AJ8508" s="4"/>
      <c r="AK8508" s="4"/>
      <c r="AL8508" s="4"/>
      <c r="AM8508" s="4"/>
    </row>
    <row r="8509" spans="21:39" x14ac:dyDescent="0.2">
      <c r="U8509" s="4"/>
      <c r="V8509" s="4"/>
      <c r="W8509" s="4"/>
      <c r="X8509" s="4"/>
      <c r="AJ8509" s="4"/>
      <c r="AK8509" s="4"/>
      <c r="AL8509" s="4"/>
      <c r="AM8509" s="4"/>
    </row>
    <row r="8510" spans="21:39" x14ac:dyDescent="0.2">
      <c r="U8510" s="4"/>
      <c r="V8510" s="4"/>
      <c r="W8510" s="4"/>
      <c r="X8510" s="4"/>
      <c r="AJ8510" s="4"/>
      <c r="AK8510" s="4"/>
      <c r="AL8510" s="4"/>
      <c r="AM8510" s="4"/>
    </row>
    <row r="8511" spans="21:39" x14ac:dyDescent="0.2">
      <c r="U8511" s="4"/>
      <c r="V8511" s="4"/>
      <c r="W8511" s="4"/>
      <c r="X8511" s="4"/>
      <c r="AJ8511" s="4"/>
      <c r="AK8511" s="4"/>
      <c r="AL8511" s="4"/>
      <c r="AM8511" s="4"/>
    </row>
    <row r="8512" spans="21:39" x14ac:dyDescent="0.2">
      <c r="U8512" s="4"/>
      <c r="V8512" s="4"/>
      <c r="W8512" s="4"/>
      <c r="X8512" s="4"/>
      <c r="AJ8512" s="4"/>
      <c r="AK8512" s="4"/>
      <c r="AL8512" s="4"/>
      <c r="AM8512" s="4"/>
    </row>
    <row r="8513" spans="21:39" x14ac:dyDescent="0.2">
      <c r="U8513" s="4"/>
      <c r="V8513" s="4"/>
      <c r="W8513" s="4"/>
      <c r="X8513" s="4"/>
      <c r="AJ8513" s="4"/>
      <c r="AK8513" s="4"/>
      <c r="AL8513" s="4"/>
      <c r="AM8513" s="4"/>
    </row>
    <row r="8514" spans="21:39" x14ac:dyDescent="0.2">
      <c r="U8514" s="4"/>
      <c r="V8514" s="4"/>
      <c r="W8514" s="4"/>
      <c r="X8514" s="4"/>
      <c r="AJ8514" s="4"/>
      <c r="AK8514" s="4"/>
      <c r="AL8514" s="4"/>
      <c r="AM8514" s="4"/>
    </row>
    <row r="8515" spans="21:39" x14ac:dyDescent="0.2">
      <c r="U8515" s="4"/>
      <c r="V8515" s="4"/>
      <c r="W8515" s="4"/>
      <c r="X8515" s="4"/>
      <c r="AJ8515" s="4"/>
      <c r="AK8515" s="4"/>
      <c r="AL8515" s="4"/>
      <c r="AM8515" s="4"/>
    </row>
    <row r="8516" spans="21:39" x14ac:dyDescent="0.2">
      <c r="U8516" s="4"/>
      <c r="V8516" s="4"/>
      <c r="W8516" s="4"/>
      <c r="X8516" s="4"/>
      <c r="AJ8516" s="4"/>
      <c r="AK8516" s="4"/>
      <c r="AL8516" s="4"/>
      <c r="AM8516" s="4"/>
    </row>
    <row r="8517" spans="21:39" x14ac:dyDescent="0.2">
      <c r="U8517" s="4"/>
      <c r="V8517" s="4"/>
      <c r="W8517" s="4"/>
      <c r="X8517" s="4"/>
      <c r="AJ8517" s="4"/>
      <c r="AK8517" s="4"/>
      <c r="AL8517" s="4"/>
      <c r="AM8517" s="4"/>
    </row>
    <row r="8518" spans="21:39" x14ac:dyDescent="0.2">
      <c r="U8518" s="4"/>
      <c r="V8518" s="4"/>
      <c r="W8518" s="4"/>
      <c r="X8518" s="4"/>
      <c r="AJ8518" s="4"/>
      <c r="AK8518" s="4"/>
      <c r="AL8518" s="4"/>
      <c r="AM8518" s="4"/>
    </row>
    <row r="8519" spans="21:39" x14ac:dyDescent="0.2">
      <c r="U8519" s="4"/>
      <c r="V8519" s="4"/>
      <c r="W8519" s="4"/>
      <c r="X8519" s="4"/>
      <c r="AJ8519" s="4"/>
      <c r="AK8519" s="4"/>
      <c r="AL8519" s="4"/>
      <c r="AM8519" s="4"/>
    </row>
    <row r="8520" spans="21:39" x14ac:dyDescent="0.2">
      <c r="U8520" s="4"/>
      <c r="V8520" s="4"/>
      <c r="W8520" s="4"/>
      <c r="X8520" s="4"/>
      <c r="AJ8520" s="4"/>
      <c r="AK8520" s="4"/>
      <c r="AL8520" s="4"/>
      <c r="AM8520" s="4"/>
    </row>
    <row r="8521" spans="21:39" x14ac:dyDescent="0.2">
      <c r="U8521" s="4"/>
      <c r="V8521" s="4"/>
      <c r="W8521" s="4"/>
      <c r="X8521" s="4"/>
      <c r="AJ8521" s="4"/>
      <c r="AK8521" s="4"/>
      <c r="AL8521" s="4"/>
      <c r="AM8521" s="4"/>
    </row>
    <row r="8522" spans="21:39" x14ac:dyDescent="0.2">
      <c r="U8522" s="4"/>
      <c r="V8522" s="4"/>
      <c r="W8522" s="4"/>
      <c r="X8522" s="4"/>
      <c r="AJ8522" s="4"/>
      <c r="AK8522" s="4"/>
      <c r="AL8522" s="4"/>
      <c r="AM8522" s="4"/>
    </row>
    <row r="8523" spans="21:39" x14ac:dyDescent="0.2">
      <c r="U8523" s="4"/>
      <c r="V8523" s="4"/>
      <c r="W8523" s="4"/>
      <c r="X8523" s="4"/>
      <c r="AJ8523" s="4"/>
      <c r="AK8523" s="4"/>
      <c r="AL8523" s="4"/>
      <c r="AM8523" s="4"/>
    </row>
    <row r="8524" spans="21:39" x14ac:dyDescent="0.2">
      <c r="U8524" s="4"/>
      <c r="V8524" s="4"/>
      <c r="W8524" s="4"/>
      <c r="X8524" s="4"/>
      <c r="AJ8524" s="4"/>
      <c r="AK8524" s="4"/>
      <c r="AL8524" s="4"/>
      <c r="AM8524" s="4"/>
    </row>
    <row r="8525" spans="21:39" x14ac:dyDescent="0.2">
      <c r="U8525" s="4"/>
      <c r="V8525" s="4"/>
      <c r="W8525" s="4"/>
      <c r="X8525" s="4"/>
      <c r="AJ8525" s="4"/>
      <c r="AK8525" s="4"/>
      <c r="AL8525" s="4"/>
      <c r="AM8525" s="4"/>
    </row>
    <row r="8526" spans="21:39" x14ac:dyDescent="0.2">
      <c r="U8526" s="4"/>
      <c r="V8526" s="4"/>
      <c r="W8526" s="4"/>
      <c r="X8526" s="4"/>
      <c r="AJ8526" s="4"/>
      <c r="AK8526" s="4"/>
      <c r="AL8526" s="4"/>
      <c r="AM8526" s="4"/>
    </row>
    <row r="8527" spans="21:39" x14ac:dyDescent="0.2">
      <c r="U8527" s="4"/>
      <c r="V8527" s="4"/>
      <c r="W8527" s="4"/>
      <c r="X8527" s="4"/>
      <c r="AJ8527" s="4"/>
      <c r="AK8527" s="4"/>
      <c r="AL8527" s="4"/>
      <c r="AM8527" s="4"/>
    </row>
    <row r="8528" spans="21:39" x14ac:dyDescent="0.2">
      <c r="U8528" s="4"/>
      <c r="V8528" s="4"/>
      <c r="W8528" s="4"/>
      <c r="X8528" s="4"/>
      <c r="AJ8528" s="4"/>
      <c r="AK8528" s="4"/>
      <c r="AL8528" s="4"/>
      <c r="AM8528" s="4"/>
    </row>
    <row r="8529" spans="21:39" x14ac:dyDescent="0.2">
      <c r="U8529" s="4"/>
      <c r="V8529" s="4"/>
      <c r="W8529" s="4"/>
      <c r="X8529" s="4"/>
      <c r="AJ8529" s="4"/>
      <c r="AK8529" s="4"/>
      <c r="AL8529" s="4"/>
      <c r="AM8529" s="4"/>
    </row>
    <row r="8530" spans="21:39" x14ac:dyDescent="0.2">
      <c r="U8530" s="4"/>
      <c r="V8530" s="4"/>
      <c r="W8530" s="4"/>
      <c r="X8530" s="4"/>
      <c r="AJ8530" s="4"/>
      <c r="AK8530" s="4"/>
      <c r="AL8530" s="4"/>
      <c r="AM8530" s="4"/>
    </row>
    <row r="8531" spans="21:39" x14ac:dyDescent="0.2">
      <c r="U8531" s="4"/>
      <c r="V8531" s="4"/>
      <c r="W8531" s="4"/>
      <c r="X8531" s="4"/>
      <c r="AJ8531" s="4"/>
      <c r="AK8531" s="4"/>
      <c r="AL8531" s="4"/>
      <c r="AM8531" s="4"/>
    </row>
    <row r="8532" spans="21:39" x14ac:dyDescent="0.2">
      <c r="U8532" s="4"/>
      <c r="V8532" s="4"/>
      <c r="W8532" s="4"/>
      <c r="X8532" s="4"/>
      <c r="AJ8532" s="4"/>
      <c r="AK8532" s="4"/>
      <c r="AL8532" s="4"/>
      <c r="AM8532" s="4"/>
    </row>
    <row r="8533" spans="21:39" x14ac:dyDescent="0.2">
      <c r="U8533" s="4"/>
      <c r="V8533" s="4"/>
      <c r="W8533" s="4"/>
      <c r="X8533" s="4"/>
      <c r="AJ8533" s="4"/>
      <c r="AK8533" s="4"/>
      <c r="AL8533" s="4"/>
      <c r="AM8533" s="4"/>
    </row>
    <row r="8534" spans="21:39" x14ac:dyDescent="0.2">
      <c r="U8534" s="4"/>
      <c r="V8534" s="4"/>
      <c r="W8534" s="4"/>
      <c r="X8534" s="4"/>
      <c r="AJ8534" s="4"/>
      <c r="AK8534" s="4"/>
      <c r="AL8534" s="4"/>
      <c r="AM8534" s="4"/>
    </row>
    <row r="8535" spans="21:39" x14ac:dyDescent="0.2">
      <c r="U8535" s="4"/>
      <c r="V8535" s="4"/>
      <c r="W8535" s="4"/>
      <c r="X8535" s="4"/>
      <c r="AJ8535" s="4"/>
      <c r="AK8535" s="4"/>
      <c r="AL8535" s="4"/>
      <c r="AM8535" s="4"/>
    </row>
    <row r="8536" spans="21:39" x14ac:dyDescent="0.2">
      <c r="U8536" s="4"/>
      <c r="V8536" s="4"/>
      <c r="W8536" s="4"/>
      <c r="X8536" s="4"/>
      <c r="AJ8536" s="4"/>
      <c r="AK8536" s="4"/>
      <c r="AL8536" s="4"/>
      <c r="AM8536" s="4"/>
    </row>
    <row r="8537" spans="21:39" x14ac:dyDescent="0.2">
      <c r="U8537" s="4"/>
      <c r="V8537" s="4"/>
      <c r="W8537" s="4"/>
      <c r="X8537" s="4"/>
      <c r="AJ8537" s="4"/>
      <c r="AK8537" s="4"/>
      <c r="AL8537" s="4"/>
      <c r="AM8537" s="4"/>
    </row>
    <row r="8538" spans="21:39" x14ac:dyDescent="0.2">
      <c r="U8538" s="4"/>
      <c r="V8538" s="4"/>
      <c r="W8538" s="4"/>
      <c r="X8538" s="4"/>
      <c r="AJ8538" s="4"/>
      <c r="AK8538" s="4"/>
      <c r="AL8538" s="4"/>
      <c r="AM8538" s="4"/>
    </row>
    <row r="8539" spans="21:39" x14ac:dyDescent="0.2">
      <c r="U8539" s="4"/>
      <c r="V8539" s="4"/>
      <c r="W8539" s="4"/>
      <c r="X8539" s="4"/>
      <c r="AJ8539" s="4"/>
      <c r="AK8539" s="4"/>
      <c r="AL8539" s="4"/>
      <c r="AM8539" s="4"/>
    </row>
    <row r="8540" spans="21:39" x14ac:dyDescent="0.2">
      <c r="U8540" s="4"/>
      <c r="V8540" s="4"/>
      <c r="W8540" s="4"/>
      <c r="X8540" s="4"/>
      <c r="AJ8540" s="4"/>
      <c r="AK8540" s="4"/>
      <c r="AL8540" s="4"/>
      <c r="AM8540" s="4"/>
    </row>
    <row r="8541" spans="21:39" x14ac:dyDescent="0.2">
      <c r="U8541" s="4"/>
      <c r="V8541" s="4"/>
      <c r="W8541" s="4"/>
      <c r="X8541" s="4"/>
      <c r="AJ8541" s="4"/>
      <c r="AK8541" s="4"/>
      <c r="AL8541" s="4"/>
      <c r="AM8541" s="4"/>
    </row>
    <row r="8542" spans="21:39" x14ac:dyDescent="0.2">
      <c r="U8542" s="4"/>
      <c r="V8542" s="4"/>
      <c r="W8542" s="4"/>
      <c r="X8542" s="4"/>
      <c r="AJ8542" s="4"/>
      <c r="AK8542" s="4"/>
      <c r="AL8542" s="4"/>
      <c r="AM8542" s="4"/>
    </row>
    <row r="8543" spans="21:39" x14ac:dyDescent="0.2">
      <c r="U8543" s="4"/>
      <c r="V8543" s="4"/>
      <c r="W8543" s="4"/>
      <c r="X8543" s="4"/>
      <c r="AJ8543" s="4"/>
      <c r="AK8543" s="4"/>
      <c r="AL8543" s="4"/>
      <c r="AM8543" s="4"/>
    </row>
    <row r="8544" spans="21:39" x14ac:dyDescent="0.2">
      <c r="U8544" s="4"/>
      <c r="V8544" s="4"/>
      <c r="W8544" s="4"/>
      <c r="X8544" s="4"/>
      <c r="AJ8544" s="4"/>
      <c r="AK8544" s="4"/>
      <c r="AL8544" s="4"/>
      <c r="AM8544" s="4"/>
    </row>
    <row r="8545" spans="21:39" x14ac:dyDescent="0.2">
      <c r="U8545" s="4"/>
      <c r="V8545" s="4"/>
      <c r="W8545" s="4"/>
      <c r="X8545" s="4"/>
      <c r="AJ8545" s="4"/>
      <c r="AK8545" s="4"/>
      <c r="AL8545" s="4"/>
      <c r="AM8545" s="4"/>
    </row>
    <row r="8546" spans="21:39" x14ac:dyDescent="0.2">
      <c r="U8546" s="4"/>
      <c r="V8546" s="4"/>
      <c r="W8546" s="4"/>
      <c r="X8546" s="4"/>
      <c r="AJ8546" s="4"/>
      <c r="AK8546" s="4"/>
      <c r="AL8546" s="4"/>
      <c r="AM8546" s="4"/>
    </row>
    <row r="8547" spans="21:39" x14ac:dyDescent="0.2">
      <c r="U8547" s="4"/>
      <c r="V8547" s="4"/>
      <c r="W8547" s="4"/>
      <c r="X8547" s="4"/>
      <c r="AJ8547" s="4"/>
      <c r="AK8547" s="4"/>
      <c r="AL8547" s="4"/>
      <c r="AM8547" s="4"/>
    </row>
    <row r="8548" spans="21:39" x14ac:dyDescent="0.2">
      <c r="U8548" s="4"/>
      <c r="V8548" s="4"/>
      <c r="W8548" s="4"/>
      <c r="X8548" s="4"/>
      <c r="AJ8548" s="4"/>
      <c r="AK8548" s="4"/>
      <c r="AL8548" s="4"/>
      <c r="AM8548" s="4"/>
    </row>
    <row r="8549" spans="21:39" x14ac:dyDescent="0.2">
      <c r="U8549" s="4"/>
      <c r="V8549" s="4"/>
      <c r="W8549" s="4"/>
      <c r="X8549" s="4"/>
      <c r="AJ8549" s="4"/>
      <c r="AK8549" s="4"/>
      <c r="AL8549" s="4"/>
      <c r="AM8549" s="4"/>
    </row>
    <row r="8550" spans="21:39" x14ac:dyDescent="0.2">
      <c r="U8550" s="4"/>
      <c r="V8550" s="4"/>
      <c r="W8550" s="4"/>
      <c r="X8550" s="4"/>
      <c r="AJ8550" s="4"/>
      <c r="AK8550" s="4"/>
      <c r="AL8550" s="4"/>
      <c r="AM8550" s="4"/>
    </row>
    <row r="8551" spans="21:39" x14ac:dyDescent="0.2">
      <c r="U8551" s="4"/>
      <c r="V8551" s="4"/>
      <c r="W8551" s="4"/>
      <c r="X8551" s="4"/>
      <c r="AJ8551" s="4"/>
      <c r="AK8551" s="4"/>
      <c r="AL8551" s="4"/>
      <c r="AM8551" s="4"/>
    </row>
    <row r="8552" spans="21:39" x14ac:dyDescent="0.2">
      <c r="U8552" s="4"/>
      <c r="V8552" s="4"/>
      <c r="W8552" s="4"/>
      <c r="X8552" s="4"/>
      <c r="AJ8552" s="4"/>
      <c r="AK8552" s="4"/>
      <c r="AL8552" s="4"/>
      <c r="AM8552" s="4"/>
    </row>
    <row r="8553" spans="21:39" x14ac:dyDescent="0.2">
      <c r="U8553" s="4"/>
      <c r="V8553" s="4"/>
      <c r="W8553" s="4"/>
      <c r="X8553" s="4"/>
      <c r="AJ8553" s="4"/>
      <c r="AK8553" s="4"/>
      <c r="AL8553" s="4"/>
      <c r="AM8553" s="4"/>
    </row>
    <row r="8554" spans="21:39" x14ac:dyDescent="0.2">
      <c r="U8554" s="4"/>
      <c r="V8554" s="4"/>
      <c r="W8554" s="4"/>
      <c r="X8554" s="4"/>
      <c r="AJ8554" s="4"/>
      <c r="AK8554" s="4"/>
      <c r="AL8554" s="4"/>
      <c r="AM8554" s="4"/>
    </row>
    <row r="8555" spans="21:39" x14ac:dyDescent="0.2">
      <c r="U8555" s="4"/>
      <c r="V8555" s="4"/>
      <c r="W8555" s="4"/>
      <c r="X8555" s="4"/>
      <c r="AJ8555" s="4"/>
      <c r="AK8555" s="4"/>
      <c r="AL8555" s="4"/>
      <c r="AM8555" s="4"/>
    </row>
    <row r="8556" spans="21:39" x14ac:dyDescent="0.2">
      <c r="U8556" s="4"/>
      <c r="V8556" s="4"/>
      <c r="W8556" s="4"/>
      <c r="X8556" s="4"/>
      <c r="AJ8556" s="4"/>
      <c r="AK8556" s="4"/>
      <c r="AL8556" s="4"/>
      <c r="AM8556" s="4"/>
    </row>
    <row r="8557" spans="21:39" x14ac:dyDescent="0.2">
      <c r="U8557" s="4"/>
      <c r="V8557" s="4"/>
      <c r="W8557" s="4"/>
      <c r="X8557" s="4"/>
      <c r="AJ8557" s="4"/>
      <c r="AK8557" s="4"/>
      <c r="AL8557" s="4"/>
      <c r="AM8557" s="4"/>
    </row>
    <row r="8558" spans="21:39" x14ac:dyDescent="0.2">
      <c r="U8558" s="4"/>
      <c r="V8558" s="4"/>
      <c r="W8558" s="4"/>
      <c r="X8558" s="4"/>
      <c r="AJ8558" s="4"/>
      <c r="AK8558" s="4"/>
      <c r="AL8558" s="4"/>
      <c r="AM8558" s="4"/>
    </row>
    <row r="8559" spans="21:39" x14ac:dyDescent="0.2">
      <c r="U8559" s="4"/>
      <c r="V8559" s="4"/>
      <c r="W8559" s="4"/>
      <c r="X8559" s="4"/>
      <c r="AJ8559" s="4"/>
      <c r="AK8559" s="4"/>
      <c r="AL8559" s="4"/>
      <c r="AM8559" s="4"/>
    </row>
    <row r="8560" spans="21:39" x14ac:dyDescent="0.2">
      <c r="U8560" s="4"/>
      <c r="V8560" s="4"/>
      <c r="W8560" s="4"/>
      <c r="X8560" s="4"/>
      <c r="AJ8560" s="4"/>
      <c r="AK8560" s="4"/>
      <c r="AL8560" s="4"/>
      <c r="AM8560" s="4"/>
    </row>
    <row r="8561" spans="21:39" x14ac:dyDescent="0.2">
      <c r="U8561" s="4"/>
      <c r="V8561" s="4"/>
      <c r="W8561" s="4"/>
      <c r="X8561" s="4"/>
      <c r="AJ8561" s="4"/>
      <c r="AK8561" s="4"/>
      <c r="AL8561" s="4"/>
      <c r="AM8561" s="4"/>
    </row>
    <row r="8562" spans="21:39" x14ac:dyDescent="0.2">
      <c r="U8562" s="4"/>
      <c r="V8562" s="4"/>
      <c r="W8562" s="4"/>
      <c r="X8562" s="4"/>
      <c r="AJ8562" s="4"/>
      <c r="AK8562" s="4"/>
      <c r="AL8562" s="4"/>
      <c r="AM8562" s="4"/>
    </row>
    <row r="8563" spans="21:39" x14ac:dyDescent="0.2">
      <c r="U8563" s="4"/>
      <c r="V8563" s="4"/>
      <c r="W8563" s="4"/>
      <c r="X8563" s="4"/>
      <c r="AJ8563" s="4"/>
      <c r="AK8563" s="4"/>
      <c r="AL8563" s="4"/>
      <c r="AM8563" s="4"/>
    </row>
    <row r="8564" spans="21:39" x14ac:dyDescent="0.2">
      <c r="U8564" s="4"/>
      <c r="V8564" s="4"/>
      <c r="W8564" s="4"/>
      <c r="X8564" s="4"/>
      <c r="AJ8564" s="4"/>
      <c r="AK8564" s="4"/>
      <c r="AL8564" s="4"/>
      <c r="AM8564" s="4"/>
    </row>
    <row r="8565" spans="21:39" x14ac:dyDescent="0.2">
      <c r="U8565" s="4"/>
      <c r="V8565" s="4"/>
      <c r="W8565" s="4"/>
      <c r="X8565" s="4"/>
      <c r="AJ8565" s="4"/>
      <c r="AK8565" s="4"/>
      <c r="AL8565" s="4"/>
      <c r="AM8565" s="4"/>
    </row>
    <row r="8566" spans="21:39" x14ac:dyDescent="0.2">
      <c r="U8566" s="4"/>
      <c r="V8566" s="4"/>
      <c r="W8566" s="4"/>
      <c r="X8566" s="4"/>
      <c r="AJ8566" s="4"/>
      <c r="AK8566" s="4"/>
      <c r="AL8566" s="4"/>
      <c r="AM8566" s="4"/>
    </row>
    <row r="8567" spans="21:39" x14ac:dyDescent="0.2">
      <c r="U8567" s="4"/>
      <c r="V8567" s="4"/>
      <c r="W8567" s="4"/>
      <c r="X8567" s="4"/>
      <c r="AJ8567" s="4"/>
      <c r="AK8567" s="4"/>
      <c r="AL8567" s="4"/>
      <c r="AM8567" s="4"/>
    </row>
    <row r="8568" spans="21:39" x14ac:dyDescent="0.2">
      <c r="U8568" s="4"/>
      <c r="V8568" s="4"/>
      <c r="W8568" s="4"/>
      <c r="X8568" s="4"/>
      <c r="AJ8568" s="4"/>
      <c r="AK8568" s="4"/>
      <c r="AL8568" s="4"/>
      <c r="AM8568" s="4"/>
    </row>
    <row r="8569" spans="21:39" x14ac:dyDescent="0.2">
      <c r="U8569" s="4"/>
      <c r="V8569" s="4"/>
      <c r="W8569" s="4"/>
      <c r="X8569" s="4"/>
      <c r="AJ8569" s="4"/>
      <c r="AK8569" s="4"/>
      <c r="AL8569" s="4"/>
      <c r="AM8569" s="4"/>
    </row>
    <row r="8570" spans="21:39" x14ac:dyDescent="0.2">
      <c r="U8570" s="4"/>
      <c r="V8570" s="4"/>
      <c r="W8570" s="4"/>
      <c r="X8570" s="4"/>
      <c r="AJ8570" s="4"/>
      <c r="AK8570" s="4"/>
      <c r="AL8570" s="4"/>
      <c r="AM8570" s="4"/>
    </row>
    <row r="8571" spans="21:39" x14ac:dyDescent="0.2">
      <c r="U8571" s="4"/>
      <c r="V8571" s="4"/>
      <c r="W8571" s="4"/>
      <c r="X8571" s="4"/>
      <c r="AJ8571" s="4"/>
      <c r="AK8571" s="4"/>
      <c r="AL8571" s="4"/>
      <c r="AM8571" s="4"/>
    </row>
    <row r="8572" spans="21:39" x14ac:dyDescent="0.2">
      <c r="U8572" s="4"/>
      <c r="V8572" s="4"/>
      <c r="W8572" s="4"/>
      <c r="X8572" s="4"/>
      <c r="AJ8572" s="4"/>
      <c r="AK8572" s="4"/>
      <c r="AL8572" s="4"/>
      <c r="AM8572" s="4"/>
    </row>
    <row r="8573" spans="21:39" x14ac:dyDescent="0.2">
      <c r="U8573" s="4"/>
      <c r="V8573" s="4"/>
      <c r="W8573" s="4"/>
      <c r="X8573" s="4"/>
      <c r="AJ8573" s="4"/>
      <c r="AK8573" s="4"/>
      <c r="AL8573" s="4"/>
      <c r="AM8573" s="4"/>
    </row>
    <row r="8574" spans="21:39" x14ac:dyDescent="0.2">
      <c r="U8574" s="4"/>
      <c r="V8574" s="4"/>
      <c r="W8574" s="4"/>
      <c r="X8574" s="4"/>
      <c r="AJ8574" s="4"/>
      <c r="AK8574" s="4"/>
      <c r="AL8574" s="4"/>
      <c r="AM8574" s="4"/>
    </row>
    <row r="8575" spans="21:39" x14ac:dyDescent="0.2">
      <c r="U8575" s="4"/>
      <c r="V8575" s="4"/>
      <c r="W8575" s="4"/>
      <c r="X8575" s="4"/>
      <c r="AJ8575" s="4"/>
      <c r="AK8575" s="4"/>
      <c r="AL8575" s="4"/>
      <c r="AM8575" s="4"/>
    </row>
    <row r="8576" spans="21:39" x14ac:dyDescent="0.2">
      <c r="U8576" s="4"/>
      <c r="V8576" s="4"/>
      <c r="W8576" s="4"/>
      <c r="X8576" s="4"/>
      <c r="AJ8576" s="4"/>
      <c r="AK8576" s="4"/>
      <c r="AL8576" s="4"/>
      <c r="AM8576" s="4"/>
    </row>
    <row r="8577" spans="21:39" x14ac:dyDescent="0.2">
      <c r="U8577" s="4"/>
      <c r="V8577" s="4"/>
      <c r="W8577" s="4"/>
      <c r="X8577" s="4"/>
      <c r="AJ8577" s="4"/>
      <c r="AK8577" s="4"/>
      <c r="AL8577" s="4"/>
      <c r="AM8577" s="4"/>
    </row>
    <row r="8578" spans="21:39" x14ac:dyDescent="0.2">
      <c r="U8578" s="4"/>
      <c r="V8578" s="4"/>
      <c r="W8578" s="4"/>
      <c r="X8578" s="4"/>
      <c r="AJ8578" s="4"/>
      <c r="AK8578" s="4"/>
      <c r="AL8578" s="4"/>
      <c r="AM8578" s="4"/>
    </row>
    <row r="8579" spans="21:39" x14ac:dyDescent="0.2">
      <c r="U8579" s="4"/>
      <c r="V8579" s="4"/>
      <c r="W8579" s="4"/>
      <c r="X8579" s="4"/>
      <c r="AJ8579" s="4"/>
      <c r="AK8579" s="4"/>
      <c r="AL8579" s="4"/>
      <c r="AM8579" s="4"/>
    </row>
    <row r="8580" spans="21:39" x14ac:dyDescent="0.2">
      <c r="U8580" s="4"/>
      <c r="V8580" s="4"/>
      <c r="W8580" s="4"/>
      <c r="X8580" s="4"/>
      <c r="AJ8580" s="4"/>
      <c r="AK8580" s="4"/>
      <c r="AL8580" s="4"/>
      <c r="AM8580" s="4"/>
    </row>
    <row r="8581" spans="21:39" x14ac:dyDescent="0.2">
      <c r="U8581" s="4"/>
      <c r="V8581" s="4"/>
      <c r="W8581" s="4"/>
      <c r="X8581" s="4"/>
      <c r="AJ8581" s="4"/>
      <c r="AK8581" s="4"/>
      <c r="AL8581" s="4"/>
      <c r="AM8581" s="4"/>
    </row>
    <row r="8582" spans="21:39" x14ac:dyDescent="0.2">
      <c r="U8582" s="4"/>
      <c r="V8582" s="4"/>
      <c r="W8582" s="4"/>
      <c r="X8582" s="4"/>
      <c r="AJ8582" s="4"/>
      <c r="AK8582" s="4"/>
      <c r="AL8582" s="4"/>
      <c r="AM8582" s="4"/>
    </row>
    <row r="8583" spans="21:39" x14ac:dyDescent="0.2">
      <c r="U8583" s="4"/>
      <c r="V8583" s="4"/>
      <c r="W8583" s="4"/>
      <c r="X8583" s="4"/>
      <c r="AJ8583" s="4"/>
      <c r="AK8583" s="4"/>
      <c r="AL8583" s="4"/>
      <c r="AM8583" s="4"/>
    </row>
    <row r="8584" spans="21:39" x14ac:dyDescent="0.2">
      <c r="U8584" s="4"/>
      <c r="V8584" s="4"/>
      <c r="W8584" s="4"/>
      <c r="X8584" s="4"/>
      <c r="AJ8584" s="4"/>
      <c r="AK8584" s="4"/>
      <c r="AL8584" s="4"/>
      <c r="AM8584" s="4"/>
    </row>
    <row r="8585" spans="21:39" x14ac:dyDescent="0.2">
      <c r="U8585" s="4"/>
      <c r="V8585" s="4"/>
      <c r="W8585" s="4"/>
      <c r="X8585" s="4"/>
      <c r="AJ8585" s="4"/>
      <c r="AK8585" s="4"/>
      <c r="AL8585" s="4"/>
      <c r="AM8585" s="4"/>
    </row>
    <row r="8586" spans="21:39" x14ac:dyDescent="0.2">
      <c r="U8586" s="4"/>
      <c r="V8586" s="4"/>
      <c r="W8586" s="4"/>
      <c r="X8586" s="4"/>
      <c r="AJ8586" s="4"/>
      <c r="AK8586" s="4"/>
      <c r="AL8586" s="4"/>
      <c r="AM8586" s="4"/>
    </row>
    <row r="8587" spans="21:39" x14ac:dyDescent="0.2">
      <c r="U8587" s="4"/>
      <c r="V8587" s="4"/>
      <c r="W8587" s="4"/>
      <c r="X8587" s="4"/>
      <c r="AJ8587" s="4"/>
      <c r="AK8587" s="4"/>
      <c r="AL8587" s="4"/>
      <c r="AM8587" s="4"/>
    </row>
    <row r="8588" spans="21:39" x14ac:dyDescent="0.2">
      <c r="U8588" s="4"/>
      <c r="V8588" s="4"/>
      <c r="W8588" s="4"/>
      <c r="X8588" s="4"/>
      <c r="AJ8588" s="4"/>
      <c r="AK8588" s="4"/>
      <c r="AL8588" s="4"/>
      <c r="AM8588" s="4"/>
    </row>
    <row r="8589" spans="21:39" x14ac:dyDescent="0.2">
      <c r="U8589" s="4"/>
      <c r="V8589" s="4"/>
      <c r="W8589" s="4"/>
      <c r="X8589" s="4"/>
      <c r="AJ8589" s="4"/>
      <c r="AK8589" s="4"/>
      <c r="AL8589" s="4"/>
      <c r="AM8589" s="4"/>
    </row>
    <row r="8590" spans="21:39" x14ac:dyDescent="0.2">
      <c r="U8590" s="4"/>
      <c r="V8590" s="4"/>
      <c r="W8590" s="4"/>
      <c r="X8590" s="4"/>
      <c r="AJ8590" s="4"/>
      <c r="AK8590" s="4"/>
      <c r="AL8590" s="4"/>
      <c r="AM8590" s="4"/>
    </row>
    <row r="8591" spans="21:39" x14ac:dyDescent="0.2">
      <c r="U8591" s="4"/>
      <c r="V8591" s="4"/>
      <c r="W8591" s="4"/>
      <c r="X8591" s="4"/>
      <c r="AJ8591" s="4"/>
      <c r="AK8591" s="4"/>
      <c r="AL8591" s="4"/>
      <c r="AM8591" s="4"/>
    </row>
    <row r="8592" spans="21:39" x14ac:dyDescent="0.2">
      <c r="U8592" s="4"/>
      <c r="V8592" s="4"/>
      <c r="W8592" s="4"/>
      <c r="X8592" s="4"/>
      <c r="AJ8592" s="4"/>
      <c r="AK8592" s="4"/>
      <c r="AL8592" s="4"/>
      <c r="AM8592" s="4"/>
    </row>
    <row r="8593" spans="21:39" x14ac:dyDescent="0.2">
      <c r="U8593" s="4"/>
      <c r="V8593" s="4"/>
      <c r="W8593" s="4"/>
      <c r="X8593" s="4"/>
      <c r="AJ8593" s="4"/>
      <c r="AK8593" s="4"/>
      <c r="AL8593" s="4"/>
      <c r="AM8593" s="4"/>
    </row>
    <row r="8594" spans="21:39" x14ac:dyDescent="0.2">
      <c r="U8594" s="4"/>
      <c r="V8594" s="4"/>
      <c r="W8594" s="4"/>
      <c r="X8594" s="4"/>
      <c r="AJ8594" s="4"/>
      <c r="AK8594" s="4"/>
      <c r="AL8594" s="4"/>
      <c r="AM8594" s="4"/>
    </row>
    <row r="8595" spans="21:39" x14ac:dyDescent="0.2">
      <c r="U8595" s="4"/>
      <c r="V8595" s="4"/>
      <c r="W8595" s="4"/>
      <c r="X8595" s="4"/>
      <c r="AJ8595" s="4"/>
      <c r="AK8595" s="4"/>
      <c r="AL8595" s="4"/>
      <c r="AM8595" s="4"/>
    </row>
    <row r="8596" spans="21:39" x14ac:dyDescent="0.2">
      <c r="U8596" s="4"/>
      <c r="V8596" s="4"/>
      <c r="W8596" s="4"/>
      <c r="X8596" s="4"/>
      <c r="AJ8596" s="4"/>
      <c r="AK8596" s="4"/>
      <c r="AL8596" s="4"/>
      <c r="AM8596" s="4"/>
    </row>
    <row r="8597" spans="21:39" x14ac:dyDescent="0.2">
      <c r="U8597" s="4"/>
      <c r="V8597" s="4"/>
      <c r="W8597" s="4"/>
      <c r="X8597" s="4"/>
      <c r="AJ8597" s="4"/>
      <c r="AK8597" s="4"/>
      <c r="AL8597" s="4"/>
      <c r="AM8597" s="4"/>
    </row>
    <row r="8598" spans="21:39" x14ac:dyDescent="0.2">
      <c r="U8598" s="4"/>
      <c r="V8598" s="4"/>
      <c r="W8598" s="4"/>
      <c r="X8598" s="4"/>
      <c r="AJ8598" s="4"/>
      <c r="AK8598" s="4"/>
      <c r="AL8598" s="4"/>
      <c r="AM8598" s="4"/>
    </row>
    <row r="8599" spans="21:39" x14ac:dyDescent="0.2">
      <c r="U8599" s="4"/>
      <c r="V8599" s="4"/>
      <c r="W8599" s="4"/>
      <c r="X8599" s="4"/>
      <c r="AJ8599" s="4"/>
      <c r="AK8599" s="4"/>
      <c r="AL8599" s="4"/>
      <c r="AM8599" s="4"/>
    </row>
    <row r="8600" spans="21:39" x14ac:dyDescent="0.2">
      <c r="U8600" s="4"/>
      <c r="V8600" s="4"/>
      <c r="W8600" s="4"/>
      <c r="X8600" s="4"/>
      <c r="AJ8600" s="4"/>
      <c r="AK8600" s="4"/>
      <c r="AL8600" s="4"/>
      <c r="AM8600" s="4"/>
    </row>
    <row r="8601" spans="21:39" x14ac:dyDescent="0.2">
      <c r="U8601" s="4"/>
      <c r="V8601" s="4"/>
      <c r="W8601" s="4"/>
      <c r="X8601" s="4"/>
      <c r="AJ8601" s="4"/>
      <c r="AK8601" s="4"/>
      <c r="AL8601" s="4"/>
      <c r="AM8601" s="4"/>
    </row>
    <row r="8602" spans="21:39" x14ac:dyDescent="0.2">
      <c r="U8602" s="4"/>
      <c r="V8602" s="4"/>
      <c r="W8602" s="4"/>
      <c r="X8602" s="4"/>
      <c r="AJ8602" s="4"/>
      <c r="AK8602" s="4"/>
      <c r="AL8602" s="4"/>
      <c r="AM8602" s="4"/>
    </row>
    <row r="8603" spans="21:39" x14ac:dyDescent="0.2">
      <c r="U8603" s="4"/>
      <c r="V8603" s="4"/>
      <c r="W8603" s="4"/>
      <c r="X8603" s="4"/>
      <c r="AJ8603" s="4"/>
      <c r="AK8603" s="4"/>
      <c r="AL8603" s="4"/>
      <c r="AM8603" s="4"/>
    </row>
    <row r="8604" spans="21:39" x14ac:dyDescent="0.2">
      <c r="U8604" s="4"/>
      <c r="V8604" s="4"/>
      <c r="W8604" s="4"/>
      <c r="X8604" s="4"/>
      <c r="AJ8604" s="4"/>
      <c r="AK8604" s="4"/>
      <c r="AL8604" s="4"/>
      <c r="AM8604" s="4"/>
    </row>
    <row r="8605" spans="21:39" x14ac:dyDescent="0.2">
      <c r="U8605" s="4"/>
      <c r="V8605" s="4"/>
      <c r="W8605" s="4"/>
      <c r="X8605" s="4"/>
      <c r="AJ8605" s="4"/>
      <c r="AK8605" s="4"/>
      <c r="AL8605" s="4"/>
      <c r="AM8605" s="4"/>
    </row>
    <row r="8606" spans="21:39" x14ac:dyDescent="0.2">
      <c r="U8606" s="4"/>
      <c r="V8606" s="4"/>
      <c r="W8606" s="4"/>
      <c r="X8606" s="4"/>
      <c r="AJ8606" s="4"/>
      <c r="AK8606" s="4"/>
      <c r="AL8606" s="4"/>
      <c r="AM8606" s="4"/>
    </row>
    <row r="8607" spans="21:39" x14ac:dyDescent="0.2">
      <c r="U8607" s="4"/>
      <c r="V8607" s="4"/>
      <c r="W8607" s="4"/>
      <c r="X8607" s="4"/>
      <c r="AJ8607" s="4"/>
      <c r="AK8607" s="4"/>
      <c r="AL8607" s="4"/>
      <c r="AM8607" s="4"/>
    </row>
    <row r="8608" spans="21:39" x14ac:dyDescent="0.2">
      <c r="U8608" s="4"/>
      <c r="V8608" s="4"/>
      <c r="W8608" s="4"/>
      <c r="X8608" s="4"/>
      <c r="AJ8608" s="4"/>
      <c r="AK8608" s="4"/>
      <c r="AL8608" s="4"/>
      <c r="AM8608" s="4"/>
    </row>
    <row r="8609" spans="21:39" x14ac:dyDescent="0.2">
      <c r="U8609" s="4"/>
      <c r="V8609" s="4"/>
      <c r="W8609" s="4"/>
      <c r="X8609" s="4"/>
      <c r="AJ8609" s="4"/>
      <c r="AK8609" s="4"/>
      <c r="AL8609" s="4"/>
      <c r="AM8609" s="4"/>
    </row>
    <row r="8610" spans="21:39" x14ac:dyDescent="0.2">
      <c r="U8610" s="4"/>
      <c r="V8610" s="4"/>
      <c r="W8610" s="4"/>
      <c r="X8610" s="4"/>
      <c r="AJ8610" s="4"/>
      <c r="AK8610" s="4"/>
      <c r="AL8610" s="4"/>
      <c r="AM8610" s="4"/>
    </row>
    <row r="8611" spans="21:39" x14ac:dyDescent="0.2">
      <c r="U8611" s="4"/>
      <c r="V8611" s="4"/>
      <c r="W8611" s="4"/>
      <c r="X8611" s="4"/>
      <c r="AJ8611" s="4"/>
      <c r="AK8611" s="4"/>
      <c r="AL8611" s="4"/>
      <c r="AM8611" s="4"/>
    </row>
    <row r="8612" spans="21:39" x14ac:dyDescent="0.2">
      <c r="U8612" s="4"/>
      <c r="V8612" s="4"/>
      <c r="W8612" s="4"/>
      <c r="X8612" s="4"/>
      <c r="AJ8612" s="4"/>
      <c r="AK8612" s="4"/>
      <c r="AL8612" s="4"/>
      <c r="AM8612" s="4"/>
    </row>
    <row r="8613" spans="21:39" x14ac:dyDescent="0.2">
      <c r="U8613" s="4"/>
      <c r="V8613" s="4"/>
      <c r="W8613" s="4"/>
      <c r="X8613" s="4"/>
      <c r="AJ8613" s="4"/>
      <c r="AK8613" s="4"/>
      <c r="AL8613" s="4"/>
      <c r="AM8613" s="4"/>
    </row>
    <row r="8614" spans="21:39" x14ac:dyDescent="0.2">
      <c r="U8614" s="4"/>
      <c r="V8614" s="4"/>
      <c r="W8614" s="4"/>
      <c r="X8614" s="4"/>
      <c r="AJ8614" s="4"/>
      <c r="AK8614" s="4"/>
      <c r="AL8614" s="4"/>
      <c r="AM8614" s="4"/>
    </row>
    <row r="8615" spans="21:39" x14ac:dyDescent="0.2">
      <c r="U8615" s="4"/>
      <c r="V8615" s="4"/>
      <c r="W8615" s="4"/>
      <c r="X8615" s="4"/>
      <c r="AJ8615" s="4"/>
      <c r="AK8615" s="4"/>
      <c r="AL8615" s="4"/>
      <c r="AM8615" s="4"/>
    </row>
    <row r="8616" spans="21:39" x14ac:dyDescent="0.2">
      <c r="U8616" s="4"/>
      <c r="V8616" s="4"/>
      <c r="W8616" s="4"/>
      <c r="X8616" s="4"/>
      <c r="AJ8616" s="4"/>
      <c r="AK8616" s="4"/>
      <c r="AL8616" s="4"/>
      <c r="AM8616" s="4"/>
    </row>
    <row r="8617" spans="21:39" x14ac:dyDescent="0.2">
      <c r="U8617" s="4"/>
      <c r="V8617" s="4"/>
      <c r="W8617" s="4"/>
      <c r="X8617" s="4"/>
      <c r="AJ8617" s="4"/>
      <c r="AK8617" s="4"/>
      <c r="AL8617" s="4"/>
      <c r="AM8617" s="4"/>
    </row>
    <row r="8618" spans="21:39" x14ac:dyDescent="0.2">
      <c r="U8618" s="4"/>
      <c r="V8618" s="4"/>
      <c r="W8618" s="4"/>
      <c r="X8618" s="4"/>
      <c r="AJ8618" s="4"/>
      <c r="AK8618" s="4"/>
      <c r="AL8618" s="4"/>
      <c r="AM8618" s="4"/>
    </row>
    <row r="8619" spans="21:39" x14ac:dyDescent="0.2">
      <c r="U8619" s="4"/>
      <c r="V8619" s="4"/>
      <c r="W8619" s="4"/>
      <c r="X8619" s="4"/>
      <c r="AJ8619" s="4"/>
      <c r="AK8619" s="4"/>
      <c r="AL8619" s="4"/>
      <c r="AM8619" s="4"/>
    </row>
    <row r="8620" spans="21:39" x14ac:dyDescent="0.2">
      <c r="U8620" s="4"/>
      <c r="V8620" s="4"/>
      <c r="W8620" s="4"/>
      <c r="X8620" s="4"/>
      <c r="AJ8620" s="4"/>
      <c r="AK8620" s="4"/>
      <c r="AL8620" s="4"/>
      <c r="AM8620" s="4"/>
    </row>
    <row r="8621" spans="21:39" x14ac:dyDescent="0.2">
      <c r="U8621" s="4"/>
      <c r="V8621" s="4"/>
      <c r="W8621" s="4"/>
      <c r="X8621" s="4"/>
      <c r="AJ8621" s="4"/>
      <c r="AK8621" s="4"/>
      <c r="AL8621" s="4"/>
      <c r="AM8621" s="4"/>
    </row>
    <row r="8622" spans="21:39" x14ac:dyDescent="0.2">
      <c r="U8622" s="4"/>
      <c r="V8622" s="4"/>
      <c r="W8622" s="4"/>
      <c r="X8622" s="4"/>
      <c r="AJ8622" s="4"/>
      <c r="AK8622" s="4"/>
      <c r="AL8622" s="4"/>
      <c r="AM8622" s="4"/>
    </row>
    <row r="8623" spans="21:39" x14ac:dyDescent="0.2">
      <c r="U8623" s="4"/>
      <c r="V8623" s="4"/>
      <c r="W8623" s="4"/>
      <c r="X8623" s="4"/>
      <c r="AJ8623" s="4"/>
      <c r="AK8623" s="4"/>
      <c r="AL8623" s="4"/>
      <c r="AM8623" s="4"/>
    </row>
    <row r="8624" spans="21:39" x14ac:dyDescent="0.2">
      <c r="U8624" s="4"/>
      <c r="V8624" s="4"/>
      <c r="W8624" s="4"/>
      <c r="X8624" s="4"/>
      <c r="AJ8624" s="4"/>
      <c r="AK8624" s="4"/>
      <c r="AL8624" s="4"/>
      <c r="AM8624" s="4"/>
    </row>
    <row r="8625" spans="21:39" x14ac:dyDescent="0.2">
      <c r="U8625" s="4"/>
      <c r="V8625" s="4"/>
      <c r="W8625" s="4"/>
      <c r="X8625" s="4"/>
      <c r="AJ8625" s="4"/>
      <c r="AK8625" s="4"/>
      <c r="AL8625" s="4"/>
      <c r="AM8625" s="4"/>
    </row>
    <row r="8626" spans="21:39" x14ac:dyDescent="0.2">
      <c r="U8626" s="4"/>
      <c r="V8626" s="4"/>
      <c r="W8626" s="4"/>
      <c r="X8626" s="4"/>
      <c r="AJ8626" s="4"/>
      <c r="AK8626" s="4"/>
      <c r="AL8626" s="4"/>
      <c r="AM8626" s="4"/>
    </row>
    <row r="8627" spans="21:39" x14ac:dyDescent="0.2">
      <c r="U8627" s="4"/>
      <c r="V8627" s="4"/>
      <c r="W8627" s="4"/>
      <c r="X8627" s="4"/>
      <c r="AJ8627" s="4"/>
      <c r="AK8627" s="4"/>
      <c r="AL8627" s="4"/>
      <c r="AM8627" s="4"/>
    </row>
    <row r="8628" spans="21:39" x14ac:dyDescent="0.2">
      <c r="U8628" s="4"/>
      <c r="V8628" s="4"/>
      <c r="W8628" s="4"/>
      <c r="X8628" s="4"/>
      <c r="AJ8628" s="4"/>
      <c r="AK8628" s="4"/>
      <c r="AL8628" s="4"/>
      <c r="AM8628" s="4"/>
    </row>
    <row r="8629" spans="21:39" x14ac:dyDescent="0.2">
      <c r="U8629" s="4"/>
      <c r="V8629" s="4"/>
      <c r="W8629" s="4"/>
      <c r="X8629" s="4"/>
      <c r="AJ8629" s="4"/>
      <c r="AK8629" s="4"/>
      <c r="AL8629" s="4"/>
      <c r="AM8629" s="4"/>
    </row>
    <row r="8630" spans="21:39" x14ac:dyDescent="0.2">
      <c r="U8630" s="4"/>
      <c r="V8630" s="4"/>
      <c r="W8630" s="4"/>
      <c r="X8630" s="4"/>
      <c r="AJ8630" s="4"/>
      <c r="AK8630" s="4"/>
      <c r="AL8630" s="4"/>
      <c r="AM8630" s="4"/>
    </row>
    <row r="8631" spans="21:39" x14ac:dyDescent="0.2">
      <c r="U8631" s="4"/>
      <c r="V8631" s="4"/>
      <c r="W8631" s="4"/>
      <c r="X8631" s="4"/>
      <c r="AJ8631" s="4"/>
      <c r="AK8631" s="4"/>
      <c r="AL8631" s="4"/>
      <c r="AM8631" s="4"/>
    </row>
    <row r="8632" spans="21:39" x14ac:dyDescent="0.2">
      <c r="U8632" s="4"/>
      <c r="V8632" s="4"/>
      <c r="W8632" s="4"/>
      <c r="X8632" s="4"/>
      <c r="AJ8632" s="4"/>
      <c r="AK8632" s="4"/>
      <c r="AL8632" s="4"/>
      <c r="AM8632" s="4"/>
    </row>
    <row r="8633" spans="21:39" x14ac:dyDescent="0.2">
      <c r="U8633" s="4"/>
      <c r="V8633" s="4"/>
      <c r="W8633" s="4"/>
      <c r="X8633" s="4"/>
      <c r="AJ8633" s="4"/>
      <c r="AK8633" s="4"/>
      <c r="AL8633" s="4"/>
      <c r="AM8633" s="4"/>
    </row>
    <row r="8634" spans="21:39" x14ac:dyDescent="0.2">
      <c r="U8634" s="4"/>
      <c r="V8634" s="4"/>
      <c r="W8634" s="4"/>
      <c r="X8634" s="4"/>
      <c r="AJ8634" s="4"/>
      <c r="AK8634" s="4"/>
      <c r="AL8634" s="4"/>
      <c r="AM8634" s="4"/>
    </row>
    <row r="8635" spans="21:39" x14ac:dyDescent="0.2">
      <c r="U8635" s="4"/>
      <c r="V8635" s="4"/>
      <c r="W8635" s="4"/>
      <c r="X8635" s="4"/>
      <c r="AJ8635" s="4"/>
      <c r="AK8635" s="4"/>
      <c r="AL8635" s="4"/>
      <c r="AM8635" s="4"/>
    </row>
    <row r="8636" spans="21:39" x14ac:dyDescent="0.2">
      <c r="U8636" s="4"/>
      <c r="V8636" s="4"/>
      <c r="W8636" s="4"/>
      <c r="X8636" s="4"/>
      <c r="AJ8636" s="4"/>
      <c r="AK8636" s="4"/>
      <c r="AL8636" s="4"/>
      <c r="AM8636" s="4"/>
    </row>
    <row r="8637" spans="21:39" x14ac:dyDescent="0.2">
      <c r="U8637" s="4"/>
      <c r="V8637" s="4"/>
      <c r="W8637" s="4"/>
      <c r="X8637" s="4"/>
      <c r="AJ8637" s="4"/>
      <c r="AK8637" s="4"/>
      <c r="AL8637" s="4"/>
      <c r="AM8637" s="4"/>
    </row>
    <row r="8638" spans="21:39" x14ac:dyDescent="0.2">
      <c r="U8638" s="4"/>
      <c r="V8638" s="4"/>
      <c r="W8638" s="4"/>
      <c r="X8638" s="4"/>
      <c r="AJ8638" s="4"/>
      <c r="AK8638" s="4"/>
      <c r="AL8638" s="4"/>
      <c r="AM8638" s="4"/>
    </row>
    <row r="8639" spans="21:39" x14ac:dyDescent="0.2">
      <c r="U8639" s="4"/>
      <c r="V8639" s="4"/>
      <c r="W8639" s="4"/>
      <c r="X8639" s="4"/>
      <c r="AJ8639" s="4"/>
      <c r="AK8639" s="4"/>
      <c r="AL8639" s="4"/>
      <c r="AM8639" s="4"/>
    </row>
    <row r="8640" spans="21:39" x14ac:dyDescent="0.2">
      <c r="U8640" s="4"/>
      <c r="V8640" s="4"/>
      <c r="W8640" s="4"/>
      <c r="X8640" s="4"/>
      <c r="AJ8640" s="4"/>
      <c r="AK8640" s="4"/>
      <c r="AL8640" s="4"/>
      <c r="AM8640" s="4"/>
    </row>
    <row r="8641" spans="21:39" x14ac:dyDescent="0.2">
      <c r="U8641" s="4"/>
      <c r="V8641" s="4"/>
      <c r="W8641" s="4"/>
      <c r="X8641" s="4"/>
      <c r="AJ8641" s="4"/>
      <c r="AK8641" s="4"/>
      <c r="AL8641" s="4"/>
      <c r="AM8641" s="4"/>
    </row>
    <row r="8642" spans="21:39" x14ac:dyDescent="0.2">
      <c r="U8642" s="4"/>
      <c r="V8642" s="4"/>
      <c r="W8642" s="4"/>
      <c r="X8642" s="4"/>
      <c r="AJ8642" s="4"/>
      <c r="AK8642" s="4"/>
      <c r="AL8642" s="4"/>
      <c r="AM8642" s="4"/>
    </row>
    <row r="8643" spans="21:39" x14ac:dyDescent="0.2">
      <c r="U8643" s="4"/>
      <c r="V8643" s="4"/>
      <c r="W8643" s="4"/>
      <c r="X8643" s="4"/>
      <c r="AJ8643" s="4"/>
      <c r="AK8643" s="4"/>
      <c r="AL8643" s="4"/>
      <c r="AM8643" s="4"/>
    </row>
    <row r="8644" spans="21:39" x14ac:dyDescent="0.2">
      <c r="U8644" s="4"/>
      <c r="V8644" s="4"/>
      <c r="W8644" s="4"/>
      <c r="X8644" s="4"/>
      <c r="AJ8644" s="4"/>
      <c r="AK8644" s="4"/>
      <c r="AL8644" s="4"/>
      <c r="AM8644" s="4"/>
    </row>
    <row r="8645" spans="21:39" x14ac:dyDescent="0.2">
      <c r="U8645" s="4"/>
      <c r="V8645" s="4"/>
      <c r="W8645" s="4"/>
      <c r="X8645" s="4"/>
      <c r="AJ8645" s="4"/>
      <c r="AK8645" s="4"/>
      <c r="AL8645" s="4"/>
      <c r="AM8645" s="4"/>
    </row>
    <row r="8646" spans="21:39" x14ac:dyDescent="0.2">
      <c r="U8646" s="4"/>
      <c r="V8646" s="4"/>
      <c r="W8646" s="4"/>
      <c r="X8646" s="4"/>
      <c r="AJ8646" s="4"/>
      <c r="AK8646" s="4"/>
      <c r="AL8646" s="4"/>
      <c r="AM8646" s="4"/>
    </row>
    <row r="8647" spans="21:39" x14ac:dyDescent="0.2">
      <c r="U8647" s="4"/>
      <c r="V8647" s="4"/>
      <c r="W8647" s="4"/>
      <c r="X8647" s="4"/>
      <c r="AJ8647" s="4"/>
      <c r="AK8647" s="4"/>
      <c r="AL8647" s="4"/>
      <c r="AM8647" s="4"/>
    </row>
    <row r="8648" spans="21:39" x14ac:dyDescent="0.2">
      <c r="U8648" s="4"/>
      <c r="V8648" s="4"/>
      <c r="W8648" s="4"/>
      <c r="X8648" s="4"/>
      <c r="AJ8648" s="4"/>
      <c r="AK8648" s="4"/>
      <c r="AL8648" s="4"/>
      <c r="AM8648" s="4"/>
    </row>
    <row r="8649" spans="21:39" x14ac:dyDescent="0.2">
      <c r="U8649" s="4"/>
      <c r="V8649" s="4"/>
      <c r="W8649" s="4"/>
      <c r="X8649" s="4"/>
      <c r="AJ8649" s="4"/>
      <c r="AK8649" s="4"/>
      <c r="AL8649" s="4"/>
      <c r="AM8649" s="4"/>
    </row>
    <row r="8650" spans="21:39" x14ac:dyDescent="0.2">
      <c r="U8650" s="4"/>
      <c r="V8650" s="4"/>
      <c r="W8650" s="4"/>
      <c r="X8650" s="4"/>
      <c r="AJ8650" s="4"/>
      <c r="AK8650" s="4"/>
      <c r="AL8650" s="4"/>
      <c r="AM8650" s="4"/>
    </row>
    <row r="8651" spans="21:39" x14ac:dyDescent="0.2">
      <c r="U8651" s="4"/>
      <c r="V8651" s="4"/>
      <c r="W8651" s="4"/>
      <c r="X8651" s="4"/>
      <c r="AJ8651" s="4"/>
      <c r="AK8651" s="4"/>
      <c r="AL8651" s="4"/>
      <c r="AM8651" s="4"/>
    </row>
    <row r="8652" spans="21:39" x14ac:dyDescent="0.2">
      <c r="U8652" s="4"/>
      <c r="V8652" s="4"/>
      <c r="W8652" s="4"/>
      <c r="X8652" s="4"/>
      <c r="AJ8652" s="4"/>
      <c r="AK8652" s="4"/>
      <c r="AL8652" s="4"/>
      <c r="AM8652" s="4"/>
    </row>
    <row r="8653" spans="21:39" x14ac:dyDescent="0.2">
      <c r="U8653" s="4"/>
      <c r="V8653" s="4"/>
      <c r="W8653" s="4"/>
      <c r="X8653" s="4"/>
      <c r="AJ8653" s="4"/>
      <c r="AK8653" s="4"/>
      <c r="AL8653" s="4"/>
      <c r="AM8653" s="4"/>
    </row>
    <row r="8654" spans="21:39" x14ac:dyDescent="0.2">
      <c r="U8654" s="4"/>
      <c r="V8654" s="4"/>
      <c r="W8654" s="4"/>
      <c r="X8654" s="4"/>
      <c r="AJ8654" s="4"/>
      <c r="AK8654" s="4"/>
      <c r="AL8654" s="4"/>
      <c r="AM8654" s="4"/>
    </row>
    <row r="8655" spans="21:39" x14ac:dyDescent="0.2">
      <c r="U8655" s="4"/>
      <c r="V8655" s="4"/>
      <c r="W8655" s="4"/>
      <c r="X8655" s="4"/>
      <c r="AJ8655" s="4"/>
      <c r="AK8655" s="4"/>
      <c r="AL8655" s="4"/>
      <c r="AM8655" s="4"/>
    </row>
    <row r="8656" spans="21:39" x14ac:dyDescent="0.2">
      <c r="U8656" s="4"/>
      <c r="V8656" s="4"/>
      <c r="W8656" s="4"/>
      <c r="X8656" s="4"/>
      <c r="AJ8656" s="4"/>
      <c r="AK8656" s="4"/>
      <c r="AL8656" s="4"/>
      <c r="AM8656" s="4"/>
    </row>
    <row r="8657" spans="21:39" x14ac:dyDescent="0.2">
      <c r="U8657" s="4"/>
      <c r="V8657" s="4"/>
      <c r="W8657" s="4"/>
      <c r="X8657" s="4"/>
      <c r="AJ8657" s="4"/>
      <c r="AK8657" s="4"/>
      <c r="AL8657" s="4"/>
      <c r="AM8657" s="4"/>
    </row>
    <row r="8658" spans="21:39" x14ac:dyDescent="0.2">
      <c r="U8658" s="4"/>
      <c r="V8658" s="4"/>
      <c r="W8658" s="4"/>
      <c r="X8658" s="4"/>
      <c r="AJ8658" s="4"/>
      <c r="AK8658" s="4"/>
      <c r="AL8658" s="4"/>
      <c r="AM8658" s="4"/>
    </row>
    <row r="8659" spans="21:39" x14ac:dyDescent="0.2">
      <c r="U8659" s="4"/>
      <c r="V8659" s="4"/>
      <c r="W8659" s="4"/>
      <c r="X8659" s="4"/>
      <c r="AJ8659" s="4"/>
      <c r="AK8659" s="4"/>
      <c r="AL8659" s="4"/>
      <c r="AM8659" s="4"/>
    </row>
    <row r="8660" spans="21:39" x14ac:dyDescent="0.2">
      <c r="U8660" s="4"/>
      <c r="V8660" s="4"/>
      <c r="W8660" s="4"/>
      <c r="X8660" s="4"/>
      <c r="AJ8660" s="4"/>
      <c r="AK8660" s="4"/>
      <c r="AL8660" s="4"/>
      <c r="AM8660" s="4"/>
    </row>
    <row r="8661" spans="21:39" x14ac:dyDescent="0.2">
      <c r="U8661" s="4"/>
      <c r="V8661" s="4"/>
      <c r="W8661" s="4"/>
      <c r="X8661" s="4"/>
      <c r="AJ8661" s="4"/>
      <c r="AK8661" s="4"/>
      <c r="AL8661" s="4"/>
      <c r="AM8661" s="4"/>
    </row>
    <row r="8662" spans="21:39" x14ac:dyDescent="0.2">
      <c r="U8662" s="4"/>
      <c r="V8662" s="4"/>
      <c r="W8662" s="4"/>
      <c r="X8662" s="4"/>
      <c r="AJ8662" s="4"/>
      <c r="AK8662" s="4"/>
      <c r="AL8662" s="4"/>
      <c r="AM8662" s="4"/>
    </row>
    <row r="8663" spans="21:39" x14ac:dyDescent="0.2">
      <c r="U8663" s="4"/>
      <c r="V8663" s="4"/>
      <c r="W8663" s="4"/>
      <c r="X8663" s="4"/>
      <c r="AJ8663" s="4"/>
      <c r="AK8663" s="4"/>
      <c r="AL8663" s="4"/>
      <c r="AM8663" s="4"/>
    </row>
    <row r="8664" spans="21:39" x14ac:dyDescent="0.2">
      <c r="U8664" s="4"/>
      <c r="V8664" s="4"/>
      <c r="W8664" s="4"/>
      <c r="X8664" s="4"/>
      <c r="AJ8664" s="4"/>
      <c r="AK8664" s="4"/>
      <c r="AL8664" s="4"/>
      <c r="AM8664" s="4"/>
    </row>
    <row r="8665" spans="21:39" x14ac:dyDescent="0.2">
      <c r="U8665" s="4"/>
      <c r="V8665" s="4"/>
      <c r="W8665" s="4"/>
      <c r="X8665" s="4"/>
      <c r="AJ8665" s="4"/>
      <c r="AK8665" s="4"/>
      <c r="AL8665" s="4"/>
      <c r="AM8665" s="4"/>
    </row>
    <row r="8666" spans="21:39" x14ac:dyDescent="0.2">
      <c r="U8666" s="4"/>
      <c r="V8666" s="4"/>
      <c r="W8666" s="4"/>
      <c r="X8666" s="4"/>
      <c r="AJ8666" s="4"/>
      <c r="AK8666" s="4"/>
      <c r="AL8666" s="4"/>
      <c r="AM8666" s="4"/>
    </row>
    <row r="8667" spans="21:39" x14ac:dyDescent="0.2">
      <c r="U8667" s="4"/>
      <c r="V8667" s="4"/>
      <c r="W8667" s="4"/>
      <c r="X8667" s="4"/>
      <c r="AJ8667" s="4"/>
      <c r="AK8667" s="4"/>
      <c r="AL8667" s="4"/>
      <c r="AM8667" s="4"/>
    </row>
    <row r="8668" spans="21:39" x14ac:dyDescent="0.2">
      <c r="U8668" s="4"/>
      <c r="V8668" s="4"/>
      <c r="W8668" s="4"/>
      <c r="X8668" s="4"/>
      <c r="AJ8668" s="4"/>
      <c r="AK8668" s="4"/>
      <c r="AL8668" s="4"/>
      <c r="AM8668" s="4"/>
    </row>
    <row r="8669" spans="21:39" x14ac:dyDescent="0.2">
      <c r="U8669" s="4"/>
      <c r="V8669" s="4"/>
      <c r="W8669" s="4"/>
      <c r="X8669" s="4"/>
      <c r="AJ8669" s="4"/>
      <c r="AK8669" s="4"/>
      <c r="AL8669" s="4"/>
      <c r="AM8669" s="4"/>
    </row>
    <row r="8670" spans="21:39" x14ac:dyDescent="0.2">
      <c r="U8670" s="4"/>
      <c r="V8670" s="4"/>
      <c r="W8670" s="4"/>
      <c r="X8670" s="4"/>
      <c r="AJ8670" s="4"/>
      <c r="AK8670" s="4"/>
      <c r="AL8670" s="4"/>
      <c r="AM8670" s="4"/>
    </row>
    <row r="8671" spans="21:39" x14ac:dyDescent="0.2">
      <c r="U8671" s="4"/>
      <c r="V8671" s="4"/>
      <c r="W8671" s="4"/>
      <c r="X8671" s="4"/>
      <c r="AJ8671" s="4"/>
      <c r="AK8671" s="4"/>
      <c r="AL8671" s="4"/>
      <c r="AM8671" s="4"/>
    </row>
    <row r="8672" spans="21:39" x14ac:dyDescent="0.2">
      <c r="U8672" s="4"/>
      <c r="V8672" s="4"/>
      <c r="W8672" s="4"/>
      <c r="X8672" s="4"/>
      <c r="AJ8672" s="4"/>
      <c r="AK8672" s="4"/>
      <c r="AL8672" s="4"/>
      <c r="AM8672" s="4"/>
    </row>
    <row r="8673" spans="21:39" x14ac:dyDescent="0.2">
      <c r="U8673" s="4"/>
      <c r="V8673" s="4"/>
      <c r="W8673" s="4"/>
      <c r="X8673" s="4"/>
      <c r="AJ8673" s="4"/>
      <c r="AK8673" s="4"/>
      <c r="AL8673" s="4"/>
      <c r="AM8673" s="4"/>
    </row>
    <row r="8674" spans="21:39" x14ac:dyDescent="0.2">
      <c r="U8674" s="4"/>
      <c r="V8674" s="4"/>
      <c r="W8674" s="4"/>
      <c r="X8674" s="4"/>
      <c r="AJ8674" s="4"/>
      <c r="AK8674" s="4"/>
      <c r="AL8674" s="4"/>
      <c r="AM8674" s="4"/>
    </row>
    <row r="8675" spans="21:39" x14ac:dyDescent="0.2">
      <c r="U8675" s="4"/>
      <c r="V8675" s="4"/>
      <c r="W8675" s="4"/>
      <c r="X8675" s="4"/>
      <c r="AJ8675" s="4"/>
      <c r="AK8675" s="4"/>
      <c r="AL8675" s="4"/>
      <c r="AM8675" s="4"/>
    </row>
    <row r="8676" spans="21:39" x14ac:dyDescent="0.2">
      <c r="U8676" s="4"/>
      <c r="V8676" s="4"/>
      <c r="W8676" s="4"/>
      <c r="X8676" s="4"/>
      <c r="AJ8676" s="4"/>
      <c r="AK8676" s="4"/>
      <c r="AL8676" s="4"/>
      <c r="AM8676" s="4"/>
    </row>
    <row r="8677" spans="21:39" x14ac:dyDescent="0.2">
      <c r="U8677" s="4"/>
      <c r="V8677" s="4"/>
      <c r="W8677" s="4"/>
      <c r="X8677" s="4"/>
      <c r="AJ8677" s="4"/>
      <c r="AK8677" s="4"/>
      <c r="AL8677" s="4"/>
      <c r="AM8677" s="4"/>
    </row>
    <row r="8678" spans="21:39" x14ac:dyDescent="0.2">
      <c r="U8678" s="4"/>
      <c r="V8678" s="4"/>
      <c r="W8678" s="4"/>
      <c r="X8678" s="4"/>
      <c r="AJ8678" s="4"/>
      <c r="AK8678" s="4"/>
      <c r="AL8678" s="4"/>
      <c r="AM8678" s="4"/>
    </row>
    <row r="8679" spans="21:39" x14ac:dyDescent="0.2">
      <c r="U8679" s="4"/>
      <c r="V8679" s="4"/>
      <c r="W8679" s="4"/>
      <c r="X8679" s="4"/>
      <c r="AJ8679" s="4"/>
      <c r="AK8679" s="4"/>
      <c r="AL8679" s="4"/>
      <c r="AM8679" s="4"/>
    </row>
    <row r="8680" spans="21:39" x14ac:dyDescent="0.2">
      <c r="U8680" s="4"/>
      <c r="V8680" s="4"/>
      <c r="W8680" s="4"/>
      <c r="X8680" s="4"/>
      <c r="AJ8680" s="4"/>
      <c r="AK8680" s="4"/>
      <c r="AL8680" s="4"/>
      <c r="AM8680" s="4"/>
    </row>
    <row r="8681" spans="21:39" x14ac:dyDescent="0.2">
      <c r="U8681" s="4"/>
      <c r="V8681" s="4"/>
      <c r="W8681" s="4"/>
      <c r="X8681" s="4"/>
      <c r="AJ8681" s="4"/>
      <c r="AK8681" s="4"/>
      <c r="AL8681" s="4"/>
      <c r="AM8681" s="4"/>
    </row>
    <row r="8682" spans="21:39" x14ac:dyDescent="0.2">
      <c r="U8682" s="4"/>
      <c r="V8682" s="4"/>
      <c r="W8682" s="4"/>
      <c r="X8682" s="4"/>
      <c r="AJ8682" s="4"/>
      <c r="AK8682" s="4"/>
      <c r="AL8682" s="4"/>
      <c r="AM8682" s="4"/>
    </row>
    <row r="8683" spans="21:39" x14ac:dyDescent="0.2">
      <c r="U8683" s="4"/>
      <c r="V8683" s="4"/>
      <c r="W8683" s="4"/>
      <c r="X8683" s="4"/>
      <c r="AJ8683" s="4"/>
      <c r="AK8683" s="4"/>
      <c r="AL8683" s="4"/>
      <c r="AM8683" s="4"/>
    </row>
    <row r="8684" spans="21:39" x14ac:dyDescent="0.2">
      <c r="U8684" s="4"/>
      <c r="V8684" s="4"/>
      <c r="W8684" s="4"/>
      <c r="X8684" s="4"/>
      <c r="AJ8684" s="4"/>
      <c r="AK8684" s="4"/>
      <c r="AL8684" s="4"/>
      <c r="AM8684" s="4"/>
    </row>
    <row r="8685" spans="21:39" x14ac:dyDescent="0.2">
      <c r="U8685" s="4"/>
      <c r="V8685" s="4"/>
      <c r="W8685" s="4"/>
      <c r="X8685" s="4"/>
      <c r="AJ8685" s="4"/>
      <c r="AK8685" s="4"/>
      <c r="AL8685" s="4"/>
      <c r="AM8685" s="4"/>
    </row>
    <row r="8686" spans="21:39" x14ac:dyDescent="0.2">
      <c r="U8686" s="4"/>
      <c r="V8686" s="4"/>
      <c r="W8686" s="4"/>
      <c r="X8686" s="4"/>
      <c r="AJ8686" s="4"/>
      <c r="AK8686" s="4"/>
      <c r="AL8686" s="4"/>
      <c r="AM8686" s="4"/>
    </row>
    <row r="8687" spans="21:39" x14ac:dyDescent="0.2">
      <c r="U8687" s="4"/>
      <c r="V8687" s="4"/>
      <c r="W8687" s="4"/>
      <c r="X8687" s="4"/>
      <c r="AJ8687" s="4"/>
      <c r="AK8687" s="4"/>
      <c r="AL8687" s="4"/>
      <c r="AM8687" s="4"/>
    </row>
    <row r="8688" spans="21:39" x14ac:dyDescent="0.2">
      <c r="U8688" s="4"/>
      <c r="V8688" s="4"/>
      <c r="W8688" s="4"/>
      <c r="X8688" s="4"/>
      <c r="AJ8688" s="4"/>
      <c r="AK8688" s="4"/>
      <c r="AL8688" s="4"/>
      <c r="AM8688" s="4"/>
    </row>
    <row r="8689" spans="21:39" x14ac:dyDescent="0.2">
      <c r="U8689" s="4"/>
      <c r="V8689" s="4"/>
      <c r="W8689" s="4"/>
      <c r="X8689" s="4"/>
      <c r="AJ8689" s="4"/>
      <c r="AK8689" s="4"/>
      <c r="AL8689" s="4"/>
      <c r="AM8689" s="4"/>
    </row>
    <row r="8690" spans="21:39" x14ac:dyDescent="0.2">
      <c r="U8690" s="4"/>
      <c r="V8690" s="4"/>
      <c r="W8690" s="4"/>
      <c r="X8690" s="4"/>
      <c r="AJ8690" s="4"/>
      <c r="AK8690" s="4"/>
      <c r="AL8690" s="4"/>
      <c r="AM8690" s="4"/>
    </row>
    <row r="8691" spans="21:39" x14ac:dyDescent="0.2">
      <c r="U8691" s="4"/>
      <c r="V8691" s="4"/>
      <c r="W8691" s="4"/>
      <c r="X8691" s="4"/>
      <c r="AJ8691" s="4"/>
      <c r="AK8691" s="4"/>
      <c r="AL8691" s="4"/>
      <c r="AM8691" s="4"/>
    </row>
    <row r="8692" spans="21:39" x14ac:dyDescent="0.2">
      <c r="U8692" s="4"/>
      <c r="V8692" s="4"/>
      <c r="W8692" s="4"/>
      <c r="X8692" s="4"/>
      <c r="AJ8692" s="4"/>
      <c r="AK8692" s="4"/>
      <c r="AL8692" s="4"/>
      <c r="AM8692" s="4"/>
    </row>
    <row r="8693" spans="21:39" x14ac:dyDescent="0.2">
      <c r="U8693" s="4"/>
      <c r="V8693" s="4"/>
      <c r="W8693" s="4"/>
      <c r="X8693" s="4"/>
      <c r="AJ8693" s="4"/>
      <c r="AK8693" s="4"/>
      <c r="AL8693" s="4"/>
      <c r="AM8693" s="4"/>
    </row>
    <row r="8694" spans="21:39" x14ac:dyDescent="0.2">
      <c r="U8694" s="4"/>
      <c r="V8694" s="4"/>
      <c r="W8694" s="4"/>
      <c r="X8694" s="4"/>
      <c r="AJ8694" s="4"/>
      <c r="AK8694" s="4"/>
      <c r="AL8694" s="4"/>
      <c r="AM8694" s="4"/>
    </row>
    <row r="8695" spans="21:39" x14ac:dyDescent="0.2">
      <c r="U8695" s="4"/>
      <c r="V8695" s="4"/>
      <c r="W8695" s="4"/>
      <c r="X8695" s="4"/>
      <c r="AJ8695" s="4"/>
      <c r="AK8695" s="4"/>
      <c r="AL8695" s="4"/>
      <c r="AM8695" s="4"/>
    </row>
    <row r="8696" spans="21:39" x14ac:dyDescent="0.2">
      <c r="U8696" s="4"/>
      <c r="V8696" s="4"/>
      <c r="W8696" s="4"/>
      <c r="X8696" s="4"/>
      <c r="AJ8696" s="4"/>
      <c r="AK8696" s="4"/>
      <c r="AL8696" s="4"/>
      <c r="AM8696" s="4"/>
    </row>
    <row r="8697" spans="21:39" x14ac:dyDescent="0.2">
      <c r="U8697" s="4"/>
      <c r="V8697" s="4"/>
      <c r="W8697" s="4"/>
      <c r="X8697" s="4"/>
      <c r="AJ8697" s="4"/>
      <c r="AK8697" s="4"/>
      <c r="AL8697" s="4"/>
      <c r="AM8697" s="4"/>
    </row>
    <row r="8698" spans="21:39" x14ac:dyDescent="0.2">
      <c r="U8698" s="4"/>
      <c r="V8698" s="4"/>
      <c r="W8698" s="4"/>
      <c r="X8698" s="4"/>
      <c r="AJ8698" s="4"/>
      <c r="AK8698" s="4"/>
      <c r="AL8698" s="4"/>
      <c r="AM8698" s="4"/>
    </row>
    <row r="8699" spans="21:39" x14ac:dyDescent="0.2">
      <c r="U8699" s="4"/>
      <c r="V8699" s="4"/>
      <c r="W8699" s="4"/>
      <c r="X8699" s="4"/>
      <c r="AJ8699" s="4"/>
      <c r="AK8699" s="4"/>
      <c r="AL8699" s="4"/>
      <c r="AM8699" s="4"/>
    </row>
    <row r="8700" spans="21:39" x14ac:dyDescent="0.2">
      <c r="U8700" s="4"/>
      <c r="V8700" s="4"/>
      <c r="W8700" s="4"/>
      <c r="X8700" s="4"/>
      <c r="AJ8700" s="4"/>
      <c r="AK8700" s="4"/>
      <c r="AL8700" s="4"/>
      <c r="AM8700" s="4"/>
    </row>
    <row r="8701" spans="21:39" x14ac:dyDescent="0.2">
      <c r="U8701" s="4"/>
      <c r="V8701" s="4"/>
      <c r="W8701" s="4"/>
      <c r="X8701" s="4"/>
      <c r="AJ8701" s="4"/>
      <c r="AK8701" s="4"/>
      <c r="AL8701" s="4"/>
      <c r="AM8701" s="4"/>
    </row>
    <row r="8702" spans="21:39" x14ac:dyDescent="0.2">
      <c r="U8702" s="4"/>
      <c r="V8702" s="4"/>
      <c r="W8702" s="4"/>
      <c r="X8702" s="4"/>
      <c r="AJ8702" s="4"/>
      <c r="AK8702" s="4"/>
      <c r="AL8702" s="4"/>
      <c r="AM8702" s="4"/>
    </row>
    <row r="8703" spans="21:39" x14ac:dyDescent="0.2">
      <c r="U8703" s="4"/>
      <c r="V8703" s="4"/>
      <c r="W8703" s="4"/>
      <c r="X8703" s="4"/>
      <c r="AJ8703" s="4"/>
      <c r="AK8703" s="4"/>
      <c r="AL8703" s="4"/>
      <c r="AM8703" s="4"/>
    </row>
    <row r="8704" spans="21:39" x14ac:dyDescent="0.2">
      <c r="U8704" s="4"/>
      <c r="V8704" s="4"/>
      <c r="W8704" s="4"/>
      <c r="X8704" s="4"/>
      <c r="AJ8704" s="4"/>
      <c r="AK8704" s="4"/>
      <c r="AL8704" s="4"/>
      <c r="AM8704" s="4"/>
    </row>
    <row r="8705" spans="21:39" x14ac:dyDescent="0.2">
      <c r="U8705" s="4"/>
      <c r="V8705" s="4"/>
      <c r="W8705" s="4"/>
      <c r="X8705" s="4"/>
      <c r="AJ8705" s="4"/>
      <c r="AK8705" s="4"/>
      <c r="AL8705" s="4"/>
      <c r="AM8705" s="4"/>
    </row>
    <row r="8706" spans="21:39" x14ac:dyDescent="0.2">
      <c r="U8706" s="4"/>
      <c r="V8706" s="4"/>
      <c r="W8706" s="4"/>
      <c r="X8706" s="4"/>
      <c r="AJ8706" s="4"/>
      <c r="AK8706" s="4"/>
      <c r="AL8706" s="4"/>
      <c r="AM8706" s="4"/>
    </row>
    <row r="8707" spans="21:39" x14ac:dyDescent="0.2">
      <c r="U8707" s="4"/>
      <c r="V8707" s="4"/>
      <c r="W8707" s="4"/>
      <c r="X8707" s="4"/>
      <c r="AJ8707" s="4"/>
      <c r="AK8707" s="4"/>
      <c r="AL8707" s="4"/>
      <c r="AM8707" s="4"/>
    </row>
    <row r="8708" spans="21:39" x14ac:dyDescent="0.2">
      <c r="U8708" s="4"/>
      <c r="V8708" s="4"/>
      <c r="W8708" s="4"/>
      <c r="X8708" s="4"/>
      <c r="AJ8708" s="4"/>
      <c r="AK8708" s="4"/>
      <c r="AL8708" s="4"/>
      <c r="AM8708" s="4"/>
    </row>
    <row r="8709" spans="21:39" x14ac:dyDescent="0.2">
      <c r="U8709" s="4"/>
      <c r="V8709" s="4"/>
      <c r="W8709" s="4"/>
      <c r="X8709" s="4"/>
      <c r="AJ8709" s="4"/>
      <c r="AK8709" s="4"/>
      <c r="AL8709" s="4"/>
      <c r="AM8709" s="4"/>
    </row>
    <row r="8710" spans="21:39" x14ac:dyDescent="0.2">
      <c r="U8710" s="4"/>
      <c r="V8710" s="4"/>
      <c r="W8710" s="4"/>
      <c r="X8710" s="4"/>
      <c r="AJ8710" s="4"/>
      <c r="AK8710" s="4"/>
      <c r="AL8710" s="4"/>
      <c r="AM8710" s="4"/>
    </row>
    <row r="8711" spans="21:39" x14ac:dyDescent="0.2">
      <c r="U8711" s="4"/>
      <c r="V8711" s="4"/>
      <c r="W8711" s="4"/>
      <c r="X8711" s="4"/>
      <c r="AJ8711" s="4"/>
      <c r="AK8711" s="4"/>
      <c r="AL8711" s="4"/>
      <c r="AM8711" s="4"/>
    </row>
    <row r="8712" spans="21:39" x14ac:dyDescent="0.2">
      <c r="U8712" s="4"/>
      <c r="V8712" s="4"/>
      <c r="W8712" s="4"/>
      <c r="X8712" s="4"/>
      <c r="AJ8712" s="4"/>
      <c r="AK8712" s="4"/>
      <c r="AL8712" s="4"/>
      <c r="AM8712" s="4"/>
    </row>
    <row r="8713" spans="21:39" x14ac:dyDescent="0.2">
      <c r="U8713" s="4"/>
      <c r="V8713" s="4"/>
      <c r="W8713" s="4"/>
      <c r="X8713" s="4"/>
      <c r="AJ8713" s="4"/>
      <c r="AK8713" s="4"/>
      <c r="AL8713" s="4"/>
      <c r="AM8713" s="4"/>
    </row>
    <row r="8714" spans="21:39" x14ac:dyDescent="0.2">
      <c r="U8714" s="4"/>
      <c r="V8714" s="4"/>
      <c r="W8714" s="4"/>
      <c r="X8714" s="4"/>
      <c r="AJ8714" s="4"/>
      <c r="AK8714" s="4"/>
      <c r="AL8714" s="4"/>
      <c r="AM8714" s="4"/>
    </row>
    <row r="8715" spans="21:39" x14ac:dyDescent="0.2">
      <c r="U8715" s="4"/>
      <c r="V8715" s="4"/>
      <c r="W8715" s="4"/>
      <c r="X8715" s="4"/>
      <c r="AJ8715" s="4"/>
      <c r="AK8715" s="4"/>
      <c r="AL8715" s="4"/>
      <c r="AM8715" s="4"/>
    </row>
    <row r="8716" spans="21:39" x14ac:dyDescent="0.2">
      <c r="U8716" s="4"/>
      <c r="V8716" s="4"/>
      <c r="W8716" s="4"/>
      <c r="X8716" s="4"/>
      <c r="AJ8716" s="4"/>
      <c r="AK8716" s="4"/>
      <c r="AL8716" s="4"/>
      <c r="AM8716" s="4"/>
    </row>
    <row r="8717" spans="21:39" x14ac:dyDescent="0.2">
      <c r="U8717" s="4"/>
      <c r="V8717" s="4"/>
      <c r="W8717" s="4"/>
      <c r="X8717" s="4"/>
      <c r="AJ8717" s="4"/>
      <c r="AK8717" s="4"/>
      <c r="AL8717" s="4"/>
      <c r="AM8717" s="4"/>
    </row>
    <row r="8718" spans="21:39" x14ac:dyDescent="0.2">
      <c r="U8718" s="4"/>
      <c r="V8718" s="4"/>
      <c r="W8718" s="4"/>
      <c r="X8718" s="4"/>
      <c r="AJ8718" s="4"/>
      <c r="AK8718" s="4"/>
      <c r="AL8718" s="4"/>
      <c r="AM8718" s="4"/>
    </row>
    <row r="8719" spans="21:39" x14ac:dyDescent="0.2">
      <c r="U8719" s="4"/>
      <c r="V8719" s="4"/>
      <c r="W8719" s="4"/>
      <c r="X8719" s="4"/>
      <c r="AJ8719" s="4"/>
      <c r="AK8719" s="4"/>
      <c r="AL8719" s="4"/>
      <c r="AM8719" s="4"/>
    </row>
    <row r="8720" spans="21:39" x14ac:dyDescent="0.2">
      <c r="U8720" s="4"/>
      <c r="V8720" s="4"/>
      <c r="W8720" s="4"/>
      <c r="X8720" s="4"/>
      <c r="AJ8720" s="4"/>
      <c r="AK8720" s="4"/>
      <c r="AL8720" s="4"/>
      <c r="AM8720" s="4"/>
    </row>
    <row r="8721" spans="21:39" x14ac:dyDescent="0.2">
      <c r="U8721" s="4"/>
      <c r="V8721" s="4"/>
      <c r="W8721" s="4"/>
      <c r="X8721" s="4"/>
      <c r="AJ8721" s="4"/>
      <c r="AK8721" s="4"/>
      <c r="AL8721" s="4"/>
      <c r="AM8721" s="4"/>
    </row>
    <row r="8722" spans="21:39" x14ac:dyDescent="0.2">
      <c r="U8722" s="4"/>
      <c r="V8722" s="4"/>
      <c r="W8722" s="4"/>
      <c r="X8722" s="4"/>
      <c r="AJ8722" s="4"/>
      <c r="AK8722" s="4"/>
      <c r="AL8722" s="4"/>
      <c r="AM8722" s="4"/>
    </row>
    <row r="8723" spans="21:39" x14ac:dyDescent="0.2">
      <c r="U8723" s="4"/>
      <c r="V8723" s="4"/>
      <c r="W8723" s="4"/>
      <c r="X8723" s="4"/>
      <c r="AJ8723" s="4"/>
      <c r="AK8723" s="4"/>
      <c r="AL8723" s="4"/>
      <c r="AM8723" s="4"/>
    </row>
    <row r="8724" spans="21:39" x14ac:dyDescent="0.2">
      <c r="U8724" s="4"/>
      <c r="V8724" s="4"/>
      <c r="W8724" s="4"/>
      <c r="X8724" s="4"/>
      <c r="AJ8724" s="4"/>
      <c r="AK8724" s="4"/>
      <c r="AL8724" s="4"/>
      <c r="AM8724" s="4"/>
    </row>
    <row r="8725" spans="21:39" x14ac:dyDescent="0.2">
      <c r="U8725" s="4"/>
      <c r="V8725" s="4"/>
      <c r="W8725" s="4"/>
      <c r="X8725" s="4"/>
      <c r="AJ8725" s="4"/>
      <c r="AK8725" s="4"/>
      <c r="AL8725" s="4"/>
      <c r="AM8725" s="4"/>
    </row>
    <row r="8726" spans="21:39" x14ac:dyDescent="0.2">
      <c r="U8726" s="4"/>
      <c r="V8726" s="4"/>
      <c r="W8726" s="4"/>
      <c r="X8726" s="4"/>
      <c r="AJ8726" s="4"/>
      <c r="AK8726" s="4"/>
      <c r="AL8726" s="4"/>
      <c r="AM8726" s="4"/>
    </row>
    <row r="8727" spans="21:39" x14ac:dyDescent="0.2">
      <c r="U8727" s="4"/>
      <c r="V8727" s="4"/>
      <c r="W8727" s="4"/>
      <c r="X8727" s="4"/>
      <c r="AJ8727" s="4"/>
      <c r="AK8727" s="4"/>
      <c r="AL8727" s="4"/>
      <c r="AM8727" s="4"/>
    </row>
    <row r="8728" spans="21:39" x14ac:dyDescent="0.2">
      <c r="U8728" s="4"/>
      <c r="V8728" s="4"/>
      <c r="W8728" s="4"/>
      <c r="X8728" s="4"/>
      <c r="AJ8728" s="4"/>
      <c r="AK8728" s="4"/>
      <c r="AL8728" s="4"/>
      <c r="AM8728" s="4"/>
    </row>
    <row r="8729" spans="21:39" x14ac:dyDescent="0.2">
      <c r="U8729" s="4"/>
      <c r="V8729" s="4"/>
      <c r="W8729" s="4"/>
      <c r="X8729" s="4"/>
      <c r="AJ8729" s="4"/>
      <c r="AK8729" s="4"/>
      <c r="AL8729" s="4"/>
      <c r="AM8729" s="4"/>
    </row>
    <row r="8730" spans="21:39" x14ac:dyDescent="0.2">
      <c r="U8730" s="4"/>
      <c r="V8730" s="4"/>
      <c r="W8730" s="4"/>
      <c r="X8730" s="4"/>
      <c r="AJ8730" s="4"/>
      <c r="AK8730" s="4"/>
      <c r="AL8730" s="4"/>
      <c r="AM8730" s="4"/>
    </row>
    <row r="8731" spans="21:39" x14ac:dyDescent="0.2">
      <c r="U8731" s="4"/>
      <c r="V8731" s="4"/>
      <c r="W8731" s="4"/>
      <c r="X8731" s="4"/>
      <c r="AJ8731" s="4"/>
      <c r="AK8731" s="4"/>
      <c r="AL8731" s="4"/>
      <c r="AM8731" s="4"/>
    </row>
    <row r="8732" spans="21:39" x14ac:dyDescent="0.2">
      <c r="U8732" s="4"/>
      <c r="V8732" s="4"/>
      <c r="W8732" s="4"/>
      <c r="X8732" s="4"/>
      <c r="AJ8732" s="4"/>
      <c r="AK8732" s="4"/>
      <c r="AL8732" s="4"/>
      <c r="AM8732" s="4"/>
    </row>
    <row r="8733" spans="21:39" x14ac:dyDescent="0.2">
      <c r="U8733" s="4"/>
      <c r="V8733" s="4"/>
      <c r="W8733" s="4"/>
      <c r="X8733" s="4"/>
      <c r="AJ8733" s="4"/>
      <c r="AK8733" s="4"/>
      <c r="AL8733" s="4"/>
      <c r="AM8733" s="4"/>
    </row>
    <row r="8734" spans="21:39" x14ac:dyDescent="0.2">
      <c r="U8734" s="4"/>
      <c r="V8734" s="4"/>
      <c r="W8734" s="4"/>
      <c r="X8734" s="4"/>
      <c r="AJ8734" s="4"/>
      <c r="AK8734" s="4"/>
      <c r="AL8734" s="4"/>
      <c r="AM8734" s="4"/>
    </row>
    <row r="8735" spans="21:39" x14ac:dyDescent="0.2">
      <c r="U8735" s="4"/>
      <c r="V8735" s="4"/>
      <c r="W8735" s="4"/>
      <c r="X8735" s="4"/>
      <c r="AJ8735" s="4"/>
      <c r="AK8735" s="4"/>
      <c r="AL8735" s="4"/>
      <c r="AM8735" s="4"/>
    </row>
    <row r="8736" spans="21:39" x14ac:dyDescent="0.2">
      <c r="U8736" s="4"/>
      <c r="V8736" s="4"/>
      <c r="W8736" s="4"/>
      <c r="X8736" s="4"/>
      <c r="AJ8736" s="4"/>
      <c r="AK8736" s="4"/>
      <c r="AL8736" s="4"/>
      <c r="AM8736" s="4"/>
    </row>
    <row r="8737" spans="21:39" x14ac:dyDescent="0.2">
      <c r="U8737" s="4"/>
      <c r="V8737" s="4"/>
      <c r="W8737" s="4"/>
      <c r="X8737" s="4"/>
      <c r="AJ8737" s="4"/>
      <c r="AK8737" s="4"/>
      <c r="AL8737" s="4"/>
      <c r="AM8737" s="4"/>
    </row>
    <row r="8738" spans="21:39" x14ac:dyDescent="0.2">
      <c r="U8738" s="4"/>
      <c r="V8738" s="4"/>
      <c r="W8738" s="4"/>
      <c r="X8738" s="4"/>
      <c r="AJ8738" s="4"/>
      <c r="AK8738" s="4"/>
      <c r="AL8738" s="4"/>
      <c r="AM8738" s="4"/>
    </row>
    <row r="8739" spans="21:39" x14ac:dyDescent="0.2">
      <c r="U8739" s="4"/>
      <c r="V8739" s="4"/>
      <c r="W8739" s="4"/>
      <c r="X8739" s="4"/>
      <c r="AJ8739" s="4"/>
      <c r="AK8739" s="4"/>
      <c r="AL8739" s="4"/>
      <c r="AM8739" s="4"/>
    </row>
    <row r="8740" spans="21:39" x14ac:dyDescent="0.2">
      <c r="U8740" s="4"/>
      <c r="V8740" s="4"/>
      <c r="W8740" s="4"/>
      <c r="X8740" s="4"/>
      <c r="AJ8740" s="4"/>
      <c r="AK8740" s="4"/>
      <c r="AL8740" s="4"/>
      <c r="AM8740" s="4"/>
    </row>
    <row r="8741" spans="21:39" x14ac:dyDescent="0.2">
      <c r="U8741" s="4"/>
      <c r="V8741" s="4"/>
      <c r="W8741" s="4"/>
      <c r="X8741" s="4"/>
      <c r="AJ8741" s="4"/>
      <c r="AK8741" s="4"/>
      <c r="AL8741" s="4"/>
      <c r="AM8741" s="4"/>
    </row>
    <row r="8742" spans="21:39" x14ac:dyDescent="0.2">
      <c r="U8742" s="4"/>
      <c r="V8742" s="4"/>
      <c r="W8742" s="4"/>
      <c r="X8742" s="4"/>
      <c r="AJ8742" s="4"/>
      <c r="AK8742" s="4"/>
      <c r="AL8742" s="4"/>
      <c r="AM8742" s="4"/>
    </row>
    <row r="8743" spans="21:39" x14ac:dyDescent="0.2">
      <c r="U8743" s="4"/>
      <c r="V8743" s="4"/>
      <c r="W8743" s="4"/>
      <c r="X8743" s="4"/>
      <c r="AJ8743" s="4"/>
      <c r="AK8743" s="4"/>
      <c r="AL8743" s="4"/>
      <c r="AM8743" s="4"/>
    </row>
    <row r="8744" spans="21:39" x14ac:dyDescent="0.2">
      <c r="U8744" s="4"/>
      <c r="V8744" s="4"/>
      <c r="W8744" s="4"/>
      <c r="X8744" s="4"/>
      <c r="AJ8744" s="4"/>
      <c r="AK8744" s="4"/>
      <c r="AL8744" s="4"/>
      <c r="AM8744" s="4"/>
    </row>
    <row r="8745" spans="21:39" x14ac:dyDescent="0.2">
      <c r="U8745" s="4"/>
      <c r="V8745" s="4"/>
      <c r="W8745" s="4"/>
      <c r="X8745" s="4"/>
      <c r="AJ8745" s="4"/>
      <c r="AK8745" s="4"/>
      <c r="AL8745" s="4"/>
      <c r="AM8745" s="4"/>
    </row>
    <row r="8746" spans="21:39" x14ac:dyDescent="0.2">
      <c r="U8746" s="4"/>
      <c r="V8746" s="4"/>
      <c r="W8746" s="4"/>
      <c r="X8746" s="4"/>
      <c r="AJ8746" s="4"/>
      <c r="AK8746" s="4"/>
      <c r="AL8746" s="4"/>
      <c r="AM8746" s="4"/>
    </row>
    <row r="8747" spans="21:39" x14ac:dyDescent="0.2">
      <c r="U8747" s="4"/>
      <c r="V8747" s="4"/>
      <c r="W8747" s="4"/>
      <c r="X8747" s="4"/>
      <c r="AJ8747" s="4"/>
      <c r="AK8747" s="4"/>
      <c r="AL8747" s="4"/>
      <c r="AM8747" s="4"/>
    </row>
    <row r="8748" spans="21:39" x14ac:dyDescent="0.2">
      <c r="U8748" s="4"/>
      <c r="V8748" s="4"/>
      <c r="W8748" s="4"/>
      <c r="X8748" s="4"/>
      <c r="AJ8748" s="4"/>
      <c r="AK8748" s="4"/>
      <c r="AL8748" s="4"/>
      <c r="AM8748" s="4"/>
    </row>
    <row r="8749" spans="21:39" x14ac:dyDescent="0.2">
      <c r="U8749" s="4"/>
      <c r="V8749" s="4"/>
      <c r="W8749" s="4"/>
      <c r="X8749" s="4"/>
      <c r="AJ8749" s="4"/>
      <c r="AK8749" s="4"/>
      <c r="AL8749" s="4"/>
      <c r="AM8749" s="4"/>
    </row>
    <row r="8750" spans="21:39" x14ac:dyDescent="0.2">
      <c r="U8750" s="4"/>
      <c r="V8750" s="4"/>
      <c r="W8750" s="4"/>
      <c r="X8750" s="4"/>
      <c r="AJ8750" s="4"/>
      <c r="AK8750" s="4"/>
      <c r="AL8750" s="4"/>
      <c r="AM8750" s="4"/>
    </row>
    <row r="8751" spans="21:39" x14ac:dyDescent="0.2">
      <c r="U8751" s="4"/>
      <c r="V8751" s="4"/>
      <c r="W8751" s="4"/>
      <c r="X8751" s="4"/>
      <c r="AJ8751" s="4"/>
      <c r="AK8751" s="4"/>
      <c r="AL8751" s="4"/>
      <c r="AM8751" s="4"/>
    </row>
    <row r="8752" spans="21:39" x14ac:dyDescent="0.2">
      <c r="U8752" s="4"/>
      <c r="V8752" s="4"/>
      <c r="W8752" s="4"/>
      <c r="X8752" s="4"/>
      <c r="AJ8752" s="4"/>
      <c r="AK8752" s="4"/>
      <c r="AL8752" s="4"/>
      <c r="AM8752" s="4"/>
    </row>
    <row r="8753" spans="21:39" x14ac:dyDescent="0.2">
      <c r="U8753" s="4"/>
      <c r="V8753" s="4"/>
      <c r="W8753" s="4"/>
      <c r="X8753" s="4"/>
      <c r="AJ8753" s="4"/>
      <c r="AK8753" s="4"/>
      <c r="AL8753" s="4"/>
      <c r="AM8753" s="4"/>
    </row>
    <row r="8754" spans="21:39" x14ac:dyDescent="0.2">
      <c r="U8754" s="4"/>
      <c r="V8754" s="4"/>
      <c r="W8754" s="4"/>
      <c r="X8754" s="4"/>
      <c r="AJ8754" s="4"/>
      <c r="AK8754" s="4"/>
      <c r="AL8754" s="4"/>
      <c r="AM8754" s="4"/>
    </row>
    <row r="8755" spans="21:39" x14ac:dyDescent="0.2">
      <c r="U8755" s="4"/>
      <c r="V8755" s="4"/>
      <c r="W8755" s="4"/>
      <c r="X8755" s="4"/>
      <c r="AJ8755" s="4"/>
      <c r="AK8755" s="4"/>
      <c r="AL8755" s="4"/>
      <c r="AM8755" s="4"/>
    </row>
    <row r="8756" spans="21:39" x14ac:dyDescent="0.2">
      <c r="U8756" s="4"/>
      <c r="V8756" s="4"/>
      <c r="W8756" s="4"/>
      <c r="X8756" s="4"/>
      <c r="AJ8756" s="4"/>
      <c r="AK8756" s="4"/>
      <c r="AL8756" s="4"/>
      <c r="AM8756" s="4"/>
    </row>
    <row r="8757" spans="21:39" x14ac:dyDescent="0.2">
      <c r="U8757" s="4"/>
      <c r="V8757" s="4"/>
      <c r="W8757" s="4"/>
      <c r="X8757" s="4"/>
      <c r="AJ8757" s="4"/>
      <c r="AK8757" s="4"/>
      <c r="AL8757" s="4"/>
      <c r="AM8757" s="4"/>
    </row>
    <row r="8758" spans="21:39" x14ac:dyDescent="0.2">
      <c r="U8758" s="4"/>
      <c r="V8758" s="4"/>
      <c r="W8758" s="4"/>
      <c r="X8758" s="4"/>
      <c r="AJ8758" s="4"/>
      <c r="AK8758" s="4"/>
      <c r="AL8758" s="4"/>
      <c r="AM8758" s="4"/>
    </row>
    <row r="8759" spans="21:39" x14ac:dyDescent="0.2">
      <c r="U8759" s="4"/>
      <c r="V8759" s="4"/>
      <c r="W8759" s="4"/>
      <c r="X8759" s="4"/>
      <c r="AJ8759" s="4"/>
      <c r="AK8759" s="4"/>
      <c r="AL8759" s="4"/>
      <c r="AM8759" s="4"/>
    </row>
    <row r="8760" spans="21:39" x14ac:dyDescent="0.2">
      <c r="U8760" s="4"/>
      <c r="V8760" s="4"/>
      <c r="W8760" s="4"/>
      <c r="X8760" s="4"/>
      <c r="AJ8760" s="4"/>
      <c r="AK8760" s="4"/>
      <c r="AL8760" s="4"/>
      <c r="AM8760" s="4"/>
    </row>
    <row r="8761" spans="21:39" x14ac:dyDescent="0.2">
      <c r="U8761" s="4"/>
      <c r="V8761" s="4"/>
      <c r="W8761" s="4"/>
      <c r="X8761" s="4"/>
      <c r="AJ8761" s="4"/>
      <c r="AK8761" s="4"/>
      <c r="AL8761" s="4"/>
      <c r="AM8761" s="4"/>
    </row>
    <row r="8762" spans="21:39" x14ac:dyDescent="0.2">
      <c r="U8762" s="4"/>
      <c r="V8762" s="4"/>
      <c r="W8762" s="4"/>
      <c r="X8762" s="4"/>
      <c r="AJ8762" s="4"/>
      <c r="AK8762" s="4"/>
      <c r="AL8762" s="4"/>
      <c r="AM8762" s="4"/>
    </row>
    <row r="8763" spans="21:39" x14ac:dyDescent="0.2">
      <c r="U8763" s="4"/>
      <c r="V8763" s="4"/>
      <c r="W8763" s="4"/>
      <c r="X8763" s="4"/>
      <c r="AJ8763" s="4"/>
      <c r="AK8763" s="4"/>
      <c r="AL8763" s="4"/>
      <c r="AM8763" s="4"/>
    </row>
    <row r="8764" spans="21:39" x14ac:dyDescent="0.2">
      <c r="U8764" s="4"/>
      <c r="V8764" s="4"/>
      <c r="W8764" s="4"/>
      <c r="X8764" s="4"/>
      <c r="AJ8764" s="4"/>
      <c r="AK8764" s="4"/>
      <c r="AL8764" s="4"/>
      <c r="AM8764" s="4"/>
    </row>
    <row r="8765" spans="21:39" x14ac:dyDescent="0.2">
      <c r="U8765" s="4"/>
      <c r="V8765" s="4"/>
      <c r="W8765" s="4"/>
      <c r="X8765" s="4"/>
      <c r="AJ8765" s="4"/>
      <c r="AK8765" s="4"/>
      <c r="AL8765" s="4"/>
      <c r="AM8765" s="4"/>
    </row>
    <row r="8766" spans="21:39" x14ac:dyDescent="0.2">
      <c r="U8766" s="4"/>
      <c r="V8766" s="4"/>
      <c r="W8766" s="4"/>
      <c r="X8766" s="4"/>
      <c r="AJ8766" s="4"/>
      <c r="AK8766" s="4"/>
      <c r="AL8766" s="4"/>
      <c r="AM8766" s="4"/>
    </row>
    <row r="8767" spans="21:39" x14ac:dyDescent="0.2">
      <c r="U8767" s="4"/>
      <c r="V8767" s="4"/>
      <c r="W8767" s="4"/>
      <c r="X8767" s="4"/>
      <c r="AJ8767" s="4"/>
      <c r="AK8767" s="4"/>
      <c r="AL8767" s="4"/>
      <c r="AM8767" s="4"/>
    </row>
    <row r="8768" spans="21:39" x14ac:dyDescent="0.2">
      <c r="U8768" s="4"/>
      <c r="V8768" s="4"/>
      <c r="W8768" s="4"/>
      <c r="X8768" s="4"/>
      <c r="AJ8768" s="4"/>
      <c r="AK8768" s="4"/>
      <c r="AL8768" s="4"/>
      <c r="AM8768" s="4"/>
    </row>
    <row r="8769" spans="21:39" x14ac:dyDescent="0.2">
      <c r="U8769" s="4"/>
      <c r="V8769" s="4"/>
      <c r="W8769" s="4"/>
      <c r="X8769" s="4"/>
      <c r="AJ8769" s="4"/>
      <c r="AK8769" s="4"/>
      <c r="AL8769" s="4"/>
      <c r="AM8769" s="4"/>
    </row>
    <row r="8770" spans="21:39" x14ac:dyDescent="0.2">
      <c r="U8770" s="4"/>
      <c r="V8770" s="4"/>
      <c r="W8770" s="4"/>
      <c r="X8770" s="4"/>
      <c r="AJ8770" s="4"/>
      <c r="AK8770" s="4"/>
      <c r="AL8770" s="4"/>
      <c r="AM8770" s="4"/>
    </row>
    <row r="8771" spans="21:39" x14ac:dyDescent="0.2">
      <c r="U8771" s="4"/>
      <c r="V8771" s="4"/>
      <c r="W8771" s="4"/>
      <c r="X8771" s="4"/>
      <c r="AJ8771" s="4"/>
      <c r="AK8771" s="4"/>
      <c r="AL8771" s="4"/>
      <c r="AM8771" s="4"/>
    </row>
    <row r="8772" spans="21:39" x14ac:dyDescent="0.2">
      <c r="U8772" s="4"/>
      <c r="V8772" s="4"/>
      <c r="W8772" s="4"/>
      <c r="X8772" s="4"/>
      <c r="AJ8772" s="4"/>
      <c r="AK8772" s="4"/>
      <c r="AL8772" s="4"/>
      <c r="AM8772" s="4"/>
    </row>
    <row r="8773" spans="21:39" x14ac:dyDescent="0.2">
      <c r="U8773" s="4"/>
      <c r="V8773" s="4"/>
      <c r="W8773" s="4"/>
      <c r="X8773" s="4"/>
      <c r="AJ8773" s="4"/>
      <c r="AK8773" s="4"/>
      <c r="AL8773" s="4"/>
      <c r="AM8773" s="4"/>
    </row>
    <row r="8774" spans="21:39" x14ac:dyDescent="0.2">
      <c r="U8774" s="4"/>
      <c r="V8774" s="4"/>
      <c r="W8774" s="4"/>
      <c r="X8774" s="4"/>
      <c r="AJ8774" s="4"/>
      <c r="AK8774" s="4"/>
      <c r="AL8774" s="4"/>
      <c r="AM8774" s="4"/>
    </row>
    <row r="8775" spans="21:39" x14ac:dyDescent="0.2">
      <c r="U8775" s="4"/>
      <c r="V8775" s="4"/>
      <c r="W8775" s="4"/>
      <c r="X8775" s="4"/>
      <c r="AJ8775" s="4"/>
      <c r="AK8775" s="4"/>
      <c r="AL8775" s="4"/>
      <c r="AM8775" s="4"/>
    </row>
    <row r="8776" spans="21:39" x14ac:dyDescent="0.2">
      <c r="U8776" s="4"/>
      <c r="V8776" s="4"/>
      <c r="W8776" s="4"/>
      <c r="X8776" s="4"/>
      <c r="AJ8776" s="4"/>
      <c r="AK8776" s="4"/>
      <c r="AL8776" s="4"/>
      <c r="AM8776" s="4"/>
    </row>
    <row r="8777" spans="21:39" x14ac:dyDescent="0.2">
      <c r="U8777" s="4"/>
      <c r="V8777" s="4"/>
      <c r="W8777" s="4"/>
      <c r="X8777" s="4"/>
      <c r="AJ8777" s="4"/>
      <c r="AK8777" s="4"/>
      <c r="AL8777" s="4"/>
      <c r="AM8777" s="4"/>
    </row>
    <row r="8778" spans="21:39" x14ac:dyDescent="0.2">
      <c r="U8778" s="4"/>
      <c r="V8778" s="4"/>
      <c r="W8778" s="4"/>
      <c r="X8778" s="4"/>
      <c r="AJ8778" s="4"/>
      <c r="AK8778" s="4"/>
      <c r="AL8778" s="4"/>
      <c r="AM8778" s="4"/>
    </row>
    <row r="8779" spans="21:39" x14ac:dyDescent="0.2">
      <c r="U8779" s="4"/>
      <c r="V8779" s="4"/>
      <c r="W8779" s="4"/>
      <c r="X8779" s="4"/>
      <c r="AJ8779" s="4"/>
      <c r="AK8779" s="4"/>
      <c r="AL8779" s="4"/>
      <c r="AM8779" s="4"/>
    </row>
    <row r="8780" spans="21:39" x14ac:dyDescent="0.2">
      <c r="U8780" s="4"/>
      <c r="V8780" s="4"/>
      <c r="W8780" s="4"/>
      <c r="X8780" s="4"/>
      <c r="AJ8780" s="4"/>
      <c r="AK8780" s="4"/>
      <c r="AL8780" s="4"/>
      <c r="AM8780" s="4"/>
    </row>
    <row r="8781" spans="21:39" x14ac:dyDescent="0.2">
      <c r="U8781" s="4"/>
      <c r="V8781" s="4"/>
      <c r="W8781" s="4"/>
      <c r="X8781" s="4"/>
      <c r="AJ8781" s="4"/>
      <c r="AK8781" s="4"/>
      <c r="AL8781" s="4"/>
      <c r="AM8781" s="4"/>
    </row>
    <row r="8782" spans="21:39" x14ac:dyDescent="0.2">
      <c r="U8782" s="4"/>
      <c r="V8782" s="4"/>
      <c r="W8782" s="4"/>
      <c r="X8782" s="4"/>
      <c r="AJ8782" s="4"/>
      <c r="AK8782" s="4"/>
      <c r="AL8782" s="4"/>
      <c r="AM8782" s="4"/>
    </row>
    <row r="8783" spans="21:39" x14ac:dyDescent="0.2">
      <c r="U8783" s="4"/>
      <c r="V8783" s="4"/>
      <c r="W8783" s="4"/>
      <c r="X8783" s="4"/>
      <c r="AJ8783" s="4"/>
      <c r="AK8783" s="4"/>
      <c r="AL8783" s="4"/>
      <c r="AM8783" s="4"/>
    </row>
    <row r="8784" spans="21:39" x14ac:dyDescent="0.2">
      <c r="U8784" s="4"/>
      <c r="V8784" s="4"/>
      <c r="W8784" s="4"/>
      <c r="X8784" s="4"/>
      <c r="AJ8784" s="4"/>
      <c r="AK8784" s="4"/>
      <c r="AL8784" s="4"/>
      <c r="AM8784" s="4"/>
    </row>
    <row r="8785" spans="21:39" x14ac:dyDescent="0.2">
      <c r="U8785" s="4"/>
      <c r="V8785" s="4"/>
      <c r="W8785" s="4"/>
      <c r="X8785" s="4"/>
      <c r="AJ8785" s="4"/>
      <c r="AK8785" s="4"/>
      <c r="AL8785" s="4"/>
      <c r="AM8785" s="4"/>
    </row>
    <row r="8786" spans="21:39" x14ac:dyDescent="0.2">
      <c r="U8786" s="4"/>
      <c r="V8786" s="4"/>
      <c r="W8786" s="4"/>
      <c r="X8786" s="4"/>
      <c r="AJ8786" s="4"/>
      <c r="AK8786" s="4"/>
      <c r="AL8786" s="4"/>
      <c r="AM8786" s="4"/>
    </row>
    <row r="8787" spans="21:39" x14ac:dyDescent="0.2">
      <c r="U8787" s="4"/>
      <c r="V8787" s="4"/>
      <c r="W8787" s="4"/>
      <c r="X8787" s="4"/>
      <c r="AJ8787" s="4"/>
      <c r="AK8787" s="4"/>
      <c r="AL8787" s="4"/>
      <c r="AM8787" s="4"/>
    </row>
    <row r="8788" spans="21:39" x14ac:dyDescent="0.2">
      <c r="U8788" s="4"/>
      <c r="V8788" s="4"/>
      <c r="W8788" s="4"/>
      <c r="X8788" s="4"/>
      <c r="AJ8788" s="4"/>
      <c r="AK8788" s="4"/>
      <c r="AL8788" s="4"/>
      <c r="AM8788" s="4"/>
    </row>
    <row r="8789" spans="21:39" x14ac:dyDescent="0.2">
      <c r="U8789" s="4"/>
      <c r="V8789" s="4"/>
      <c r="W8789" s="4"/>
      <c r="X8789" s="4"/>
      <c r="AJ8789" s="4"/>
      <c r="AK8789" s="4"/>
      <c r="AL8789" s="4"/>
      <c r="AM8789" s="4"/>
    </row>
    <row r="8790" spans="21:39" x14ac:dyDescent="0.2">
      <c r="U8790" s="4"/>
      <c r="V8790" s="4"/>
      <c r="W8790" s="4"/>
      <c r="X8790" s="4"/>
      <c r="AJ8790" s="4"/>
      <c r="AK8790" s="4"/>
      <c r="AL8790" s="4"/>
      <c r="AM8790" s="4"/>
    </row>
    <row r="8791" spans="21:39" x14ac:dyDescent="0.2">
      <c r="U8791" s="4"/>
      <c r="V8791" s="4"/>
      <c r="W8791" s="4"/>
      <c r="X8791" s="4"/>
      <c r="AJ8791" s="4"/>
      <c r="AK8791" s="4"/>
      <c r="AL8791" s="4"/>
      <c r="AM8791" s="4"/>
    </row>
    <row r="8792" spans="21:39" x14ac:dyDescent="0.2">
      <c r="U8792" s="4"/>
      <c r="V8792" s="4"/>
      <c r="W8792" s="4"/>
      <c r="X8792" s="4"/>
      <c r="AJ8792" s="4"/>
      <c r="AK8792" s="4"/>
      <c r="AL8792" s="4"/>
      <c r="AM8792" s="4"/>
    </row>
    <row r="8793" spans="21:39" x14ac:dyDescent="0.2">
      <c r="U8793" s="4"/>
      <c r="V8793" s="4"/>
      <c r="W8793" s="4"/>
      <c r="X8793" s="4"/>
      <c r="AJ8793" s="4"/>
      <c r="AK8793" s="4"/>
      <c r="AL8793" s="4"/>
      <c r="AM8793" s="4"/>
    </row>
    <row r="8794" spans="21:39" x14ac:dyDescent="0.2">
      <c r="U8794" s="4"/>
      <c r="V8794" s="4"/>
      <c r="W8794" s="4"/>
      <c r="X8794" s="4"/>
      <c r="AJ8794" s="4"/>
      <c r="AK8794" s="4"/>
      <c r="AL8794" s="4"/>
      <c r="AM8794" s="4"/>
    </row>
    <row r="8795" spans="21:39" x14ac:dyDescent="0.2">
      <c r="U8795" s="4"/>
      <c r="V8795" s="4"/>
      <c r="W8795" s="4"/>
      <c r="X8795" s="4"/>
      <c r="AJ8795" s="4"/>
      <c r="AK8795" s="4"/>
      <c r="AL8795" s="4"/>
      <c r="AM8795" s="4"/>
    </row>
    <row r="8796" spans="21:39" x14ac:dyDescent="0.2">
      <c r="U8796" s="4"/>
      <c r="V8796" s="4"/>
      <c r="W8796" s="4"/>
      <c r="X8796" s="4"/>
      <c r="AJ8796" s="4"/>
      <c r="AK8796" s="4"/>
      <c r="AL8796" s="4"/>
      <c r="AM8796" s="4"/>
    </row>
    <row r="8797" spans="21:39" x14ac:dyDescent="0.2">
      <c r="U8797" s="4"/>
      <c r="V8797" s="4"/>
      <c r="W8797" s="4"/>
      <c r="X8797" s="4"/>
      <c r="AJ8797" s="4"/>
      <c r="AK8797" s="4"/>
      <c r="AL8797" s="4"/>
      <c r="AM8797" s="4"/>
    </row>
    <row r="8798" spans="21:39" x14ac:dyDescent="0.2">
      <c r="U8798" s="4"/>
      <c r="V8798" s="4"/>
      <c r="W8798" s="4"/>
      <c r="X8798" s="4"/>
      <c r="AJ8798" s="4"/>
      <c r="AK8798" s="4"/>
      <c r="AL8798" s="4"/>
      <c r="AM8798" s="4"/>
    </row>
    <row r="8799" spans="21:39" x14ac:dyDescent="0.2">
      <c r="U8799" s="4"/>
      <c r="V8799" s="4"/>
      <c r="W8799" s="4"/>
      <c r="X8799" s="4"/>
      <c r="AJ8799" s="4"/>
      <c r="AK8799" s="4"/>
      <c r="AL8799" s="4"/>
      <c r="AM8799" s="4"/>
    </row>
    <row r="8800" spans="21:39" x14ac:dyDescent="0.2">
      <c r="U8800" s="4"/>
      <c r="V8800" s="4"/>
      <c r="W8800" s="4"/>
      <c r="X8800" s="4"/>
      <c r="AJ8800" s="4"/>
      <c r="AK8800" s="4"/>
      <c r="AL8800" s="4"/>
      <c r="AM8800" s="4"/>
    </row>
    <row r="8801" spans="21:39" x14ac:dyDescent="0.2">
      <c r="U8801" s="4"/>
      <c r="V8801" s="4"/>
      <c r="W8801" s="4"/>
      <c r="X8801" s="4"/>
      <c r="AJ8801" s="4"/>
      <c r="AK8801" s="4"/>
      <c r="AL8801" s="4"/>
      <c r="AM8801" s="4"/>
    </row>
    <row r="8802" spans="21:39" x14ac:dyDescent="0.2">
      <c r="U8802" s="4"/>
      <c r="V8802" s="4"/>
      <c r="W8802" s="4"/>
      <c r="X8802" s="4"/>
      <c r="AJ8802" s="4"/>
      <c r="AK8802" s="4"/>
      <c r="AL8802" s="4"/>
      <c r="AM8802" s="4"/>
    </row>
    <row r="8803" spans="21:39" x14ac:dyDescent="0.2">
      <c r="U8803" s="4"/>
      <c r="V8803" s="4"/>
      <c r="W8803" s="4"/>
      <c r="X8803" s="4"/>
      <c r="AJ8803" s="4"/>
      <c r="AK8803" s="4"/>
      <c r="AL8803" s="4"/>
      <c r="AM8803" s="4"/>
    </row>
    <row r="8804" spans="21:39" x14ac:dyDescent="0.2">
      <c r="U8804" s="4"/>
      <c r="V8804" s="4"/>
      <c r="W8804" s="4"/>
      <c r="X8804" s="4"/>
      <c r="AJ8804" s="4"/>
      <c r="AK8804" s="4"/>
      <c r="AL8804" s="4"/>
      <c r="AM8804" s="4"/>
    </row>
    <row r="8805" spans="21:39" x14ac:dyDescent="0.2">
      <c r="U8805" s="4"/>
      <c r="V8805" s="4"/>
      <c r="W8805" s="4"/>
      <c r="X8805" s="4"/>
      <c r="AJ8805" s="4"/>
      <c r="AK8805" s="4"/>
      <c r="AL8805" s="4"/>
      <c r="AM8805" s="4"/>
    </row>
    <row r="8806" spans="21:39" x14ac:dyDescent="0.2">
      <c r="U8806" s="4"/>
      <c r="V8806" s="4"/>
      <c r="W8806" s="4"/>
      <c r="X8806" s="4"/>
      <c r="AJ8806" s="4"/>
      <c r="AK8806" s="4"/>
      <c r="AL8806" s="4"/>
      <c r="AM8806" s="4"/>
    </row>
    <row r="8807" spans="21:39" x14ac:dyDescent="0.2">
      <c r="U8807" s="4"/>
      <c r="V8807" s="4"/>
      <c r="W8807" s="4"/>
      <c r="X8807" s="4"/>
      <c r="AJ8807" s="4"/>
      <c r="AK8807" s="4"/>
      <c r="AL8807" s="4"/>
      <c r="AM8807" s="4"/>
    </row>
    <row r="8808" spans="21:39" x14ac:dyDescent="0.2">
      <c r="U8808" s="4"/>
      <c r="V8808" s="4"/>
      <c r="W8808" s="4"/>
      <c r="X8808" s="4"/>
      <c r="AJ8808" s="4"/>
      <c r="AK8808" s="4"/>
      <c r="AL8808" s="4"/>
      <c r="AM8808" s="4"/>
    </row>
    <row r="8809" spans="21:39" x14ac:dyDescent="0.2">
      <c r="U8809" s="4"/>
      <c r="V8809" s="4"/>
      <c r="W8809" s="4"/>
      <c r="X8809" s="4"/>
      <c r="AJ8809" s="4"/>
      <c r="AK8809" s="4"/>
      <c r="AL8809" s="4"/>
      <c r="AM8809" s="4"/>
    </row>
    <row r="8810" spans="21:39" x14ac:dyDescent="0.2">
      <c r="U8810" s="4"/>
      <c r="V8810" s="4"/>
      <c r="W8810" s="4"/>
      <c r="X8810" s="4"/>
      <c r="AJ8810" s="4"/>
      <c r="AK8810" s="4"/>
      <c r="AL8810" s="4"/>
      <c r="AM8810" s="4"/>
    </row>
    <row r="8811" spans="21:39" x14ac:dyDescent="0.2">
      <c r="U8811" s="4"/>
      <c r="V8811" s="4"/>
      <c r="W8811" s="4"/>
      <c r="X8811" s="4"/>
      <c r="AJ8811" s="4"/>
      <c r="AK8811" s="4"/>
      <c r="AL8811" s="4"/>
      <c r="AM8811" s="4"/>
    </row>
    <row r="8812" spans="21:39" x14ac:dyDescent="0.2">
      <c r="U8812" s="4"/>
      <c r="V8812" s="4"/>
      <c r="W8812" s="4"/>
      <c r="X8812" s="4"/>
      <c r="AJ8812" s="4"/>
      <c r="AK8812" s="4"/>
      <c r="AL8812" s="4"/>
      <c r="AM8812" s="4"/>
    </row>
    <row r="8813" spans="21:39" x14ac:dyDescent="0.2">
      <c r="U8813" s="4"/>
      <c r="V8813" s="4"/>
      <c r="W8813" s="4"/>
      <c r="X8813" s="4"/>
      <c r="AJ8813" s="4"/>
      <c r="AK8813" s="4"/>
      <c r="AL8813" s="4"/>
      <c r="AM8813" s="4"/>
    </row>
    <row r="8814" spans="21:39" x14ac:dyDescent="0.2">
      <c r="U8814" s="4"/>
      <c r="V8814" s="4"/>
      <c r="W8814" s="4"/>
      <c r="X8814" s="4"/>
      <c r="AJ8814" s="4"/>
      <c r="AK8814" s="4"/>
      <c r="AL8814" s="4"/>
      <c r="AM8814" s="4"/>
    </row>
    <row r="8815" spans="21:39" x14ac:dyDescent="0.2">
      <c r="U8815" s="4"/>
      <c r="V8815" s="4"/>
      <c r="W8815" s="4"/>
      <c r="X8815" s="4"/>
      <c r="AJ8815" s="4"/>
      <c r="AK8815" s="4"/>
      <c r="AL8815" s="4"/>
      <c r="AM8815" s="4"/>
    </row>
    <row r="8816" spans="21:39" x14ac:dyDescent="0.2">
      <c r="U8816" s="4"/>
      <c r="V8816" s="4"/>
      <c r="W8816" s="4"/>
      <c r="X8816" s="4"/>
      <c r="AJ8816" s="4"/>
      <c r="AK8816" s="4"/>
      <c r="AL8816" s="4"/>
      <c r="AM8816" s="4"/>
    </row>
    <row r="8817" spans="21:39" x14ac:dyDescent="0.2">
      <c r="U8817" s="4"/>
      <c r="V8817" s="4"/>
      <c r="W8817" s="4"/>
      <c r="X8817" s="4"/>
      <c r="AJ8817" s="4"/>
      <c r="AK8817" s="4"/>
      <c r="AL8817" s="4"/>
      <c r="AM8817" s="4"/>
    </row>
    <row r="8818" spans="21:39" x14ac:dyDescent="0.2">
      <c r="U8818" s="4"/>
      <c r="V8818" s="4"/>
      <c r="W8818" s="4"/>
      <c r="X8818" s="4"/>
      <c r="AJ8818" s="4"/>
      <c r="AK8818" s="4"/>
      <c r="AL8818" s="4"/>
      <c r="AM8818" s="4"/>
    </row>
    <row r="8819" spans="21:39" x14ac:dyDescent="0.2">
      <c r="U8819" s="4"/>
      <c r="V8819" s="4"/>
      <c r="W8819" s="4"/>
      <c r="X8819" s="4"/>
      <c r="AJ8819" s="4"/>
      <c r="AK8819" s="4"/>
      <c r="AL8819" s="4"/>
      <c r="AM8819" s="4"/>
    </row>
    <row r="8820" spans="21:39" x14ac:dyDescent="0.2">
      <c r="U8820" s="4"/>
      <c r="V8820" s="4"/>
      <c r="W8820" s="4"/>
      <c r="X8820" s="4"/>
      <c r="AJ8820" s="4"/>
      <c r="AK8820" s="4"/>
      <c r="AL8820" s="4"/>
      <c r="AM8820" s="4"/>
    </row>
    <row r="8821" spans="21:39" x14ac:dyDescent="0.2">
      <c r="U8821" s="4"/>
      <c r="V8821" s="4"/>
      <c r="W8821" s="4"/>
      <c r="X8821" s="4"/>
      <c r="AJ8821" s="4"/>
      <c r="AK8821" s="4"/>
      <c r="AL8821" s="4"/>
      <c r="AM8821" s="4"/>
    </row>
    <row r="8822" spans="21:39" x14ac:dyDescent="0.2">
      <c r="U8822" s="4"/>
      <c r="V8822" s="4"/>
      <c r="W8822" s="4"/>
      <c r="X8822" s="4"/>
      <c r="AJ8822" s="4"/>
      <c r="AK8822" s="4"/>
      <c r="AL8822" s="4"/>
      <c r="AM8822" s="4"/>
    </row>
    <row r="8823" spans="21:39" x14ac:dyDescent="0.2">
      <c r="U8823" s="4"/>
      <c r="V8823" s="4"/>
      <c r="W8823" s="4"/>
      <c r="X8823" s="4"/>
      <c r="AJ8823" s="4"/>
      <c r="AK8823" s="4"/>
      <c r="AL8823" s="4"/>
      <c r="AM8823" s="4"/>
    </row>
    <row r="8824" spans="21:39" x14ac:dyDescent="0.2">
      <c r="U8824" s="4"/>
      <c r="V8824" s="4"/>
      <c r="W8824" s="4"/>
      <c r="X8824" s="4"/>
      <c r="AJ8824" s="4"/>
      <c r="AK8824" s="4"/>
      <c r="AL8824" s="4"/>
      <c r="AM8824" s="4"/>
    </row>
    <row r="8825" spans="21:39" x14ac:dyDescent="0.2">
      <c r="U8825" s="4"/>
      <c r="V8825" s="4"/>
      <c r="W8825" s="4"/>
      <c r="X8825" s="4"/>
      <c r="AJ8825" s="4"/>
      <c r="AK8825" s="4"/>
      <c r="AL8825" s="4"/>
      <c r="AM8825" s="4"/>
    </row>
    <row r="8826" spans="21:39" x14ac:dyDescent="0.2">
      <c r="U8826" s="4"/>
      <c r="V8826" s="4"/>
      <c r="W8826" s="4"/>
      <c r="X8826" s="4"/>
      <c r="AJ8826" s="4"/>
      <c r="AK8826" s="4"/>
      <c r="AL8826" s="4"/>
      <c r="AM8826" s="4"/>
    </row>
    <row r="8827" spans="21:39" x14ac:dyDescent="0.2">
      <c r="U8827" s="4"/>
      <c r="V8827" s="4"/>
      <c r="W8827" s="4"/>
      <c r="X8827" s="4"/>
      <c r="AJ8827" s="4"/>
      <c r="AK8827" s="4"/>
      <c r="AL8827" s="4"/>
      <c r="AM8827" s="4"/>
    </row>
    <row r="8828" spans="21:39" x14ac:dyDescent="0.2">
      <c r="U8828" s="4"/>
      <c r="V8828" s="4"/>
      <c r="W8828" s="4"/>
      <c r="X8828" s="4"/>
      <c r="AJ8828" s="4"/>
      <c r="AK8828" s="4"/>
      <c r="AL8828" s="4"/>
      <c r="AM8828" s="4"/>
    </row>
    <row r="8829" spans="21:39" x14ac:dyDescent="0.2">
      <c r="U8829" s="4"/>
      <c r="V8829" s="4"/>
      <c r="W8829" s="4"/>
      <c r="X8829" s="4"/>
      <c r="AJ8829" s="4"/>
      <c r="AK8829" s="4"/>
      <c r="AL8829" s="4"/>
      <c r="AM8829" s="4"/>
    </row>
    <row r="8830" spans="21:39" x14ac:dyDescent="0.2">
      <c r="U8830" s="4"/>
      <c r="V8830" s="4"/>
      <c r="W8830" s="4"/>
      <c r="X8830" s="4"/>
      <c r="AJ8830" s="4"/>
      <c r="AK8830" s="4"/>
      <c r="AL8830" s="4"/>
      <c r="AM8830" s="4"/>
    </row>
    <row r="8831" spans="21:39" x14ac:dyDescent="0.2">
      <c r="U8831" s="4"/>
      <c r="V8831" s="4"/>
      <c r="W8831" s="4"/>
      <c r="X8831" s="4"/>
      <c r="AJ8831" s="4"/>
      <c r="AK8831" s="4"/>
      <c r="AL8831" s="4"/>
      <c r="AM8831" s="4"/>
    </row>
    <row r="8832" spans="21:39" x14ac:dyDescent="0.2">
      <c r="U8832" s="4"/>
      <c r="V8832" s="4"/>
      <c r="W8832" s="4"/>
      <c r="X8832" s="4"/>
      <c r="AJ8832" s="4"/>
      <c r="AK8832" s="4"/>
      <c r="AL8832" s="4"/>
      <c r="AM8832" s="4"/>
    </row>
    <row r="8833" spans="21:39" x14ac:dyDescent="0.2">
      <c r="U8833" s="4"/>
      <c r="V8833" s="4"/>
      <c r="W8833" s="4"/>
      <c r="X8833" s="4"/>
      <c r="AJ8833" s="4"/>
      <c r="AK8833" s="4"/>
      <c r="AL8833" s="4"/>
      <c r="AM8833" s="4"/>
    </row>
    <row r="8834" spans="21:39" x14ac:dyDescent="0.2">
      <c r="U8834" s="4"/>
      <c r="V8834" s="4"/>
      <c r="W8834" s="4"/>
      <c r="X8834" s="4"/>
      <c r="AJ8834" s="4"/>
      <c r="AK8834" s="4"/>
      <c r="AL8834" s="4"/>
      <c r="AM8834" s="4"/>
    </row>
    <row r="8835" spans="21:39" x14ac:dyDescent="0.2">
      <c r="U8835" s="4"/>
      <c r="V8835" s="4"/>
      <c r="W8835" s="4"/>
      <c r="X8835" s="4"/>
      <c r="AJ8835" s="4"/>
      <c r="AK8835" s="4"/>
      <c r="AL8835" s="4"/>
      <c r="AM8835" s="4"/>
    </row>
    <row r="8836" spans="21:39" x14ac:dyDescent="0.2">
      <c r="U8836" s="4"/>
      <c r="V8836" s="4"/>
      <c r="W8836" s="4"/>
      <c r="X8836" s="4"/>
      <c r="AJ8836" s="4"/>
      <c r="AK8836" s="4"/>
      <c r="AL8836" s="4"/>
      <c r="AM8836" s="4"/>
    </row>
    <row r="8837" spans="21:39" x14ac:dyDescent="0.2">
      <c r="U8837" s="4"/>
      <c r="V8837" s="4"/>
      <c r="W8837" s="4"/>
      <c r="X8837" s="4"/>
      <c r="AJ8837" s="4"/>
      <c r="AK8837" s="4"/>
      <c r="AL8837" s="4"/>
      <c r="AM8837" s="4"/>
    </row>
    <row r="8838" spans="21:39" x14ac:dyDescent="0.2">
      <c r="U8838" s="4"/>
      <c r="V8838" s="4"/>
      <c r="W8838" s="4"/>
      <c r="X8838" s="4"/>
      <c r="AJ8838" s="4"/>
      <c r="AK8838" s="4"/>
      <c r="AL8838" s="4"/>
      <c r="AM8838" s="4"/>
    </row>
    <row r="8839" spans="21:39" x14ac:dyDescent="0.2">
      <c r="U8839" s="4"/>
      <c r="V8839" s="4"/>
      <c r="W8839" s="4"/>
      <c r="X8839" s="4"/>
      <c r="AJ8839" s="4"/>
      <c r="AK8839" s="4"/>
      <c r="AL8839" s="4"/>
      <c r="AM8839" s="4"/>
    </row>
    <row r="8840" spans="21:39" x14ac:dyDescent="0.2">
      <c r="U8840" s="4"/>
      <c r="V8840" s="4"/>
      <c r="W8840" s="4"/>
      <c r="X8840" s="4"/>
      <c r="AJ8840" s="4"/>
      <c r="AK8840" s="4"/>
      <c r="AL8840" s="4"/>
      <c r="AM8840" s="4"/>
    </row>
    <row r="8841" spans="21:39" x14ac:dyDescent="0.2">
      <c r="U8841" s="4"/>
      <c r="V8841" s="4"/>
      <c r="W8841" s="4"/>
      <c r="X8841" s="4"/>
      <c r="AJ8841" s="4"/>
      <c r="AK8841" s="4"/>
      <c r="AL8841" s="4"/>
      <c r="AM8841" s="4"/>
    </row>
    <row r="8842" spans="21:39" x14ac:dyDescent="0.2">
      <c r="U8842" s="4"/>
      <c r="V8842" s="4"/>
      <c r="W8842" s="4"/>
      <c r="X8842" s="4"/>
      <c r="AJ8842" s="4"/>
      <c r="AK8842" s="4"/>
      <c r="AL8842" s="4"/>
      <c r="AM8842" s="4"/>
    </row>
    <row r="8843" spans="21:39" x14ac:dyDescent="0.2">
      <c r="U8843" s="4"/>
      <c r="V8843" s="4"/>
      <c r="W8843" s="4"/>
      <c r="X8843" s="4"/>
      <c r="AJ8843" s="4"/>
      <c r="AK8843" s="4"/>
      <c r="AL8843" s="4"/>
      <c r="AM8843" s="4"/>
    </row>
    <row r="8844" spans="21:39" x14ac:dyDescent="0.2">
      <c r="U8844" s="4"/>
      <c r="V8844" s="4"/>
      <c r="W8844" s="4"/>
      <c r="X8844" s="4"/>
      <c r="AJ8844" s="4"/>
      <c r="AK8844" s="4"/>
      <c r="AL8844" s="4"/>
      <c r="AM8844" s="4"/>
    </row>
    <row r="8845" spans="21:39" x14ac:dyDescent="0.2">
      <c r="U8845" s="4"/>
      <c r="V8845" s="4"/>
      <c r="W8845" s="4"/>
      <c r="X8845" s="4"/>
      <c r="AJ8845" s="4"/>
      <c r="AK8845" s="4"/>
      <c r="AL8845" s="4"/>
      <c r="AM8845" s="4"/>
    </row>
    <row r="8846" spans="21:39" x14ac:dyDescent="0.2">
      <c r="U8846" s="4"/>
      <c r="V8846" s="4"/>
      <c r="W8846" s="4"/>
      <c r="X8846" s="4"/>
      <c r="AJ8846" s="4"/>
      <c r="AK8846" s="4"/>
      <c r="AL8846" s="4"/>
      <c r="AM8846" s="4"/>
    </row>
    <row r="8847" spans="21:39" x14ac:dyDescent="0.2">
      <c r="U8847" s="4"/>
      <c r="V8847" s="4"/>
      <c r="W8847" s="4"/>
      <c r="X8847" s="4"/>
      <c r="AJ8847" s="4"/>
      <c r="AK8847" s="4"/>
      <c r="AL8847" s="4"/>
      <c r="AM8847" s="4"/>
    </row>
    <row r="8848" spans="21:39" x14ac:dyDescent="0.2">
      <c r="U8848" s="4"/>
      <c r="V8848" s="4"/>
      <c r="W8848" s="4"/>
      <c r="X8848" s="4"/>
      <c r="AJ8848" s="4"/>
      <c r="AK8848" s="4"/>
      <c r="AL8848" s="4"/>
      <c r="AM8848" s="4"/>
    </row>
    <row r="8849" spans="21:39" x14ac:dyDescent="0.2">
      <c r="U8849" s="4"/>
      <c r="V8849" s="4"/>
      <c r="W8849" s="4"/>
      <c r="X8849" s="4"/>
      <c r="AJ8849" s="4"/>
      <c r="AK8849" s="4"/>
      <c r="AL8849" s="4"/>
      <c r="AM8849" s="4"/>
    </row>
    <row r="8850" spans="21:39" x14ac:dyDescent="0.2">
      <c r="U8850" s="4"/>
      <c r="V8850" s="4"/>
      <c r="W8850" s="4"/>
      <c r="X8850" s="4"/>
      <c r="AJ8850" s="4"/>
      <c r="AK8850" s="4"/>
      <c r="AL8850" s="4"/>
      <c r="AM8850" s="4"/>
    </row>
    <row r="8851" spans="21:39" x14ac:dyDescent="0.2">
      <c r="U8851" s="4"/>
      <c r="V8851" s="4"/>
      <c r="W8851" s="4"/>
      <c r="X8851" s="4"/>
      <c r="AJ8851" s="4"/>
      <c r="AK8851" s="4"/>
      <c r="AL8851" s="4"/>
      <c r="AM8851" s="4"/>
    </row>
    <row r="8852" spans="21:39" x14ac:dyDescent="0.2">
      <c r="U8852" s="4"/>
      <c r="V8852" s="4"/>
      <c r="W8852" s="4"/>
      <c r="X8852" s="4"/>
      <c r="AJ8852" s="4"/>
      <c r="AK8852" s="4"/>
      <c r="AL8852" s="4"/>
      <c r="AM8852" s="4"/>
    </row>
    <row r="8853" spans="21:39" x14ac:dyDescent="0.2">
      <c r="U8853" s="4"/>
      <c r="V8853" s="4"/>
      <c r="W8853" s="4"/>
      <c r="X8853" s="4"/>
      <c r="AJ8853" s="4"/>
      <c r="AK8853" s="4"/>
      <c r="AL8853" s="4"/>
      <c r="AM8853" s="4"/>
    </row>
    <row r="8854" spans="21:39" x14ac:dyDescent="0.2">
      <c r="U8854" s="4"/>
      <c r="V8854" s="4"/>
      <c r="W8854" s="4"/>
      <c r="X8854" s="4"/>
      <c r="AJ8854" s="4"/>
      <c r="AK8854" s="4"/>
      <c r="AL8854" s="4"/>
      <c r="AM8854" s="4"/>
    </row>
    <row r="8855" spans="21:39" x14ac:dyDescent="0.2">
      <c r="U8855" s="4"/>
      <c r="V8855" s="4"/>
      <c r="W8855" s="4"/>
      <c r="X8855" s="4"/>
      <c r="AJ8855" s="4"/>
      <c r="AK8855" s="4"/>
      <c r="AL8855" s="4"/>
      <c r="AM8855" s="4"/>
    </row>
    <row r="8856" spans="21:39" x14ac:dyDescent="0.2">
      <c r="U8856" s="4"/>
      <c r="V8856" s="4"/>
      <c r="W8856" s="4"/>
      <c r="X8856" s="4"/>
      <c r="AJ8856" s="4"/>
      <c r="AK8856" s="4"/>
      <c r="AL8856" s="4"/>
      <c r="AM8856" s="4"/>
    </row>
    <row r="8857" spans="21:39" x14ac:dyDescent="0.2">
      <c r="U8857" s="4"/>
      <c r="V8857" s="4"/>
      <c r="W8857" s="4"/>
      <c r="X8857" s="4"/>
      <c r="AJ8857" s="4"/>
      <c r="AK8857" s="4"/>
      <c r="AL8857" s="4"/>
      <c r="AM8857" s="4"/>
    </row>
    <row r="8858" spans="21:39" x14ac:dyDescent="0.2">
      <c r="U8858" s="4"/>
      <c r="V8858" s="4"/>
      <c r="W8858" s="4"/>
      <c r="X8858" s="4"/>
      <c r="AJ8858" s="4"/>
      <c r="AK8858" s="4"/>
      <c r="AL8858" s="4"/>
      <c r="AM8858" s="4"/>
    </row>
    <row r="8859" spans="21:39" x14ac:dyDescent="0.2">
      <c r="U8859" s="4"/>
      <c r="V8859" s="4"/>
      <c r="W8859" s="4"/>
      <c r="X8859" s="4"/>
      <c r="AJ8859" s="4"/>
      <c r="AK8859" s="4"/>
      <c r="AL8859" s="4"/>
      <c r="AM8859" s="4"/>
    </row>
    <row r="8860" spans="21:39" x14ac:dyDescent="0.2">
      <c r="U8860" s="4"/>
      <c r="V8860" s="4"/>
      <c r="W8860" s="4"/>
      <c r="X8860" s="4"/>
      <c r="AJ8860" s="4"/>
      <c r="AK8860" s="4"/>
      <c r="AL8860" s="4"/>
      <c r="AM8860" s="4"/>
    </row>
    <row r="8861" spans="21:39" x14ac:dyDescent="0.2">
      <c r="U8861" s="4"/>
      <c r="V8861" s="4"/>
      <c r="W8861" s="4"/>
      <c r="X8861" s="4"/>
      <c r="AJ8861" s="4"/>
      <c r="AK8861" s="4"/>
      <c r="AL8861" s="4"/>
      <c r="AM8861" s="4"/>
    </row>
    <row r="8862" spans="21:39" x14ac:dyDescent="0.2">
      <c r="U8862" s="4"/>
      <c r="V8862" s="4"/>
      <c r="W8862" s="4"/>
      <c r="X8862" s="4"/>
      <c r="AJ8862" s="4"/>
      <c r="AK8862" s="4"/>
      <c r="AL8862" s="4"/>
      <c r="AM8862" s="4"/>
    </row>
    <row r="8863" spans="21:39" x14ac:dyDescent="0.2">
      <c r="U8863" s="4"/>
      <c r="V8863" s="4"/>
      <c r="W8863" s="4"/>
      <c r="X8863" s="4"/>
      <c r="AJ8863" s="4"/>
      <c r="AK8863" s="4"/>
      <c r="AL8863" s="4"/>
      <c r="AM8863" s="4"/>
    </row>
    <row r="8864" spans="21:39" x14ac:dyDescent="0.2">
      <c r="U8864" s="4"/>
      <c r="V8864" s="4"/>
      <c r="W8864" s="4"/>
      <c r="X8864" s="4"/>
      <c r="AJ8864" s="4"/>
      <c r="AK8864" s="4"/>
      <c r="AL8864" s="4"/>
      <c r="AM8864" s="4"/>
    </row>
    <row r="8865" spans="21:39" x14ac:dyDescent="0.2">
      <c r="U8865" s="4"/>
      <c r="V8865" s="4"/>
      <c r="W8865" s="4"/>
      <c r="X8865" s="4"/>
      <c r="AJ8865" s="4"/>
      <c r="AK8865" s="4"/>
      <c r="AL8865" s="4"/>
      <c r="AM8865" s="4"/>
    </row>
    <row r="8866" spans="21:39" x14ac:dyDescent="0.2">
      <c r="U8866" s="4"/>
      <c r="V8866" s="4"/>
      <c r="W8866" s="4"/>
      <c r="X8866" s="4"/>
      <c r="AJ8866" s="4"/>
      <c r="AK8866" s="4"/>
      <c r="AL8866" s="4"/>
      <c r="AM8866" s="4"/>
    </row>
    <row r="8867" spans="21:39" x14ac:dyDescent="0.2">
      <c r="U8867" s="4"/>
      <c r="V8867" s="4"/>
      <c r="W8867" s="4"/>
      <c r="X8867" s="4"/>
      <c r="AJ8867" s="4"/>
      <c r="AK8867" s="4"/>
      <c r="AL8867" s="4"/>
      <c r="AM8867" s="4"/>
    </row>
    <row r="8868" spans="21:39" x14ac:dyDescent="0.2">
      <c r="U8868" s="4"/>
      <c r="V8868" s="4"/>
      <c r="W8868" s="4"/>
      <c r="X8868" s="4"/>
      <c r="AJ8868" s="4"/>
      <c r="AK8868" s="4"/>
      <c r="AL8868" s="4"/>
      <c r="AM8868" s="4"/>
    </row>
    <row r="8869" spans="21:39" x14ac:dyDescent="0.2">
      <c r="U8869" s="4"/>
      <c r="V8869" s="4"/>
      <c r="W8869" s="4"/>
      <c r="X8869" s="4"/>
      <c r="AJ8869" s="4"/>
      <c r="AK8869" s="4"/>
      <c r="AL8869" s="4"/>
      <c r="AM8869" s="4"/>
    </row>
    <row r="8870" spans="21:39" x14ac:dyDescent="0.2">
      <c r="U8870" s="4"/>
      <c r="V8870" s="4"/>
      <c r="W8870" s="4"/>
      <c r="X8870" s="4"/>
      <c r="AJ8870" s="4"/>
      <c r="AK8870" s="4"/>
      <c r="AL8870" s="4"/>
      <c r="AM8870" s="4"/>
    </row>
    <row r="8871" spans="21:39" x14ac:dyDescent="0.2">
      <c r="U8871" s="4"/>
      <c r="V8871" s="4"/>
      <c r="W8871" s="4"/>
      <c r="X8871" s="4"/>
      <c r="AJ8871" s="4"/>
      <c r="AK8871" s="4"/>
      <c r="AL8871" s="4"/>
      <c r="AM8871" s="4"/>
    </row>
    <row r="8872" spans="21:39" x14ac:dyDescent="0.2">
      <c r="U8872" s="4"/>
      <c r="V8872" s="4"/>
      <c r="W8872" s="4"/>
      <c r="X8872" s="4"/>
      <c r="AJ8872" s="4"/>
      <c r="AK8872" s="4"/>
      <c r="AL8872" s="4"/>
      <c r="AM8872" s="4"/>
    </row>
    <row r="8873" spans="21:39" x14ac:dyDescent="0.2">
      <c r="U8873" s="4"/>
      <c r="V8873" s="4"/>
      <c r="W8873" s="4"/>
      <c r="X8873" s="4"/>
      <c r="AJ8873" s="4"/>
      <c r="AK8873" s="4"/>
      <c r="AL8873" s="4"/>
      <c r="AM8873" s="4"/>
    </row>
    <row r="8874" spans="21:39" x14ac:dyDescent="0.2">
      <c r="U8874" s="4"/>
      <c r="V8874" s="4"/>
      <c r="W8874" s="4"/>
      <c r="X8874" s="4"/>
      <c r="AJ8874" s="4"/>
      <c r="AK8874" s="4"/>
      <c r="AL8874" s="4"/>
      <c r="AM8874" s="4"/>
    </row>
    <row r="8875" spans="21:39" x14ac:dyDescent="0.2">
      <c r="U8875" s="4"/>
      <c r="V8875" s="4"/>
      <c r="W8875" s="4"/>
      <c r="X8875" s="4"/>
      <c r="AJ8875" s="4"/>
      <c r="AK8875" s="4"/>
      <c r="AL8875" s="4"/>
      <c r="AM8875" s="4"/>
    </row>
    <row r="8876" spans="21:39" x14ac:dyDescent="0.2">
      <c r="U8876" s="4"/>
      <c r="V8876" s="4"/>
      <c r="W8876" s="4"/>
      <c r="X8876" s="4"/>
      <c r="AJ8876" s="4"/>
      <c r="AK8876" s="4"/>
      <c r="AL8876" s="4"/>
      <c r="AM8876" s="4"/>
    </row>
    <row r="8877" spans="21:39" x14ac:dyDescent="0.2">
      <c r="U8877" s="4"/>
      <c r="V8877" s="4"/>
      <c r="W8877" s="4"/>
      <c r="X8877" s="4"/>
      <c r="AJ8877" s="4"/>
      <c r="AK8877" s="4"/>
      <c r="AL8877" s="4"/>
      <c r="AM8877" s="4"/>
    </row>
    <row r="8878" spans="21:39" x14ac:dyDescent="0.2">
      <c r="U8878" s="4"/>
      <c r="V8878" s="4"/>
      <c r="W8878" s="4"/>
      <c r="X8878" s="4"/>
      <c r="AJ8878" s="4"/>
      <c r="AK8878" s="4"/>
      <c r="AL8878" s="4"/>
      <c r="AM8878" s="4"/>
    </row>
    <row r="8879" spans="21:39" x14ac:dyDescent="0.2">
      <c r="U8879" s="4"/>
      <c r="V8879" s="4"/>
      <c r="W8879" s="4"/>
      <c r="X8879" s="4"/>
      <c r="AJ8879" s="4"/>
      <c r="AK8879" s="4"/>
      <c r="AL8879" s="4"/>
      <c r="AM8879" s="4"/>
    </row>
    <row r="8880" spans="21:39" x14ac:dyDescent="0.2">
      <c r="U8880" s="4"/>
      <c r="V8880" s="4"/>
      <c r="W8880" s="4"/>
      <c r="X8880" s="4"/>
      <c r="AJ8880" s="4"/>
      <c r="AK8880" s="4"/>
      <c r="AL8880" s="4"/>
      <c r="AM8880" s="4"/>
    </row>
    <row r="8881" spans="21:39" x14ac:dyDescent="0.2">
      <c r="U8881" s="4"/>
      <c r="V8881" s="4"/>
      <c r="W8881" s="4"/>
      <c r="X8881" s="4"/>
      <c r="AJ8881" s="4"/>
      <c r="AK8881" s="4"/>
      <c r="AL8881" s="4"/>
      <c r="AM8881" s="4"/>
    </row>
    <row r="8882" spans="21:39" x14ac:dyDescent="0.2">
      <c r="U8882" s="4"/>
      <c r="V8882" s="4"/>
      <c r="W8882" s="4"/>
      <c r="X8882" s="4"/>
      <c r="AJ8882" s="4"/>
      <c r="AK8882" s="4"/>
      <c r="AL8882" s="4"/>
      <c r="AM8882" s="4"/>
    </row>
    <row r="8883" spans="21:39" x14ac:dyDescent="0.2">
      <c r="U8883" s="4"/>
      <c r="V8883" s="4"/>
      <c r="W8883" s="4"/>
      <c r="X8883" s="4"/>
      <c r="AJ8883" s="4"/>
      <c r="AK8883" s="4"/>
      <c r="AL8883" s="4"/>
      <c r="AM8883" s="4"/>
    </row>
    <row r="8884" spans="21:39" x14ac:dyDescent="0.2">
      <c r="U8884" s="4"/>
      <c r="V8884" s="4"/>
      <c r="W8884" s="4"/>
      <c r="X8884" s="4"/>
      <c r="AJ8884" s="4"/>
      <c r="AK8884" s="4"/>
      <c r="AL8884" s="4"/>
      <c r="AM8884" s="4"/>
    </row>
    <row r="8885" spans="21:39" x14ac:dyDescent="0.2">
      <c r="U8885" s="4"/>
      <c r="V8885" s="4"/>
      <c r="W8885" s="4"/>
      <c r="X8885" s="4"/>
      <c r="AJ8885" s="4"/>
      <c r="AK8885" s="4"/>
      <c r="AL8885" s="4"/>
      <c r="AM8885" s="4"/>
    </row>
    <row r="8886" spans="21:39" x14ac:dyDescent="0.2">
      <c r="U8886" s="4"/>
      <c r="V8886" s="4"/>
      <c r="W8886" s="4"/>
      <c r="X8886" s="4"/>
      <c r="AJ8886" s="4"/>
      <c r="AK8886" s="4"/>
      <c r="AL8886" s="4"/>
      <c r="AM8886" s="4"/>
    </row>
    <row r="8887" spans="21:39" x14ac:dyDescent="0.2">
      <c r="U8887" s="4"/>
      <c r="V8887" s="4"/>
      <c r="W8887" s="4"/>
      <c r="X8887" s="4"/>
      <c r="AJ8887" s="4"/>
      <c r="AK8887" s="4"/>
      <c r="AL8887" s="4"/>
      <c r="AM8887" s="4"/>
    </row>
    <row r="8888" spans="21:39" x14ac:dyDescent="0.2">
      <c r="U8888" s="4"/>
      <c r="V8888" s="4"/>
      <c r="W8888" s="4"/>
      <c r="X8888" s="4"/>
      <c r="AJ8888" s="4"/>
      <c r="AK8888" s="4"/>
      <c r="AL8888" s="4"/>
      <c r="AM8888" s="4"/>
    </row>
    <row r="8889" spans="21:39" x14ac:dyDescent="0.2">
      <c r="U8889" s="4"/>
      <c r="V8889" s="4"/>
      <c r="W8889" s="4"/>
      <c r="X8889" s="4"/>
      <c r="AJ8889" s="4"/>
      <c r="AK8889" s="4"/>
      <c r="AL8889" s="4"/>
      <c r="AM8889" s="4"/>
    </row>
    <row r="8890" spans="21:39" x14ac:dyDescent="0.2">
      <c r="U8890" s="4"/>
      <c r="V8890" s="4"/>
      <c r="W8890" s="4"/>
      <c r="X8890" s="4"/>
      <c r="AJ8890" s="4"/>
      <c r="AK8890" s="4"/>
      <c r="AL8890" s="4"/>
      <c r="AM8890" s="4"/>
    </row>
    <row r="8891" spans="21:39" x14ac:dyDescent="0.2">
      <c r="U8891" s="4"/>
      <c r="V8891" s="4"/>
      <c r="W8891" s="4"/>
      <c r="X8891" s="4"/>
      <c r="AJ8891" s="4"/>
      <c r="AK8891" s="4"/>
      <c r="AL8891" s="4"/>
      <c r="AM8891" s="4"/>
    </row>
    <row r="8892" spans="21:39" x14ac:dyDescent="0.2">
      <c r="U8892" s="4"/>
      <c r="V8892" s="4"/>
      <c r="W8892" s="4"/>
      <c r="X8892" s="4"/>
      <c r="AJ8892" s="4"/>
      <c r="AK8892" s="4"/>
      <c r="AL8892" s="4"/>
      <c r="AM8892" s="4"/>
    </row>
    <row r="8893" spans="21:39" x14ac:dyDescent="0.2">
      <c r="U8893" s="4"/>
      <c r="V8893" s="4"/>
      <c r="W8893" s="4"/>
      <c r="X8893" s="4"/>
      <c r="AJ8893" s="4"/>
      <c r="AK8893" s="4"/>
      <c r="AL8893" s="4"/>
      <c r="AM8893" s="4"/>
    </row>
    <row r="8894" spans="21:39" x14ac:dyDescent="0.2">
      <c r="U8894" s="4"/>
      <c r="V8894" s="4"/>
      <c r="W8894" s="4"/>
      <c r="X8894" s="4"/>
      <c r="AJ8894" s="4"/>
      <c r="AK8894" s="4"/>
      <c r="AL8894" s="4"/>
      <c r="AM8894" s="4"/>
    </row>
    <row r="8895" spans="21:39" x14ac:dyDescent="0.2">
      <c r="U8895" s="4"/>
      <c r="V8895" s="4"/>
      <c r="W8895" s="4"/>
      <c r="X8895" s="4"/>
      <c r="AJ8895" s="4"/>
      <c r="AK8895" s="4"/>
      <c r="AL8895" s="4"/>
      <c r="AM8895" s="4"/>
    </row>
    <row r="8896" spans="21:39" x14ac:dyDescent="0.2">
      <c r="U8896" s="4"/>
      <c r="V8896" s="4"/>
      <c r="W8896" s="4"/>
      <c r="X8896" s="4"/>
      <c r="AJ8896" s="4"/>
      <c r="AK8896" s="4"/>
      <c r="AL8896" s="4"/>
      <c r="AM8896" s="4"/>
    </row>
    <row r="8897" spans="21:39" x14ac:dyDescent="0.2">
      <c r="U8897" s="4"/>
      <c r="V8897" s="4"/>
      <c r="W8897" s="4"/>
      <c r="X8897" s="4"/>
      <c r="AJ8897" s="4"/>
      <c r="AK8897" s="4"/>
      <c r="AL8897" s="4"/>
      <c r="AM8897" s="4"/>
    </row>
    <row r="8898" spans="21:39" x14ac:dyDescent="0.2">
      <c r="U8898" s="4"/>
      <c r="V8898" s="4"/>
      <c r="W8898" s="4"/>
      <c r="X8898" s="4"/>
      <c r="AJ8898" s="4"/>
      <c r="AK8898" s="4"/>
      <c r="AL8898" s="4"/>
      <c r="AM8898" s="4"/>
    </row>
    <row r="8899" spans="21:39" x14ac:dyDescent="0.2">
      <c r="U8899" s="4"/>
      <c r="V8899" s="4"/>
      <c r="W8899" s="4"/>
      <c r="X8899" s="4"/>
      <c r="AJ8899" s="4"/>
      <c r="AK8899" s="4"/>
      <c r="AL8899" s="4"/>
      <c r="AM8899" s="4"/>
    </row>
    <row r="8900" spans="21:39" x14ac:dyDescent="0.2">
      <c r="U8900" s="4"/>
      <c r="V8900" s="4"/>
      <c r="W8900" s="4"/>
      <c r="X8900" s="4"/>
      <c r="AJ8900" s="4"/>
      <c r="AK8900" s="4"/>
      <c r="AL8900" s="4"/>
      <c r="AM8900" s="4"/>
    </row>
    <row r="8901" spans="21:39" x14ac:dyDescent="0.2">
      <c r="U8901" s="4"/>
      <c r="V8901" s="4"/>
      <c r="W8901" s="4"/>
      <c r="X8901" s="4"/>
      <c r="AJ8901" s="4"/>
      <c r="AK8901" s="4"/>
      <c r="AL8901" s="4"/>
      <c r="AM8901" s="4"/>
    </row>
    <row r="8902" spans="21:39" x14ac:dyDescent="0.2">
      <c r="U8902" s="4"/>
      <c r="V8902" s="4"/>
      <c r="W8902" s="4"/>
      <c r="X8902" s="4"/>
      <c r="AJ8902" s="4"/>
      <c r="AK8902" s="4"/>
      <c r="AL8902" s="4"/>
      <c r="AM8902" s="4"/>
    </row>
    <row r="8903" spans="21:39" x14ac:dyDescent="0.2">
      <c r="U8903" s="4"/>
      <c r="V8903" s="4"/>
      <c r="W8903" s="4"/>
      <c r="X8903" s="4"/>
      <c r="AJ8903" s="4"/>
      <c r="AK8903" s="4"/>
      <c r="AL8903" s="4"/>
      <c r="AM8903" s="4"/>
    </row>
    <row r="8904" spans="21:39" x14ac:dyDescent="0.2">
      <c r="U8904" s="4"/>
      <c r="V8904" s="4"/>
      <c r="W8904" s="4"/>
      <c r="X8904" s="4"/>
      <c r="AJ8904" s="4"/>
      <c r="AK8904" s="4"/>
      <c r="AL8904" s="4"/>
      <c r="AM8904" s="4"/>
    </row>
    <row r="8905" spans="21:39" x14ac:dyDescent="0.2">
      <c r="U8905" s="4"/>
      <c r="V8905" s="4"/>
      <c r="W8905" s="4"/>
      <c r="X8905" s="4"/>
      <c r="AJ8905" s="4"/>
      <c r="AK8905" s="4"/>
      <c r="AL8905" s="4"/>
      <c r="AM8905" s="4"/>
    </row>
    <row r="8906" spans="21:39" x14ac:dyDescent="0.2">
      <c r="U8906" s="4"/>
      <c r="V8906" s="4"/>
      <c r="W8906" s="4"/>
      <c r="X8906" s="4"/>
      <c r="AJ8906" s="4"/>
      <c r="AK8906" s="4"/>
      <c r="AL8906" s="4"/>
      <c r="AM8906" s="4"/>
    </row>
    <row r="8907" spans="21:39" x14ac:dyDescent="0.2">
      <c r="U8907" s="4"/>
      <c r="V8907" s="4"/>
      <c r="W8907" s="4"/>
      <c r="X8907" s="4"/>
      <c r="AJ8907" s="4"/>
      <c r="AK8907" s="4"/>
      <c r="AL8907" s="4"/>
      <c r="AM8907" s="4"/>
    </row>
    <row r="8908" spans="21:39" x14ac:dyDescent="0.2">
      <c r="U8908" s="4"/>
      <c r="V8908" s="4"/>
      <c r="W8908" s="4"/>
      <c r="X8908" s="4"/>
      <c r="AJ8908" s="4"/>
      <c r="AK8908" s="4"/>
      <c r="AL8908" s="4"/>
      <c r="AM8908" s="4"/>
    </row>
    <row r="8909" spans="21:39" x14ac:dyDescent="0.2">
      <c r="U8909" s="4"/>
      <c r="V8909" s="4"/>
      <c r="W8909" s="4"/>
      <c r="X8909" s="4"/>
      <c r="AJ8909" s="4"/>
      <c r="AK8909" s="4"/>
      <c r="AL8909" s="4"/>
      <c r="AM8909" s="4"/>
    </row>
    <row r="8910" spans="21:39" x14ac:dyDescent="0.2">
      <c r="U8910" s="4"/>
      <c r="V8910" s="4"/>
      <c r="W8910" s="4"/>
      <c r="X8910" s="4"/>
      <c r="AJ8910" s="4"/>
      <c r="AK8910" s="4"/>
      <c r="AL8910" s="4"/>
      <c r="AM8910" s="4"/>
    </row>
    <row r="8911" spans="21:39" x14ac:dyDescent="0.2">
      <c r="U8911" s="4"/>
      <c r="V8911" s="4"/>
      <c r="W8911" s="4"/>
      <c r="X8911" s="4"/>
      <c r="AJ8911" s="4"/>
      <c r="AK8911" s="4"/>
      <c r="AL8911" s="4"/>
      <c r="AM8911" s="4"/>
    </row>
    <row r="8912" spans="21:39" x14ac:dyDescent="0.2">
      <c r="U8912" s="4"/>
      <c r="V8912" s="4"/>
      <c r="W8912" s="4"/>
      <c r="X8912" s="4"/>
      <c r="AJ8912" s="4"/>
      <c r="AK8912" s="4"/>
      <c r="AL8912" s="4"/>
      <c r="AM8912" s="4"/>
    </row>
    <row r="8913" spans="21:39" x14ac:dyDescent="0.2">
      <c r="U8913" s="4"/>
      <c r="V8913" s="4"/>
      <c r="W8913" s="4"/>
      <c r="X8913" s="4"/>
      <c r="AJ8913" s="4"/>
      <c r="AK8913" s="4"/>
      <c r="AL8913" s="4"/>
      <c r="AM8913" s="4"/>
    </row>
    <row r="8914" spans="21:39" x14ac:dyDescent="0.2">
      <c r="U8914" s="4"/>
      <c r="V8914" s="4"/>
      <c r="W8914" s="4"/>
      <c r="X8914" s="4"/>
      <c r="AJ8914" s="4"/>
      <c r="AK8914" s="4"/>
      <c r="AL8914" s="4"/>
      <c r="AM8914" s="4"/>
    </row>
    <row r="8915" spans="21:39" x14ac:dyDescent="0.2">
      <c r="U8915" s="4"/>
      <c r="V8915" s="4"/>
      <c r="W8915" s="4"/>
      <c r="X8915" s="4"/>
      <c r="AJ8915" s="4"/>
      <c r="AK8915" s="4"/>
      <c r="AL8915" s="4"/>
      <c r="AM8915" s="4"/>
    </row>
    <row r="8916" spans="21:39" x14ac:dyDescent="0.2">
      <c r="U8916" s="4"/>
      <c r="V8916" s="4"/>
      <c r="W8916" s="4"/>
      <c r="X8916" s="4"/>
      <c r="AJ8916" s="4"/>
      <c r="AK8916" s="4"/>
      <c r="AL8916" s="4"/>
      <c r="AM8916" s="4"/>
    </row>
    <row r="8917" spans="21:39" x14ac:dyDescent="0.2">
      <c r="U8917" s="4"/>
      <c r="V8917" s="4"/>
      <c r="W8917" s="4"/>
      <c r="X8917" s="4"/>
      <c r="AJ8917" s="4"/>
      <c r="AK8917" s="4"/>
      <c r="AL8917" s="4"/>
      <c r="AM8917" s="4"/>
    </row>
    <row r="8918" spans="21:39" x14ac:dyDescent="0.2">
      <c r="U8918" s="4"/>
      <c r="V8918" s="4"/>
      <c r="W8918" s="4"/>
      <c r="X8918" s="4"/>
      <c r="AJ8918" s="4"/>
      <c r="AK8918" s="4"/>
      <c r="AL8918" s="4"/>
      <c r="AM8918" s="4"/>
    </row>
    <row r="8919" spans="21:39" x14ac:dyDescent="0.2">
      <c r="U8919" s="4"/>
      <c r="V8919" s="4"/>
      <c r="W8919" s="4"/>
      <c r="X8919" s="4"/>
      <c r="AJ8919" s="4"/>
      <c r="AK8919" s="4"/>
      <c r="AL8919" s="4"/>
      <c r="AM8919" s="4"/>
    </row>
    <row r="8920" spans="21:39" x14ac:dyDescent="0.2">
      <c r="U8920" s="4"/>
      <c r="V8920" s="4"/>
      <c r="W8920" s="4"/>
      <c r="X8920" s="4"/>
      <c r="AJ8920" s="4"/>
      <c r="AK8920" s="4"/>
      <c r="AL8920" s="4"/>
      <c r="AM8920" s="4"/>
    </row>
    <row r="8921" spans="21:39" x14ac:dyDescent="0.2">
      <c r="U8921" s="4"/>
      <c r="V8921" s="4"/>
      <c r="W8921" s="4"/>
      <c r="X8921" s="4"/>
      <c r="AJ8921" s="4"/>
      <c r="AK8921" s="4"/>
      <c r="AL8921" s="4"/>
      <c r="AM8921" s="4"/>
    </row>
    <row r="8922" spans="21:39" x14ac:dyDescent="0.2">
      <c r="U8922" s="4"/>
      <c r="V8922" s="4"/>
      <c r="W8922" s="4"/>
      <c r="X8922" s="4"/>
      <c r="AJ8922" s="4"/>
      <c r="AK8922" s="4"/>
      <c r="AL8922" s="4"/>
      <c r="AM8922" s="4"/>
    </row>
    <row r="8923" spans="21:39" x14ac:dyDescent="0.2">
      <c r="U8923" s="4"/>
      <c r="V8923" s="4"/>
      <c r="W8923" s="4"/>
      <c r="X8923" s="4"/>
      <c r="AJ8923" s="4"/>
      <c r="AK8923" s="4"/>
      <c r="AL8923" s="4"/>
      <c r="AM8923" s="4"/>
    </row>
    <row r="8924" spans="21:39" x14ac:dyDescent="0.2">
      <c r="U8924" s="4"/>
      <c r="V8924" s="4"/>
      <c r="W8924" s="4"/>
      <c r="X8924" s="4"/>
      <c r="AJ8924" s="4"/>
      <c r="AK8924" s="4"/>
      <c r="AL8924" s="4"/>
      <c r="AM8924" s="4"/>
    </row>
    <row r="8925" spans="21:39" x14ac:dyDescent="0.2">
      <c r="U8925" s="4"/>
      <c r="V8925" s="4"/>
      <c r="W8925" s="4"/>
      <c r="X8925" s="4"/>
      <c r="AJ8925" s="4"/>
      <c r="AK8925" s="4"/>
      <c r="AL8925" s="4"/>
      <c r="AM8925" s="4"/>
    </row>
    <row r="8926" spans="21:39" x14ac:dyDescent="0.2">
      <c r="U8926" s="4"/>
      <c r="V8926" s="4"/>
      <c r="W8926" s="4"/>
      <c r="X8926" s="4"/>
      <c r="AJ8926" s="4"/>
      <c r="AK8926" s="4"/>
      <c r="AL8926" s="4"/>
      <c r="AM8926" s="4"/>
    </row>
    <row r="8927" spans="21:39" x14ac:dyDescent="0.2">
      <c r="U8927" s="4"/>
      <c r="V8927" s="4"/>
      <c r="W8927" s="4"/>
      <c r="X8927" s="4"/>
      <c r="AJ8927" s="4"/>
      <c r="AK8927" s="4"/>
      <c r="AL8927" s="4"/>
      <c r="AM8927" s="4"/>
    </row>
    <row r="8928" spans="21:39" x14ac:dyDescent="0.2">
      <c r="U8928" s="4"/>
      <c r="V8928" s="4"/>
      <c r="W8928" s="4"/>
      <c r="X8928" s="4"/>
      <c r="AJ8928" s="4"/>
      <c r="AK8928" s="4"/>
      <c r="AL8928" s="4"/>
      <c r="AM8928" s="4"/>
    </row>
    <row r="8929" spans="21:39" x14ac:dyDescent="0.2">
      <c r="U8929" s="4"/>
      <c r="V8929" s="4"/>
      <c r="W8929" s="4"/>
      <c r="X8929" s="4"/>
      <c r="AJ8929" s="4"/>
      <c r="AK8929" s="4"/>
      <c r="AL8929" s="4"/>
      <c r="AM8929" s="4"/>
    </row>
    <row r="8930" spans="21:39" x14ac:dyDescent="0.2">
      <c r="U8930" s="4"/>
      <c r="V8930" s="4"/>
      <c r="W8930" s="4"/>
      <c r="X8930" s="4"/>
      <c r="AJ8930" s="4"/>
      <c r="AK8930" s="4"/>
      <c r="AL8930" s="4"/>
      <c r="AM8930" s="4"/>
    </row>
    <row r="8931" spans="21:39" x14ac:dyDescent="0.2">
      <c r="U8931" s="4"/>
      <c r="V8931" s="4"/>
      <c r="W8931" s="4"/>
      <c r="X8931" s="4"/>
      <c r="AJ8931" s="4"/>
      <c r="AK8931" s="4"/>
      <c r="AL8931" s="4"/>
      <c r="AM8931" s="4"/>
    </row>
    <row r="8932" spans="21:39" x14ac:dyDescent="0.2">
      <c r="U8932" s="4"/>
      <c r="V8932" s="4"/>
      <c r="W8932" s="4"/>
      <c r="X8932" s="4"/>
      <c r="AJ8932" s="4"/>
      <c r="AK8932" s="4"/>
      <c r="AL8932" s="4"/>
      <c r="AM8932" s="4"/>
    </row>
    <row r="8933" spans="21:39" x14ac:dyDescent="0.2">
      <c r="U8933" s="4"/>
      <c r="V8933" s="4"/>
      <c r="W8933" s="4"/>
      <c r="X8933" s="4"/>
      <c r="AJ8933" s="4"/>
      <c r="AK8933" s="4"/>
      <c r="AL8933" s="4"/>
      <c r="AM8933" s="4"/>
    </row>
    <row r="8934" spans="21:39" x14ac:dyDescent="0.2">
      <c r="U8934" s="4"/>
      <c r="V8934" s="4"/>
      <c r="W8934" s="4"/>
      <c r="X8934" s="4"/>
      <c r="AJ8934" s="4"/>
      <c r="AK8934" s="4"/>
      <c r="AL8934" s="4"/>
      <c r="AM8934" s="4"/>
    </row>
    <row r="8935" spans="21:39" x14ac:dyDescent="0.2">
      <c r="U8935" s="4"/>
      <c r="V8935" s="4"/>
      <c r="W8935" s="4"/>
      <c r="X8935" s="4"/>
      <c r="AJ8935" s="4"/>
      <c r="AK8935" s="4"/>
      <c r="AL8935" s="4"/>
      <c r="AM8935" s="4"/>
    </row>
    <row r="8936" spans="21:39" x14ac:dyDescent="0.2">
      <c r="U8936" s="4"/>
      <c r="V8936" s="4"/>
      <c r="W8936" s="4"/>
      <c r="X8936" s="4"/>
      <c r="AJ8936" s="4"/>
      <c r="AK8936" s="4"/>
      <c r="AL8936" s="4"/>
      <c r="AM8936" s="4"/>
    </row>
    <row r="8937" spans="21:39" x14ac:dyDescent="0.2">
      <c r="U8937" s="4"/>
      <c r="V8937" s="4"/>
      <c r="W8937" s="4"/>
      <c r="X8937" s="4"/>
      <c r="AJ8937" s="4"/>
      <c r="AK8937" s="4"/>
      <c r="AL8937" s="4"/>
      <c r="AM8937" s="4"/>
    </row>
    <row r="8938" spans="21:39" x14ac:dyDescent="0.2">
      <c r="U8938" s="4"/>
      <c r="V8938" s="4"/>
      <c r="W8938" s="4"/>
      <c r="X8938" s="4"/>
      <c r="AJ8938" s="4"/>
      <c r="AK8938" s="4"/>
      <c r="AL8938" s="4"/>
      <c r="AM8938" s="4"/>
    </row>
    <row r="8939" spans="21:39" x14ac:dyDescent="0.2">
      <c r="U8939" s="4"/>
      <c r="V8939" s="4"/>
      <c r="W8939" s="4"/>
      <c r="X8939" s="4"/>
      <c r="AJ8939" s="4"/>
      <c r="AK8939" s="4"/>
      <c r="AL8939" s="4"/>
      <c r="AM8939" s="4"/>
    </row>
    <row r="8940" spans="21:39" x14ac:dyDescent="0.2">
      <c r="U8940" s="4"/>
      <c r="V8940" s="4"/>
      <c r="W8940" s="4"/>
      <c r="X8940" s="4"/>
      <c r="AJ8940" s="4"/>
      <c r="AK8940" s="4"/>
      <c r="AL8940" s="4"/>
      <c r="AM8940" s="4"/>
    </row>
    <row r="8941" spans="21:39" x14ac:dyDescent="0.2">
      <c r="U8941" s="4"/>
      <c r="V8941" s="4"/>
      <c r="W8941" s="4"/>
      <c r="X8941" s="4"/>
      <c r="AJ8941" s="4"/>
      <c r="AK8941" s="4"/>
      <c r="AL8941" s="4"/>
      <c r="AM8941" s="4"/>
    </row>
    <row r="8942" spans="21:39" x14ac:dyDescent="0.2">
      <c r="U8942" s="4"/>
      <c r="V8942" s="4"/>
      <c r="W8942" s="4"/>
      <c r="X8942" s="4"/>
      <c r="AJ8942" s="4"/>
      <c r="AK8942" s="4"/>
      <c r="AL8942" s="4"/>
      <c r="AM8942" s="4"/>
    </row>
    <row r="8943" spans="21:39" x14ac:dyDescent="0.2">
      <c r="U8943" s="4"/>
      <c r="V8943" s="4"/>
      <c r="W8943" s="4"/>
      <c r="X8943" s="4"/>
      <c r="AJ8943" s="4"/>
      <c r="AK8943" s="4"/>
      <c r="AL8943" s="4"/>
      <c r="AM8943" s="4"/>
    </row>
    <row r="8944" spans="21:39" x14ac:dyDescent="0.2">
      <c r="U8944" s="4"/>
      <c r="V8944" s="4"/>
      <c r="W8944" s="4"/>
      <c r="X8944" s="4"/>
      <c r="AJ8944" s="4"/>
      <c r="AK8944" s="4"/>
      <c r="AL8944" s="4"/>
      <c r="AM8944" s="4"/>
    </row>
    <row r="8945" spans="21:39" x14ac:dyDescent="0.2">
      <c r="U8945" s="4"/>
      <c r="V8945" s="4"/>
      <c r="W8945" s="4"/>
      <c r="X8945" s="4"/>
      <c r="AJ8945" s="4"/>
      <c r="AK8945" s="4"/>
      <c r="AL8945" s="4"/>
      <c r="AM8945" s="4"/>
    </row>
    <row r="8946" spans="21:39" x14ac:dyDescent="0.2">
      <c r="U8946" s="4"/>
      <c r="V8946" s="4"/>
      <c r="W8946" s="4"/>
      <c r="X8946" s="4"/>
      <c r="AJ8946" s="4"/>
      <c r="AK8946" s="4"/>
      <c r="AL8946" s="4"/>
      <c r="AM8946" s="4"/>
    </row>
    <row r="8947" spans="21:39" x14ac:dyDescent="0.2">
      <c r="U8947" s="4"/>
      <c r="V8947" s="4"/>
      <c r="W8947" s="4"/>
      <c r="X8947" s="4"/>
      <c r="AJ8947" s="4"/>
      <c r="AK8947" s="4"/>
      <c r="AL8947" s="4"/>
      <c r="AM8947" s="4"/>
    </row>
    <row r="8948" spans="21:39" x14ac:dyDescent="0.2">
      <c r="U8948" s="4"/>
      <c r="V8948" s="4"/>
      <c r="W8948" s="4"/>
      <c r="X8948" s="4"/>
      <c r="AJ8948" s="4"/>
      <c r="AK8948" s="4"/>
      <c r="AL8948" s="4"/>
      <c r="AM8948" s="4"/>
    </row>
    <row r="8949" spans="21:39" x14ac:dyDescent="0.2">
      <c r="U8949" s="4"/>
      <c r="V8949" s="4"/>
      <c r="W8949" s="4"/>
      <c r="X8949" s="4"/>
      <c r="AJ8949" s="4"/>
      <c r="AK8949" s="4"/>
      <c r="AL8949" s="4"/>
      <c r="AM8949" s="4"/>
    </row>
    <row r="8950" spans="21:39" x14ac:dyDescent="0.2">
      <c r="U8950" s="4"/>
      <c r="V8950" s="4"/>
      <c r="W8950" s="4"/>
      <c r="X8950" s="4"/>
      <c r="AJ8950" s="4"/>
      <c r="AK8950" s="4"/>
      <c r="AL8950" s="4"/>
      <c r="AM8950" s="4"/>
    </row>
    <row r="8951" spans="21:39" x14ac:dyDescent="0.2">
      <c r="U8951" s="4"/>
      <c r="V8951" s="4"/>
      <c r="W8951" s="4"/>
      <c r="X8951" s="4"/>
      <c r="AJ8951" s="4"/>
      <c r="AK8951" s="4"/>
      <c r="AL8951" s="4"/>
      <c r="AM8951" s="4"/>
    </row>
    <row r="8952" spans="21:39" x14ac:dyDescent="0.2">
      <c r="U8952" s="4"/>
      <c r="V8952" s="4"/>
      <c r="W8952" s="4"/>
      <c r="X8952" s="4"/>
      <c r="AJ8952" s="4"/>
      <c r="AK8952" s="4"/>
      <c r="AL8952" s="4"/>
      <c r="AM8952" s="4"/>
    </row>
    <row r="8953" spans="21:39" x14ac:dyDescent="0.2">
      <c r="U8953" s="4"/>
      <c r="V8953" s="4"/>
      <c r="W8953" s="4"/>
      <c r="X8953" s="4"/>
      <c r="AJ8953" s="4"/>
      <c r="AK8953" s="4"/>
      <c r="AL8953" s="4"/>
      <c r="AM8953" s="4"/>
    </row>
    <row r="8954" spans="21:39" x14ac:dyDescent="0.2">
      <c r="U8954" s="4"/>
      <c r="V8954" s="4"/>
      <c r="W8954" s="4"/>
      <c r="X8954" s="4"/>
      <c r="AJ8954" s="4"/>
      <c r="AK8954" s="4"/>
      <c r="AL8954" s="4"/>
      <c r="AM8954" s="4"/>
    </row>
    <row r="8955" spans="21:39" x14ac:dyDescent="0.2">
      <c r="U8955" s="4"/>
      <c r="V8955" s="4"/>
      <c r="W8955" s="4"/>
      <c r="X8955" s="4"/>
      <c r="AJ8955" s="4"/>
      <c r="AK8955" s="4"/>
      <c r="AL8955" s="4"/>
      <c r="AM8955" s="4"/>
    </row>
    <row r="8956" spans="21:39" x14ac:dyDescent="0.2">
      <c r="U8956" s="4"/>
      <c r="V8956" s="4"/>
      <c r="W8956" s="4"/>
      <c r="X8956" s="4"/>
      <c r="AJ8956" s="4"/>
      <c r="AK8956" s="4"/>
      <c r="AL8956" s="4"/>
      <c r="AM8956" s="4"/>
    </row>
    <row r="8957" spans="21:39" x14ac:dyDescent="0.2">
      <c r="U8957" s="4"/>
      <c r="V8957" s="4"/>
      <c r="W8957" s="4"/>
      <c r="X8957" s="4"/>
      <c r="AJ8957" s="4"/>
      <c r="AK8957" s="4"/>
      <c r="AL8957" s="4"/>
      <c r="AM8957" s="4"/>
    </row>
    <row r="8958" spans="21:39" x14ac:dyDescent="0.2">
      <c r="U8958" s="4"/>
      <c r="V8958" s="4"/>
      <c r="W8958" s="4"/>
      <c r="X8958" s="4"/>
      <c r="AJ8958" s="4"/>
      <c r="AK8958" s="4"/>
      <c r="AL8958" s="4"/>
      <c r="AM8958" s="4"/>
    </row>
    <row r="8959" spans="21:39" x14ac:dyDescent="0.2">
      <c r="U8959" s="4"/>
      <c r="V8959" s="4"/>
      <c r="W8959" s="4"/>
      <c r="X8959" s="4"/>
      <c r="AJ8959" s="4"/>
      <c r="AK8959" s="4"/>
      <c r="AL8959" s="4"/>
      <c r="AM8959" s="4"/>
    </row>
    <row r="8960" spans="21:39" x14ac:dyDescent="0.2">
      <c r="U8960" s="4"/>
      <c r="V8960" s="4"/>
      <c r="W8960" s="4"/>
      <c r="X8960" s="4"/>
      <c r="AJ8960" s="4"/>
      <c r="AK8960" s="4"/>
      <c r="AL8960" s="4"/>
      <c r="AM8960" s="4"/>
    </row>
    <row r="8961" spans="21:39" x14ac:dyDescent="0.2">
      <c r="U8961" s="4"/>
      <c r="V8961" s="4"/>
      <c r="W8961" s="4"/>
      <c r="X8961" s="4"/>
      <c r="AJ8961" s="4"/>
      <c r="AK8961" s="4"/>
      <c r="AL8961" s="4"/>
      <c r="AM8961" s="4"/>
    </row>
    <row r="8962" spans="21:39" x14ac:dyDescent="0.2">
      <c r="U8962" s="4"/>
      <c r="V8962" s="4"/>
      <c r="W8962" s="4"/>
      <c r="X8962" s="4"/>
      <c r="AJ8962" s="4"/>
      <c r="AK8962" s="4"/>
      <c r="AL8962" s="4"/>
      <c r="AM8962" s="4"/>
    </row>
    <row r="8963" spans="21:39" x14ac:dyDescent="0.2">
      <c r="U8963" s="4"/>
      <c r="V8963" s="4"/>
      <c r="W8963" s="4"/>
      <c r="X8963" s="4"/>
      <c r="AJ8963" s="4"/>
      <c r="AK8963" s="4"/>
      <c r="AL8963" s="4"/>
      <c r="AM8963" s="4"/>
    </row>
    <row r="8964" spans="21:39" x14ac:dyDescent="0.2">
      <c r="U8964" s="4"/>
      <c r="V8964" s="4"/>
      <c r="W8964" s="4"/>
      <c r="X8964" s="4"/>
      <c r="AJ8964" s="4"/>
      <c r="AK8964" s="4"/>
      <c r="AL8964" s="4"/>
      <c r="AM8964" s="4"/>
    </row>
    <row r="8965" spans="21:39" x14ac:dyDescent="0.2">
      <c r="U8965" s="4"/>
      <c r="V8965" s="4"/>
      <c r="W8965" s="4"/>
      <c r="X8965" s="4"/>
      <c r="AJ8965" s="4"/>
      <c r="AK8965" s="4"/>
      <c r="AL8965" s="4"/>
      <c r="AM8965" s="4"/>
    </row>
    <row r="8966" spans="21:39" x14ac:dyDescent="0.2">
      <c r="U8966" s="4"/>
      <c r="V8966" s="4"/>
      <c r="W8966" s="4"/>
      <c r="X8966" s="4"/>
      <c r="AJ8966" s="4"/>
      <c r="AK8966" s="4"/>
      <c r="AL8966" s="4"/>
      <c r="AM8966" s="4"/>
    </row>
    <row r="8967" spans="21:39" x14ac:dyDescent="0.2">
      <c r="U8967" s="4"/>
      <c r="V8967" s="4"/>
      <c r="W8967" s="4"/>
      <c r="X8967" s="4"/>
      <c r="AJ8967" s="4"/>
      <c r="AK8967" s="4"/>
      <c r="AL8967" s="4"/>
      <c r="AM8967" s="4"/>
    </row>
    <row r="8968" spans="21:39" x14ac:dyDescent="0.2">
      <c r="U8968" s="4"/>
      <c r="V8968" s="4"/>
      <c r="W8968" s="4"/>
      <c r="X8968" s="4"/>
      <c r="AJ8968" s="4"/>
      <c r="AK8968" s="4"/>
      <c r="AL8968" s="4"/>
      <c r="AM8968" s="4"/>
    </row>
    <row r="8969" spans="21:39" x14ac:dyDescent="0.2">
      <c r="U8969" s="4"/>
      <c r="V8969" s="4"/>
      <c r="W8969" s="4"/>
      <c r="X8969" s="4"/>
      <c r="AJ8969" s="4"/>
      <c r="AK8969" s="4"/>
      <c r="AL8969" s="4"/>
      <c r="AM8969" s="4"/>
    </row>
    <row r="8970" spans="21:39" x14ac:dyDescent="0.2">
      <c r="U8970" s="4"/>
      <c r="V8970" s="4"/>
      <c r="W8970" s="4"/>
      <c r="X8970" s="4"/>
      <c r="AJ8970" s="4"/>
      <c r="AK8970" s="4"/>
      <c r="AL8970" s="4"/>
      <c r="AM8970" s="4"/>
    </row>
    <row r="8971" spans="21:39" x14ac:dyDescent="0.2">
      <c r="U8971" s="4"/>
      <c r="V8971" s="4"/>
      <c r="W8971" s="4"/>
      <c r="X8971" s="4"/>
      <c r="AJ8971" s="4"/>
      <c r="AK8971" s="4"/>
      <c r="AL8971" s="4"/>
      <c r="AM8971" s="4"/>
    </row>
    <row r="8972" spans="21:39" x14ac:dyDescent="0.2">
      <c r="U8972" s="4"/>
      <c r="V8972" s="4"/>
      <c r="W8972" s="4"/>
      <c r="X8972" s="4"/>
      <c r="AJ8972" s="4"/>
      <c r="AK8972" s="4"/>
      <c r="AL8972" s="4"/>
      <c r="AM8972" s="4"/>
    </row>
    <row r="8973" spans="21:39" x14ac:dyDescent="0.2">
      <c r="U8973" s="4"/>
      <c r="V8973" s="4"/>
      <c r="W8973" s="4"/>
      <c r="X8973" s="4"/>
      <c r="AJ8973" s="4"/>
      <c r="AK8973" s="4"/>
      <c r="AL8973" s="4"/>
      <c r="AM8973" s="4"/>
    </row>
    <row r="8974" spans="21:39" x14ac:dyDescent="0.2">
      <c r="U8974" s="4"/>
      <c r="V8974" s="4"/>
      <c r="W8974" s="4"/>
      <c r="X8974" s="4"/>
      <c r="AJ8974" s="4"/>
      <c r="AK8974" s="4"/>
      <c r="AL8974" s="4"/>
      <c r="AM8974" s="4"/>
    </row>
    <row r="8975" spans="21:39" x14ac:dyDescent="0.2">
      <c r="U8975" s="4"/>
      <c r="V8975" s="4"/>
      <c r="W8975" s="4"/>
      <c r="X8975" s="4"/>
      <c r="AJ8975" s="4"/>
      <c r="AK8975" s="4"/>
      <c r="AL8975" s="4"/>
      <c r="AM8975" s="4"/>
    </row>
    <row r="8976" spans="21:39" x14ac:dyDescent="0.2">
      <c r="U8976" s="4"/>
      <c r="V8976" s="4"/>
      <c r="W8976" s="4"/>
      <c r="X8976" s="4"/>
      <c r="AJ8976" s="4"/>
      <c r="AK8976" s="4"/>
      <c r="AL8976" s="4"/>
      <c r="AM8976" s="4"/>
    </row>
    <row r="8977" spans="21:39" x14ac:dyDescent="0.2">
      <c r="U8977" s="4"/>
      <c r="V8977" s="4"/>
      <c r="W8977" s="4"/>
      <c r="X8977" s="4"/>
      <c r="AJ8977" s="4"/>
      <c r="AK8977" s="4"/>
      <c r="AL8977" s="4"/>
      <c r="AM8977" s="4"/>
    </row>
    <row r="8978" spans="21:39" x14ac:dyDescent="0.2">
      <c r="U8978" s="4"/>
      <c r="V8978" s="4"/>
      <c r="W8978" s="4"/>
      <c r="X8978" s="4"/>
      <c r="AJ8978" s="4"/>
      <c r="AK8978" s="4"/>
      <c r="AL8978" s="4"/>
      <c r="AM8978" s="4"/>
    </row>
    <row r="8979" spans="21:39" x14ac:dyDescent="0.2">
      <c r="U8979" s="4"/>
      <c r="V8979" s="4"/>
      <c r="W8979" s="4"/>
      <c r="X8979" s="4"/>
      <c r="AJ8979" s="4"/>
      <c r="AK8979" s="4"/>
      <c r="AL8979" s="4"/>
      <c r="AM8979" s="4"/>
    </row>
    <row r="8980" spans="21:39" x14ac:dyDescent="0.2">
      <c r="U8980" s="4"/>
      <c r="V8980" s="4"/>
      <c r="W8980" s="4"/>
      <c r="X8980" s="4"/>
      <c r="AJ8980" s="4"/>
      <c r="AK8980" s="4"/>
      <c r="AL8980" s="4"/>
      <c r="AM8980" s="4"/>
    </row>
    <row r="8981" spans="21:39" x14ac:dyDescent="0.2">
      <c r="U8981" s="4"/>
      <c r="V8981" s="4"/>
      <c r="W8981" s="4"/>
      <c r="X8981" s="4"/>
      <c r="AJ8981" s="4"/>
      <c r="AK8981" s="4"/>
      <c r="AL8981" s="4"/>
      <c r="AM8981" s="4"/>
    </row>
    <row r="8982" spans="21:39" x14ac:dyDescent="0.2">
      <c r="U8982" s="4"/>
      <c r="V8982" s="4"/>
      <c r="W8982" s="4"/>
      <c r="X8982" s="4"/>
      <c r="AJ8982" s="4"/>
      <c r="AK8982" s="4"/>
      <c r="AL8982" s="4"/>
      <c r="AM8982" s="4"/>
    </row>
    <row r="8983" spans="21:39" x14ac:dyDescent="0.2">
      <c r="U8983" s="4"/>
      <c r="V8983" s="4"/>
      <c r="W8983" s="4"/>
      <c r="X8983" s="4"/>
      <c r="AJ8983" s="4"/>
      <c r="AK8983" s="4"/>
      <c r="AL8983" s="4"/>
      <c r="AM8983" s="4"/>
    </row>
    <row r="8984" spans="21:39" x14ac:dyDescent="0.2">
      <c r="U8984" s="4"/>
      <c r="V8984" s="4"/>
      <c r="W8984" s="4"/>
      <c r="X8984" s="4"/>
      <c r="AJ8984" s="4"/>
      <c r="AK8984" s="4"/>
      <c r="AL8984" s="4"/>
      <c r="AM8984" s="4"/>
    </row>
    <row r="8985" spans="21:39" x14ac:dyDescent="0.2">
      <c r="U8985" s="4"/>
      <c r="V8985" s="4"/>
      <c r="W8985" s="4"/>
      <c r="X8985" s="4"/>
      <c r="AJ8985" s="4"/>
      <c r="AK8985" s="4"/>
      <c r="AL8985" s="4"/>
      <c r="AM8985" s="4"/>
    </row>
    <row r="8986" spans="21:39" x14ac:dyDescent="0.2">
      <c r="U8986" s="4"/>
      <c r="V8986" s="4"/>
      <c r="W8986" s="4"/>
      <c r="X8986" s="4"/>
      <c r="AJ8986" s="4"/>
      <c r="AK8986" s="4"/>
      <c r="AL8986" s="4"/>
      <c r="AM8986" s="4"/>
    </row>
    <row r="8987" spans="21:39" x14ac:dyDescent="0.2">
      <c r="U8987" s="4"/>
      <c r="V8987" s="4"/>
      <c r="W8987" s="4"/>
      <c r="X8987" s="4"/>
      <c r="AJ8987" s="4"/>
      <c r="AK8987" s="4"/>
      <c r="AL8987" s="4"/>
      <c r="AM8987" s="4"/>
    </row>
    <row r="8988" spans="21:39" x14ac:dyDescent="0.2">
      <c r="U8988" s="4"/>
      <c r="V8988" s="4"/>
      <c r="W8988" s="4"/>
      <c r="X8988" s="4"/>
      <c r="AJ8988" s="4"/>
      <c r="AK8988" s="4"/>
      <c r="AL8988" s="4"/>
      <c r="AM8988" s="4"/>
    </row>
    <row r="8989" spans="21:39" x14ac:dyDescent="0.2">
      <c r="U8989" s="4"/>
      <c r="V8989" s="4"/>
      <c r="W8989" s="4"/>
      <c r="X8989" s="4"/>
      <c r="AJ8989" s="4"/>
      <c r="AK8989" s="4"/>
      <c r="AL8989" s="4"/>
      <c r="AM8989" s="4"/>
    </row>
    <row r="8990" spans="21:39" x14ac:dyDescent="0.2">
      <c r="U8990" s="4"/>
      <c r="V8990" s="4"/>
      <c r="W8990" s="4"/>
      <c r="X8990" s="4"/>
      <c r="AJ8990" s="4"/>
      <c r="AK8990" s="4"/>
      <c r="AL8990" s="4"/>
      <c r="AM8990" s="4"/>
    </row>
    <row r="8991" spans="21:39" x14ac:dyDescent="0.2">
      <c r="U8991" s="4"/>
      <c r="V8991" s="4"/>
      <c r="W8991" s="4"/>
      <c r="X8991" s="4"/>
      <c r="AJ8991" s="4"/>
      <c r="AK8991" s="4"/>
      <c r="AL8991" s="4"/>
      <c r="AM8991" s="4"/>
    </row>
    <row r="8992" spans="21:39" x14ac:dyDescent="0.2">
      <c r="U8992" s="4"/>
      <c r="V8992" s="4"/>
      <c r="W8992" s="4"/>
      <c r="X8992" s="4"/>
      <c r="AJ8992" s="4"/>
      <c r="AK8992" s="4"/>
      <c r="AL8992" s="4"/>
      <c r="AM8992" s="4"/>
    </row>
    <row r="8993" spans="21:39" x14ac:dyDescent="0.2">
      <c r="U8993" s="4"/>
      <c r="V8993" s="4"/>
      <c r="W8993" s="4"/>
      <c r="X8993" s="4"/>
      <c r="AJ8993" s="4"/>
      <c r="AK8993" s="4"/>
      <c r="AL8993" s="4"/>
      <c r="AM8993" s="4"/>
    </row>
    <row r="8994" spans="21:39" x14ac:dyDescent="0.2">
      <c r="U8994" s="4"/>
      <c r="V8994" s="4"/>
      <c r="W8994" s="4"/>
      <c r="X8994" s="4"/>
      <c r="AJ8994" s="4"/>
      <c r="AK8994" s="4"/>
      <c r="AL8994" s="4"/>
      <c r="AM8994" s="4"/>
    </row>
    <row r="8995" spans="21:39" x14ac:dyDescent="0.2">
      <c r="U8995" s="4"/>
      <c r="V8995" s="4"/>
      <c r="W8995" s="4"/>
      <c r="X8995" s="4"/>
      <c r="AJ8995" s="4"/>
      <c r="AK8995" s="4"/>
      <c r="AL8995" s="4"/>
      <c r="AM8995" s="4"/>
    </row>
    <row r="8996" spans="21:39" x14ac:dyDescent="0.2">
      <c r="U8996" s="4"/>
      <c r="V8996" s="4"/>
      <c r="W8996" s="4"/>
      <c r="X8996" s="4"/>
      <c r="AJ8996" s="4"/>
      <c r="AK8996" s="4"/>
      <c r="AL8996" s="4"/>
      <c r="AM8996" s="4"/>
    </row>
    <row r="8997" spans="21:39" x14ac:dyDescent="0.2">
      <c r="U8997" s="4"/>
      <c r="V8997" s="4"/>
      <c r="W8997" s="4"/>
      <c r="X8997" s="4"/>
      <c r="AJ8997" s="4"/>
      <c r="AK8997" s="4"/>
      <c r="AL8997" s="4"/>
      <c r="AM8997" s="4"/>
    </row>
    <row r="8998" spans="21:39" x14ac:dyDescent="0.2">
      <c r="U8998" s="4"/>
      <c r="V8998" s="4"/>
      <c r="W8998" s="4"/>
      <c r="X8998" s="4"/>
      <c r="AJ8998" s="4"/>
      <c r="AK8998" s="4"/>
      <c r="AL8998" s="4"/>
      <c r="AM8998" s="4"/>
    </row>
    <row r="8999" spans="21:39" x14ac:dyDescent="0.2">
      <c r="U8999" s="4"/>
      <c r="V8999" s="4"/>
      <c r="W8999" s="4"/>
      <c r="X8999" s="4"/>
      <c r="AJ8999" s="4"/>
      <c r="AK8999" s="4"/>
      <c r="AL8999" s="4"/>
      <c r="AM8999" s="4"/>
    </row>
    <row r="9000" spans="21:39" x14ac:dyDescent="0.2">
      <c r="U9000" s="4"/>
      <c r="V9000" s="4"/>
      <c r="W9000" s="4"/>
      <c r="X9000" s="4"/>
      <c r="AJ9000" s="4"/>
      <c r="AK9000" s="4"/>
      <c r="AL9000" s="4"/>
      <c r="AM9000" s="4"/>
    </row>
    <row r="9001" spans="21:39" x14ac:dyDescent="0.2">
      <c r="U9001" s="4"/>
      <c r="V9001" s="4"/>
      <c r="W9001" s="4"/>
      <c r="X9001" s="4"/>
      <c r="AJ9001" s="4"/>
      <c r="AK9001" s="4"/>
      <c r="AL9001" s="4"/>
      <c r="AM9001" s="4"/>
    </row>
    <row r="9002" spans="21:39" x14ac:dyDescent="0.2">
      <c r="U9002" s="4"/>
      <c r="V9002" s="4"/>
      <c r="W9002" s="4"/>
      <c r="X9002" s="4"/>
      <c r="AJ9002" s="4"/>
      <c r="AK9002" s="4"/>
      <c r="AL9002" s="4"/>
      <c r="AM9002" s="4"/>
    </row>
    <row r="9003" spans="21:39" x14ac:dyDescent="0.2">
      <c r="U9003" s="4"/>
      <c r="V9003" s="4"/>
      <c r="W9003" s="4"/>
      <c r="X9003" s="4"/>
      <c r="AJ9003" s="4"/>
      <c r="AK9003" s="4"/>
      <c r="AL9003" s="4"/>
      <c r="AM9003" s="4"/>
    </row>
    <row r="9004" spans="21:39" x14ac:dyDescent="0.2">
      <c r="U9004" s="4"/>
      <c r="V9004" s="4"/>
      <c r="W9004" s="4"/>
      <c r="X9004" s="4"/>
      <c r="AJ9004" s="4"/>
      <c r="AK9004" s="4"/>
      <c r="AL9004" s="4"/>
      <c r="AM9004" s="4"/>
    </row>
    <row r="9005" spans="21:39" x14ac:dyDescent="0.2">
      <c r="U9005" s="4"/>
      <c r="V9005" s="4"/>
      <c r="W9005" s="4"/>
      <c r="X9005" s="4"/>
      <c r="AJ9005" s="4"/>
      <c r="AK9005" s="4"/>
      <c r="AL9005" s="4"/>
      <c r="AM9005" s="4"/>
    </row>
    <row r="9006" spans="21:39" x14ac:dyDescent="0.2">
      <c r="U9006" s="4"/>
      <c r="V9006" s="4"/>
      <c r="W9006" s="4"/>
      <c r="X9006" s="4"/>
      <c r="AJ9006" s="4"/>
      <c r="AK9006" s="4"/>
      <c r="AL9006" s="4"/>
      <c r="AM9006" s="4"/>
    </row>
    <row r="9007" spans="21:39" x14ac:dyDescent="0.2">
      <c r="U9007" s="4"/>
      <c r="V9007" s="4"/>
      <c r="W9007" s="4"/>
      <c r="X9007" s="4"/>
      <c r="AJ9007" s="4"/>
      <c r="AK9007" s="4"/>
      <c r="AL9007" s="4"/>
      <c r="AM9007" s="4"/>
    </row>
    <row r="9008" spans="21:39" x14ac:dyDescent="0.2">
      <c r="U9008" s="4"/>
      <c r="V9008" s="4"/>
      <c r="W9008" s="4"/>
      <c r="X9008" s="4"/>
      <c r="AJ9008" s="4"/>
      <c r="AK9008" s="4"/>
      <c r="AL9008" s="4"/>
      <c r="AM9008" s="4"/>
    </row>
    <row r="9009" spans="21:39" x14ac:dyDescent="0.2">
      <c r="U9009" s="4"/>
      <c r="V9009" s="4"/>
      <c r="W9009" s="4"/>
      <c r="X9009" s="4"/>
      <c r="AJ9009" s="4"/>
      <c r="AK9009" s="4"/>
      <c r="AL9009" s="4"/>
      <c r="AM9009" s="4"/>
    </row>
    <row r="9010" spans="21:39" x14ac:dyDescent="0.2">
      <c r="U9010" s="4"/>
      <c r="V9010" s="4"/>
      <c r="W9010" s="4"/>
      <c r="X9010" s="4"/>
      <c r="AJ9010" s="4"/>
      <c r="AK9010" s="4"/>
      <c r="AL9010" s="4"/>
      <c r="AM9010" s="4"/>
    </row>
    <row r="9011" spans="21:39" x14ac:dyDescent="0.2">
      <c r="U9011" s="4"/>
      <c r="V9011" s="4"/>
      <c r="W9011" s="4"/>
      <c r="X9011" s="4"/>
      <c r="AJ9011" s="4"/>
      <c r="AK9011" s="4"/>
      <c r="AL9011" s="4"/>
      <c r="AM9011" s="4"/>
    </row>
    <row r="9012" spans="21:39" x14ac:dyDescent="0.2">
      <c r="U9012" s="4"/>
      <c r="V9012" s="4"/>
      <c r="W9012" s="4"/>
      <c r="X9012" s="4"/>
      <c r="AJ9012" s="4"/>
      <c r="AK9012" s="4"/>
      <c r="AL9012" s="4"/>
      <c r="AM9012" s="4"/>
    </row>
    <row r="9013" spans="21:39" x14ac:dyDescent="0.2">
      <c r="U9013" s="4"/>
      <c r="V9013" s="4"/>
      <c r="W9013" s="4"/>
      <c r="X9013" s="4"/>
      <c r="AJ9013" s="4"/>
      <c r="AK9013" s="4"/>
      <c r="AL9013" s="4"/>
      <c r="AM9013" s="4"/>
    </row>
    <row r="9014" spans="21:39" x14ac:dyDescent="0.2">
      <c r="U9014" s="4"/>
      <c r="V9014" s="4"/>
      <c r="W9014" s="4"/>
      <c r="X9014" s="4"/>
      <c r="AJ9014" s="4"/>
      <c r="AK9014" s="4"/>
      <c r="AL9014" s="4"/>
      <c r="AM9014" s="4"/>
    </row>
    <row r="9015" spans="21:39" x14ac:dyDescent="0.2">
      <c r="U9015" s="4"/>
      <c r="V9015" s="4"/>
      <c r="W9015" s="4"/>
      <c r="X9015" s="4"/>
      <c r="AJ9015" s="4"/>
      <c r="AK9015" s="4"/>
      <c r="AL9015" s="4"/>
      <c r="AM9015" s="4"/>
    </row>
    <row r="9016" spans="21:39" x14ac:dyDescent="0.2">
      <c r="U9016" s="4"/>
      <c r="V9016" s="4"/>
      <c r="W9016" s="4"/>
      <c r="X9016" s="4"/>
      <c r="AJ9016" s="4"/>
      <c r="AK9016" s="4"/>
      <c r="AL9016" s="4"/>
      <c r="AM9016" s="4"/>
    </row>
    <row r="9017" spans="21:39" x14ac:dyDescent="0.2">
      <c r="U9017" s="4"/>
      <c r="V9017" s="4"/>
      <c r="W9017" s="4"/>
      <c r="X9017" s="4"/>
      <c r="AJ9017" s="4"/>
      <c r="AK9017" s="4"/>
      <c r="AL9017" s="4"/>
      <c r="AM9017" s="4"/>
    </row>
    <row r="9018" spans="21:39" x14ac:dyDescent="0.2">
      <c r="U9018" s="4"/>
      <c r="V9018" s="4"/>
      <c r="W9018" s="4"/>
      <c r="X9018" s="4"/>
      <c r="AJ9018" s="4"/>
      <c r="AK9018" s="4"/>
      <c r="AL9018" s="4"/>
      <c r="AM9018" s="4"/>
    </row>
    <row r="9019" spans="21:39" x14ac:dyDescent="0.2">
      <c r="U9019" s="4"/>
      <c r="V9019" s="4"/>
      <c r="W9019" s="4"/>
      <c r="X9019" s="4"/>
      <c r="AJ9019" s="4"/>
      <c r="AK9019" s="4"/>
      <c r="AL9019" s="4"/>
      <c r="AM9019" s="4"/>
    </row>
    <row r="9020" spans="21:39" x14ac:dyDescent="0.2">
      <c r="U9020" s="4"/>
      <c r="V9020" s="4"/>
      <c r="W9020" s="4"/>
      <c r="X9020" s="4"/>
      <c r="AJ9020" s="4"/>
      <c r="AK9020" s="4"/>
      <c r="AL9020" s="4"/>
      <c r="AM9020" s="4"/>
    </row>
    <row r="9021" spans="21:39" x14ac:dyDescent="0.2">
      <c r="U9021" s="4"/>
      <c r="V9021" s="4"/>
      <c r="W9021" s="4"/>
      <c r="X9021" s="4"/>
      <c r="AJ9021" s="4"/>
      <c r="AK9021" s="4"/>
      <c r="AL9021" s="4"/>
      <c r="AM9021" s="4"/>
    </row>
    <row r="9022" spans="21:39" x14ac:dyDescent="0.2">
      <c r="U9022" s="4"/>
      <c r="V9022" s="4"/>
      <c r="W9022" s="4"/>
      <c r="X9022" s="4"/>
      <c r="AJ9022" s="4"/>
      <c r="AK9022" s="4"/>
      <c r="AL9022" s="4"/>
      <c r="AM9022" s="4"/>
    </row>
    <row r="9023" spans="21:39" x14ac:dyDescent="0.2">
      <c r="U9023" s="4"/>
      <c r="V9023" s="4"/>
      <c r="W9023" s="4"/>
      <c r="X9023" s="4"/>
      <c r="AJ9023" s="4"/>
      <c r="AK9023" s="4"/>
      <c r="AL9023" s="4"/>
      <c r="AM9023" s="4"/>
    </row>
    <row r="9024" spans="21:39" x14ac:dyDescent="0.2">
      <c r="U9024" s="4"/>
      <c r="V9024" s="4"/>
      <c r="W9024" s="4"/>
      <c r="X9024" s="4"/>
      <c r="AJ9024" s="4"/>
      <c r="AK9024" s="4"/>
      <c r="AL9024" s="4"/>
      <c r="AM9024" s="4"/>
    </row>
    <row r="9025" spans="21:39" x14ac:dyDescent="0.2">
      <c r="U9025" s="4"/>
      <c r="V9025" s="4"/>
      <c r="W9025" s="4"/>
      <c r="X9025" s="4"/>
      <c r="AJ9025" s="4"/>
      <c r="AK9025" s="4"/>
      <c r="AL9025" s="4"/>
      <c r="AM9025" s="4"/>
    </row>
    <row r="9026" spans="21:39" x14ac:dyDescent="0.2">
      <c r="U9026" s="4"/>
      <c r="V9026" s="4"/>
      <c r="W9026" s="4"/>
      <c r="X9026" s="4"/>
      <c r="AJ9026" s="4"/>
      <c r="AK9026" s="4"/>
      <c r="AL9026" s="4"/>
      <c r="AM9026" s="4"/>
    </row>
    <row r="9027" spans="21:39" x14ac:dyDescent="0.2">
      <c r="U9027" s="4"/>
      <c r="V9027" s="4"/>
      <c r="W9027" s="4"/>
      <c r="X9027" s="4"/>
      <c r="AJ9027" s="4"/>
      <c r="AK9027" s="4"/>
      <c r="AL9027" s="4"/>
      <c r="AM9027" s="4"/>
    </row>
    <row r="9028" spans="21:39" x14ac:dyDescent="0.2">
      <c r="U9028" s="4"/>
      <c r="V9028" s="4"/>
      <c r="W9028" s="4"/>
      <c r="X9028" s="4"/>
      <c r="AJ9028" s="4"/>
      <c r="AK9028" s="4"/>
      <c r="AL9028" s="4"/>
      <c r="AM9028" s="4"/>
    </row>
    <row r="9029" spans="21:39" x14ac:dyDescent="0.2">
      <c r="U9029" s="4"/>
      <c r="V9029" s="4"/>
      <c r="W9029" s="4"/>
      <c r="X9029" s="4"/>
      <c r="AJ9029" s="4"/>
      <c r="AK9029" s="4"/>
      <c r="AL9029" s="4"/>
      <c r="AM9029" s="4"/>
    </row>
    <row r="9030" spans="21:39" x14ac:dyDescent="0.2">
      <c r="U9030" s="4"/>
      <c r="V9030" s="4"/>
      <c r="W9030" s="4"/>
      <c r="X9030" s="4"/>
      <c r="AJ9030" s="4"/>
      <c r="AK9030" s="4"/>
      <c r="AL9030" s="4"/>
      <c r="AM9030" s="4"/>
    </row>
    <row r="9031" spans="21:39" x14ac:dyDescent="0.2">
      <c r="U9031" s="4"/>
      <c r="V9031" s="4"/>
      <c r="W9031" s="4"/>
      <c r="X9031" s="4"/>
      <c r="AJ9031" s="4"/>
      <c r="AK9031" s="4"/>
      <c r="AL9031" s="4"/>
      <c r="AM9031" s="4"/>
    </row>
    <row r="9032" spans="21:39" x14ac:dyDescent="0.2">
      <c r="U9032" s="4"/>
      <c r="V9032" s="4"/>
      <c r="W9032" s="4"/>
      <c r="X9032" s="4"/>
      <c r="AJ9032" s="4"/>
      <c r="AK9032" s="4"/>
      <c r="AL9032" s="4"/>
      <c r="AM9032" s="4"/>
    </row>
    <row r="9033" spans="21:39" x14ac:dyDescent="0.2">
      <c r="U9033" s="4"/>
      <c r="V9033" s="4"/>
      <c r="W9033" s="4"/>
      <c r="X9033" s="4"/>
      <c r="AJ9033" s="4"/>
      <c r="AK9033" s="4"/>
      <c r="AL9033" s="4"/>
      <c r="AM9033" s="4"/>
    </row>
    <row r="9034" spans="21:39" x14ac:dyDescent="0.2">
      <c r="U9034" s="4"/>
      <c r="V9034" s="4"/>
      <c r="W9034" s="4"/>
      <c r="X9034" s="4"/>
      <c r="AJ9034" s="4"/>
      <c r="AK9034" s="4"/>
      <c r="AL9034" s="4"/>
      <c r="AM9034" s="4"/>
    </row>
    <row r="9035" spans="21:39" x14ac:dyDescent="0.2">
      <c r="U9035" s="4"/>
      <c r="V9035" s="4"/>
      <c r="W9035" s="4"/>
      <c r="X9035" s="4"/>
      <c r="AJ9035" s="4"/>
      <c r="AK9035" s="4"/>
      <c r="AL9035" s="4"/>
      <c r="AM9035" s="4"/>
    </row>
    <row r="9036" spans="21:39" x14ac:dyDescent="0.2">
      <c r="U9036" s="4"/>
      <c r="V9036" s="4"/>
      <c r="W9036" s="4"/>
      <c r="X9036" s="4"/>
      <c r="AJ9036" s="4"/>
      <c r="AK9036" s="4"/>
      <c r="AL9036" s="4"/>
      <c r="AM9036" s="4"/>
    </row>
    <row r="9037" spans="21:39" x14ac:dyDescent="0.2">
      <c r="U9037" s="4"/>
      <c r="V9037" s="4"/>
      <c r="W9037" s="4"/>
      <c r="X9037" s="4"/>
      <c r="AJ9037" s="4"/>
      <c r="AK9037" s="4"/>
      <c r="AL9037" s="4"/>
      <c r="AM9037" s="4"/>
    </row>
    <row r="9038" spans="21:39" x14ac:dyDescent="0.2">
      <c r="U9038" s="4"/>
      <c r="V9038" s="4"/>
      <c r="W9038" s="4"/>
      <c r="X9038" s="4"/>
      <c r="AJ9038" s="4"/>
      <c r="AK9038" s="4"/>
      <c r="AL9038" s="4"/>
      <c r="AM9038" s="4"/>
    </row>
    <row r="9039" spans="21:39" x14ac:dyDescent="0.2">
      <c r="U9039" s="4"/>
      <c r="V9039" s="4"/>
      <c r="W9039" s="4"/>
      <c r="X9039" s="4"/>
      <c r="AJ9039" s="4"/>
      <c r="AK9039" s="4"/>
      <c r="AL9039" s="4"/>
      <c r="AM9039" s="4"/>
    </row>
    <row r="9040" spans="21:39" x14ac:dyDescent="0.2">
      <c r="U9040" s="4"/>
      <c r="V9040" s="4"/>
      <c r="W9040" s="4"/>
      <c r="X9040" s="4"/>
      <c r="AJ9040" s="4"/>
      <c r="AK9040" s="4"/>
      <c r="AL9040" s="4"/>
      <c r="AM9040" s="4"/>
    </row>
    <row r="9041" spans="21:39" x14ac:dyDescent="0.2">
      <c r="U9041" s="4"/>
      <c r="V9041" s="4"/>
      <c r="W9041" s="4"/>
      <c r="X9041" s="4"/>
      <c r="AJ9041" s="4"/>
      <c r="AK9041" s="4"/>
      <c r="AL9041" s="4"/>
      <c r="AM9041" s="4"/>
    </row>
    <row r="9042" spans="21:39" x14ac:dyDescent="0.2">
      <c r="U9042" s="4"/>
      <c r="V9042" s="4"/>
      <c r="W9042" s="4"/>
      <c r="X9042" s="4"/>
      <c r="AJ9042" s="4"/>
      <c r="AK9042" s="4"/>
      <c r="AL9042" s="4"/>
      <c r="AM9042" s="4"/>
    </row>
    <row r="9043" spans="21:39" x14ac:dyDescent="0.2">
      <c r="U9043" s="4"/>
      <c r="V9043" s="4"/>
      <c r="W9043" s="4"/>
      <c r="X9043" s="4"/>
      <c r="AJ9043" s="4"/>
      <c r="AK9043" s="4"/>
      <c r="AL9043" s="4"/>
      <c r="AM9043" s="4"/>
    </row>
    <row r="9044" spans="21:39" x14ac:dyDescent="0.2">
      <c r="U9044" s="4"/>
      <c r="V9044" s="4"/>
      <c r="W9044" s="4"/>
      <c r="X9044" s="4"/>
      <c r="AJ9044" s="4"/>
      <c r="AK9044" s="4"/>
      <c r="AL9044" s="4"/>
      <c r="AM9044" s="4"/>
    </row>
    <row r="9045" spans="21:39" x14ac:dyDescent="0.2">
      <c r="U9045" s="4"/>
      <c r="V9045" s="4"/>
      <c r="W9045" s="4"/>
      <c r="X9045" s="4"/>
      <c r="AJ9045" s="4"/>
      <c r="AK9045" s="4"/>
      <c r="AL9045" s="4"/>
      <c r="AM9045" s="4"/>
    </row>
    <row r="9046" spans="21:39" x14ac:dyDescent="0.2">
      <c r="U9046" s="4"/>
      <c r="V9046" s="4"/>
      <c r="W9046" s="4"/>
      <c r="X9046" s="4"/>
      <c r="AJ9046" s="4"/>
      <c r="AK9046" s="4"/>
      <c r="AL9046" s="4"/>
      <c r="AM9046" s="4"/>
    </row>
    <row r="9047" spans="21:39" x14ac:dyDescent="0.2">
      <c r="U9047" s="4"/>
      <c r="V9047" s="4"/>
      <c r="W9047" s="4"/>
      <c r="X9047" s="4"/>
      <c r="AJ9047" s="4"/>
      <c r="AK9047" s="4"/>
      <c r="AL9047" s="4"/>
      <c r="AM9047" s="4"/>
    </row>
    <row r="9048" spans="21:39" x14ac:dyDescent="0.2">
      <c r="U9048" s="4"/>
      <c r="V9048" s="4"/>
      <c r="W9048" s="4"/>
      <c r="X9048" s="4"/>
      <c r="AJ9048" s="4"/>
      <c r="AK9048" s="4"/>
      <c r="AL9048" s="4"/>
      <c r="AM9048" s="4"/>
    </row>
    <row r="9049" spans="21:39" x14ac:dyDescent="0.2">
      <c r="U9049" s="4"/>
      <c r="V9049" s="4"/>
      <c r="W9049" s="4"/>
      <c r="X9049" s="4"/>
      <c r="AJ9049" s="4"/>
      <c r="AK9049" s="4"/>
      <c r="AL9049" s="4"/>
      <c r="AM9049" s="4"/>
    </row>
    <row r="9050" spans="21:39" x14ac:dyDescent="0.2">
      <c r="U9050" s="4"/>
      <c r="V9050" s="4"/>
      <c r="W9050" s="4"/>
      <c r="X9050" s="4"/>
      <c r="AJ9050" s="4"/>
      <c r="AK9050" s="4"/>
      <c r="AL9050" s="4"/>
      <c r="AM9050" s="4"/>
    </row>
    <row r="9051" spans="21:39" x14ac:dyDescent="0.2">
      <c r="U9051" s="4"/>
      <c r="V9051" s="4"/>
      <c r="W9051" s="4"/>
      <c r="X9051" s="4"/>
      <c r="AJ9051" s="4"/>
      <c r="AK9051" s="4"/>
      <c r="AL9051" s="4"/>
      <c r="AM9051" s="4"/>
    </row>
    <row r="9052" spans="21:39" x14ac:dyDescent="0.2">
      <c r="U9052" s="4"/>
      <c r="V9052" s="4"/>
      <c r="W9052" s="4"/>
      <c r="X9052" s="4"/>
      <c r="AJ9052" s="4"/>
      <c r="AK9052" s="4"/>
      <c r="AL9052" s="4"/>
      <c r="AM9052" s="4"/>
    </row>
    <row r="9053" spans="21:39" x14ac:dyDescent="0.2">
      <c r="U9053" s="4"/>
      <c r="V9053" s="4"/>
      <c r="W9053" s="4"/>
      <c r="X9053" s="4"/>
      <c r="AJ9053" s="4"/>
      <c r="AK9053" s="4"/>
      <c r="AL9053" s="4"/>
      <c r="AM9053" s="4"/>
    </row>
    <row r="9054" spans="21:39" x14ac:dyDescent="0.2">
      <c r="U9054" s="4"/>
      <c r="V9054" s="4"/>
      <c r="W9054" s="4"/>
      <c r="X9054" s="4"/>
      <c r="AJ9054" s="4"/>
      <c r="AK9054" s="4"/>
      <c r="AL9054" s="4"/>
      <c r="AM9054" s="4"/>
    </row>
    <row r="9055" spans="21:39" x14ac:dyDescent="0.2">
      <c r="U9055" s="4"/>
      <c r="V9055" s="4"/>
      <c r="W9055" s="4"/>
      <c r="X9055" s="4"/>
      <c r="AJ9055" s="4"/>
      <c r="AK9055" s="4"/>
      <c r="AL9055" s="4"/>
      <c r="AM9055" s="4"/>
    </row>
    <row r="9056" spans="21:39" x14ac:dyDescent="0.2">
      <c r="U9056" s="4"/>
      <c r="V9056" s="4"/>
      <c r="W9056" s="4"/>
      <c r="X9056" s="4"/>
      <c r="AJ9056" s="4"/>
      <c r="AK9056" s="4"/>
      <c r="AL9056" s="4"/>
      <c r="AM9056" s="4"/>
    </row>
    <row r="9057" spans="21:39" x14ac:dyDescent="0.2">
      <c r="U9057" s="4"/>
      <c r="V9057" s="4"/>
      <c r="W9057" s="4"/>
      <c r="X9057" s="4"/>
      <c r="AJ9057" s="4"/>
      <c r="AK9057" s="4"/>
      <c r="AL9057" s="4"/>
      <c r="AM9057" s="4"/>
    </row>
    <row r="9058" spans="21:39" x14ac:dyDescent="0.2">
      <c r="U9058" s="4"/>
      <c r="V9058" s="4"/>
      <c r="W9058" s="4"/>
      <c r="X9058" s="4"/>
      <c r="AJ9058" s="4"/>
      <c r="AK9058" s="4"/>
      <c r="AL9058" s="4"/>
      <c r="AM9058" s="4"/>
    </row>
    <row r="9059" spans="21:39" x14ac:dyDescent="0.2">
      <c r="U9059" s="4"/>
      <c r="V9059" s="4"/>
      <c r="W9059" s="4"/>
      <c r="X9059" s="4"/>
      <c r="AJ9059" s="4"/>
      <c r="AK9059" s="4"/>
      <c r="AL9059" s="4"/>
      <c r="AM9059" s="4"/>
    </row>
    <row r="9060" spans="21:39" x14ac:dyDescent="0.2">
      <c r="U9060" s="4"/>
      <c r="V9060" s="4"/>
      <c r="W9060" s="4"/>
      <c r="X9060" s="4"/>
      <c r="AJ9060" s="4"/>
      <c r="AK9060" s="4"/>
      <c r="AL9060" s="4"/>
      <c r="AM9060" s="4"/>
    </row>
    <row r="9061" spans="21:39" x14ac:dyDescent="0.2">
      <c r="U9061" s="4"/>
      <c r="V9061" s="4"/>
      <c r="W9061" s="4"/>
      <c r="X9061" s="4"/>
      <c r="AJ9061" s="4"/>
      <c r="AK9061" s="4"/>
      <c r="AL9061" s="4"/>
      <c r="AM9061" s="4"/>
    </row>
    <row r="9062" spans="21:39" x14ac:dyDescent="0.2">
      <c r="U9062" s="4"/>
      <c r="V9062" s="4"/>
      <c r="W9062" s="4"/>
      <c r="X9062" s="4"/>
      <c r="AJ9062" s="4"/>
      <c r="AK9062" s="4"/>
      <c r="AL9062" s="4"/>
      <c r="AM9062" s="4"/>
    </row>
    <row r="9063" spans="21:39" x14ac:dyDescent="0.2">
      <c r="U9063" s="4"/>
      <c r="V9063" s="4"/>
      <c r="W9063" s="4"/>
      <c r="X9063" s="4"/>
      <c r="AJ9063" s="4"/>
      <c r="AK9063" s="4"/>
      <c r="AL9063" s="4"/>
      <c r="AM9063" s="4"/>
    </row>
    <row r="9064" spans="21:39" x14ac:dyDescent="0.2">
      <c r="U9064" s="4"/>
      <c r="V9064" s="4"/>
      <c r="W9064" s="4"/>
      <c r="X9064" s="4"/>
      <c r="AJ9064" s="4"/>
      <c r="AK9064" s="4"/>
      <c r="AL9064" s="4"/>
      <c r="AM9064" s="4"/>
    </row>
    <row r="9065" spans="21:39" x14ac:dyDescent="0.2">
      <c r="U9065" s="4"/>
      <c r="V9065" s="4"/>
      <c r="W9065" s="4"/>
      <c r="X9065" s="4"/>
      <c r="AJ9065" s="4"/>
      <c r="AK9065" s="4"/>
      <c r="AL9065" s="4"/>
      <c r="AM9065" s="4"/>
    </row>
    <row r="9066" spans="21:39" x14ac:dyDescent="0.2">
      <c r="U9066" s="4"/>
      <c r="V9066" s="4"/>
      <c r="W9066" s="4"/>
      <c r="X9066" s="4"/>
      <c r="AJ9066" s="4"/>
      <c r="AK9066" s="4"/>
      <c r="AL9066" s="4"/>
      <c r="AM9066" s="4"/>
    </row>
    <row r="9067" spans="21:39" x14ac:dyDescent="0.2">
      <c r="U9067" s="4"/>
      <c r="V9067" s="4"/>
      <c r="W9067" s="4"/>
      <c r="X9067" s="4"/>
      <c r="AJ9067" s="4"/>
      <c r="AK9067" s="4"/>
      <c r="AL9067" s="4"/>
      <c r="AM9067" s="4"/>
    </row>
    <row r="9068" spans="21:39" x14ac:dyDescent="0.2">
      <c r="U9068" s="4"/>
      <c r="V9068" s="4"/>
      <c r="W9068" s="4"/>
      <c r="X9068" s="4"/>
      <c r="AJ9068" s="4"/>
      <c r="AK9068" s="4"/>
      <c r="AL9068" s="4"/>
      <c r="AM9068" s="4"/>
    </row>
    <row r="9069" spans="21:39" x14ac:dyDescent="0.2">
      <c r="U9069" s="4"/>
      <c r="V9069" s="4"/>
      <c r="W9069" s="4"/>
      <c r="X9069" s="4"/>
      <c r="AJ9069" s="4"/>
      <c r="AK9069" s="4"/>
      <c r="AL9069" s="4"/>
      <c r="AM9069" s="4"/>
    </row>
    <row r="9070" spans="21:39" x14ac:dyDescent="0.2">
      <c r="U9070" s="4"/>
      <c r="V9070" s="4"/>
      <c r="W9070" s="4"/>
      <c r="X9070" s="4"/>
      <c r="AJ9070" s="4"/>
      <c r="AK9070" s="4"/>
      <c r="AL9070" s="4"/>
      <c r="AM9070" s="4"/>
    </row>
    <row r="9071" spans="21:39" x14ac:dyDescent="0.2">
      <c r="U9071" s="4"/>
      <c r="V9071" s="4"/>
      <c r="W9071" s="4"/>
      <c r="X9071" s="4"/>
      <c r="AJ9071" s="4"/>
      <c r="AK9071" s="4"/>
      <c r="AL9071" s="4"/>
      <c r="AM9071" s="4"/>
    </row>
    <row r="9072" spans="21:39" x14ac:dyDescent="0.2">
      <c r="U9072" s="4"/>
      <c r="V9072" s="4"/>
      <c r="W9072" s="4"/>
      <c r="X9072" s="4"/>
      <c r="AJ9072" s="4"/>
      <c r="AK9072" s="4"/>
      <c r="AL9072" s="4"/>
      <c r="AM9072" s="4"/>
    </row>
    <row r="9073" spans="21:39" x14ac:dyDescent="0.2">
      <c r="U9073" s="4"/>
      <c r="V9073" s="4"/>
      <c r="W9073" s="4"/>
      <c r="X9073" s="4"/>
      <c r="AJ9073" s="4"/>
      <c r="AK9073" s="4"/>
      <c r="AL9073" s="4"/>
      <c r="AM9073" s="4"/>
    </row>
    <row r="9074" spans="21:39" x14ac:dyDescent="0.2">
      <c r="U9074" s="4"/>
      <c r="V9074" s="4"/>
      <c r="W9074" s="4"/>
      <c r="X9074" s="4"/>
      <c r="AJ9074" s="4"/>
      <c r="AK9074" s="4"/>
      <c r="AL9074" s="4"/>
      <c r="AM9074" s="4"/>
    </row>
    <row r="9075" spans="21:39" x14ac:dyDescent="0.2">
      <c r="U9075" s="4"/>
      <c r="V9075" s="4"/>
      <c r="W9075" s="4"/>
      <c r="X9075" s="4"/>
      <c r="AJ9075" s="4"/>
      <c r="AK9075" s="4"/>
      <c r="AL9075" s="4"/>
      <c r="AM9075" s="4"/>
    </row>
    <row r="9076" spans="21:39" x14ac:dyDescent="0.2">
      <c r="U9076" s="4"/>
      <c r="V9076" s="4"/>
      <c r="W9076" s="4"/>
      <c r="X9076" s="4"/>
      <c r="AJ9076" s="4"/>
      <c r="AK9076" s="4"/>
      <c r="AL9076" s="4"/>
      <c r="AM9076" s="4"/>
    </row>
    <row r="9077" spans="21:39" x14ac:dyDescent="0.2">
      <c r="U9077" s="4"/>
      <c r="V9077" s="4"/>
      <c r="W9077" s="4"/>
      <c r="X9077" s="4"/>
      <c r="AJ9077" s="4"/>
      <c r="AK9077" s="4"/>
      <c r="AL9077" s="4"/>
      <c r="AM9077" s="4"/>
    </row>
    <row r="9078" spans="21:39" x14ac:dyDescent="0.2">
      <c r="U9078" s="4"/>
      <c r="V9078" s="4"/>
      <c r="W9078" s="4"/>
      <c r="X9078" s="4"/>
      <c r="AJ9078" s="4"/>
      <c r="AK9078" s="4"/>
      <c r="AL9078" s="4"/>
      <c r="AM9078" s="4"/>
    </row>
    <row r="9079" spans="21:39" x14ac:dyDescent="0.2">
      <c r="U9079" s="4"/>
      <c r="V9079" s="4"/>
      <c r="W9079" s="4"/>
      <c r="X9079" s="4"/>
      <c r="AJ9079" s="4"/>
      <c r="AK9079" s="4"/>
      <c r="AL9079" s="4"/>
      <c r="AM9079" s="4"/>
    </row>
    <row r="9080" spans="21:39" x14ac:dyDescent="0.2">
      <c r="U9080" s="4"/>
      <c r="V9080" s="4"/>
      <c r="W9080" s="4"/>
      <c r="X9080" s="4"/>
      <c r="AJ9080" s="4"/>
      <c r="AK9080" s="4"/>
      <c r="AL9080" s="4"/>
      <c r="AM9080" s="4"/>
    </row>
    <row r="9081" spans="21:39" x14ac:dyDescent="0.2">
      <c r="U9081" s="4"/>
      <c r="V9081" s="4"/>
      <c r="W9081" s="4"/>
      <c r="X9081" s="4"/>
      <c r="AJ9081" s="4"/>
      <c r="AK9081" s="4"/>
      <c r="AL9081" s="4"/>
      <c r="AM9081" s="4"/>
    </row>
    <row r="9082" spans="21:39" x14ac:dyDescent="0.2">
      <c r="U9082" s="4"/>
      <c r="V9082" s="4"/>
      <c r="W9082" s="4"/>
      <c r="X9082" s="4"/>
      <c r="AJ9082" s="4"/>
      <c r="AK9082" s="4"/>
      <c r="AL9082" s="4"/>
      <c r="AM9082" s="4"/>
    </row>
    <row r="9083" spans="21:39" x14ac:dyDescent="0.2">
      <c r="U9083" s="4"/>
      <c r="V9083" s="4"/>
      <c r="W9083" s="4"/>
      <c r="X9083" s="4"/>
      <c r="AJ9083" s="4"/>
      <c r="AK9083" s="4"/>
      <c r="AL9083" s="4"/>
      <c r="AM9083" s="4"/>
    </row>
    <row r="9084" spans="21:39" x14ac:dyDescent="0.2">
      <c r="U9084" s="4"/>
      <c r="V9084" s="4"/>
      <c r="W9084" s="4"/>
      <c r="X9084" s="4"/>
      <c r="AJ9084" s="4"/>
      <c r="AK9084" s="4"/>
      <c r="AL9084" s="4"/>
      <c r="AM9084" s="4"/>
    </row>
    <row r="9085" spans="21:39" x14ac:dyDescent="0.2">
      <c r="U9085" s="4"/>
      <c r="V9085" s="4"/>
      <c r="W9085" s="4"/>
      <c r="X9085" s="4"/>
      <c r="AJ9085" s="4"/>
      <c r="AK9085" s="4"/>
      <c r="AL9085" s="4"/>
      <c r="AM9085" s="4"/>
    </row>
    <row r="9086" spans="21:39" x14ac:dyDescent="0.2">
      <c r="U9086" s="4"/>
      <c r="V9086" s="4"/>
      <c r="W9086" s="4"/>
      <c r="X9086" s="4"/>
      <c r="AJ9086" s="4"/>
      <c r="AK9086" s="4"/>
      <c r="AL9086" s="4"/>
      <c r="AM9086" s="4"/>
    </row>
    <row r="9087" spans="21:39" x14ac:dyDescent="0.2">
      <c r="U9087" s="4"/>
      <c r="V9087" s="4"/>
      <c r="W9087" s="4"/>
      <c r="X9087" s="4"/>
      <c r="AJ9087" s="4"/>
      <c r="AK9087" s="4"/>
      <c r="AL9087" s="4"/>
      <c r="AM9087" s="4"/>
    </row>
    <row r="9088" spans="21:39" x14ac:dyDescent="0.2">
      <c r="U9088" s="4"/>
      <c r="V9088" s="4"/>
      <c r="W9088" s="4"/>
      <c r="X9088" s="4"/>
      <c r="AJ9088" s="4"/>
      <c r="AK9088" s="4"/>
      <c r="AL9088" s="4"/>
      <c r="AM9088" s="4"/>
    </row>
    <row r="9089" spans="21:39" x14ac:dyDescent="0.2">
      <c r="U9089" s="4"/>
      <c r="V9089" s="4"/>
      <c r="W9089" s="4"/>
      <c r="X9089" s="4"/>
      <c r="AJ9089" s="4"/>
      <c r="AK9089" s="4"/>
      <c r="AL9089" s="4"/>
      <c r="AM9089" s="4"/>
    </row>
    <row r="9090" spans="21:39" x14ac:dyDescent="0.2">
      <c r="U9090" s="4"/>
      <c r="V9090" s="4"/>
      <c r="W9090" s="4"/>
      <c r="X9090" s="4"/>
      <c r="AJ9090" s="4"/>
      <c r="AK9090" s="4"/>
      <c r="AL9090" s="4"/>
      <c r="AM9090" s="4"/>
    </row>
    <row r="9091" spans="21:39" x14ac:dyDescent="0.2">
      <c r="U9091" s="4"/>
      <c r="V9091" s="4"/>
      <c r="W9091" s="4"/>
      <c r="X9091" s="4"/>
      <c r="AJ9091" s="4"/>
      <c r="AK9091" s="4"/>
      <c r="AL9091" s="4"/>
      <c r="AM9091" s="4"/>
    </row>
    <row r="9092" spans="21:39" x14ac:dyDescent="0.2">
      <c r="U9092" s="4"/>
      <c r="V9092" s="4"/>
      <c r="W9092" s="4"/>
      <c r="X9092" s="4"/>
      <c r="AJ9092" s="4"/>
      <c r="AK9092" s="4"/>
      <c r="AL9092" s="4"/>
      <c r="AM9092" s="4"/>
    </row>
    <row r="9093" spans="21:39" x14ac:dyDescent="0.2">
      <c r="U9093" s="4"/>
      <c r="V9093" s="4"/>
      <c r="W9093" s="4"/>
      <c r="X9093" s="4"/>
      <c r="AJ9093" s="4"/>
      <c r="AK9093" s="4"/>
      <c r="AL9093" s="4"/>
      <c r="AM9093" s="4"/>
    </row>
    <row r="9094" spans="21:39" x14ac:dyDescent="0.2">
      <c r="U9094" s="4"/>
      <c r="V9094" s="4"/>
      <c r="W9094" s="4"/>
      <c r="X9094" s="4"/>
      <c r="AJ9094" s="4"/>
      <c r="AK9094" s="4"/>
      <c r="AL9094" s="4"/>
      <c r="AM9094" s="4"/>
    </row>
    <row r="9095" spans="21:39" x14ac:dyDescent="0.2">
      <c r="U9095" s="4"/>
      <c r="V9095" s="4"/>
      <c r="W9095" s="4"/>
      <c r="X9095" s="4"/>
      <c r="AJ9095" s="4"/>
      <c r="AK9095" s="4"/>
      <c r="AL9095" s="4"/>
      <c r="AM9095" s="4"/>
    </row>
    <row r="9096" spans="21:39" x14ac:dyDescent="0.2">
      <c r="U9096" s="4"/>
      <c r="V9096" s="4"/>
      <c r="W9096" s="4"/>
      <c r="X9096" s="4"/>
      <c r="AJ9096" s="4"/>
      <c r="AK9096" s="4"/>
      <c r="AL9096" s="4"/>
      <c r="AM9096" s="4"/>
    </row>
    <row r="9097" spans="21:39" x14ac:dyDescent="0.2">
      <c r="U9097" s="4"/>
      <c r="V9097" s="4"/>
      <c r="W9097" s="4"/>
      <c r="X9097" s="4"/>
      <c r="AJ9097" s="4"/>
      <c r="AK9097" s="4"/>
      <c r="AL9097" s="4"/>
      <c r="AM9097" s="4"/>
    </row>
    <row r="9098" spans="21:39" x14ac:dyDescent="0.2">
      <c r="U9098" s="4"/>
      <c r="V9098" s="4"/>
      <c r="W9098" s="4"/>
      <c r="X9098" s="4"/>
      <c r="AJ9098" s="4"/>
      <c r="AK9098" s="4"/>
      <c r="AL9098" s="4"/>
      <c r="AM9098" s="4"/>
    </row>
    <row r="9099" spans="21:39" x14ac:dyDescent="0.2">
      <c r="U9099" s="4"/>
      <c r="V9099" s="4"/>
      <c r="W9099" s="4"/>
      <c r="X9099" s="4"/>
      <c r="AJ9099" s="4"/>
      <c r="AK9099" s="4"/>
      <c r="AL9099" s="4"/>
      <c r="AM9099" s="4"/>
    </row>
    <row r="9100" spans="21:39" x14ac:dyDescent="0.2">
      <c r="U9100" s="4"/>
      <c r="V9100" s="4"/>
      <c r="W9100" s="4"/>
      <c r="X9100" s="4"/>
      <c r="AJ9100" s="4"/>
      <c r="AK9100" s="4"/>
      <c r="AL9100" s="4"/>
      <c r="AM9100" s="4"/>
    </row>
    <row r="9101" spans="21:39" x14ac:dyDescent="0.2">
      <c r="U9101" s="4"/>
      <c r="V9101" s="4"/>
      <c r="W9101" s="4"/>
      <c r="X9101" s="4"/>
      <c r="AJ9101" s="4"/>
      <c r="AK9101" s="4"/>
      <c r="AL9101" s="4"/>
      <c r="AM9101" s="4"/>
    </row>
    <row r="9102" spans="21:39" x14ac:dyDescent="0.2">
      <c r="U9102" s="4"/>
      <c r="V9102" s="4"/>
      <c r="W9102" s="4"/>
      <c r="X9102" s="4"/>
      <c r="AJ9102" s="4"/>
      <c r="AK9102" s="4"/>
      <c r="AL9102" s="4"/>
      <c r="AM9102" s="4"/>
    </row>
    <row r="9103" spans="21:39" x14ac:dyDescent="0.2">
      <c r="U9103" s="4"/>
      <c r="V9103" s="4"/>
      <c r="W9103" s="4"/>
      <c r="X9103" s="4"/>
      <c r="AJ9103" s="4"/>
      <c r="AK9103" s="4"/>
      <c r="AL9103" s="4"/>
      <c r="AM9103" s="4"/>
    </row>
    <row r="9104" spans="21:39" x14ac:dyDescent="0.2">
      <c r="U9104" s="4"/>
      <c r="V9104" s="4"/>
      <c r="W9104" s="4"/>
      <c r="X9104" s="4"/>
      <c r="AJ9104" s="4"/>
      <c r="AK9104" s="4"/>
      <c r="AL9104" s="4"/>
      <c r="AM9104" s="4"/>
    </row>
    <row r="9105" spans="21:39" x14ac:dyDescent="0.2">
      <c r="U9105" s="4"/>
      <c r="V9105" s="4"/>
      <c r="W9105" s="4"/>
      <c r="X9105" s="4"/>
      <c r="AJ9105" s="4"/>
      <c r="AK9105" s="4"/>
      <c r="AL9105" s="4"/>
      <c r="AM9105" s="4"/>
    </row>
    <row r="9106" spans="21:39" x14ac:dyDescent="0.2">
      <c r="U9106" s="4"/>
      <c r="V9106" s="4"/>
      <c r="W9106" s="4"/>
      <c r="X9106" s="4"/>
      <c r="AJ9106" s="4"/>
      <c r="AK9106" s="4"/>
      <c r="AL9106" s="4"/>
      <c r="AM9106" s="4"/>
    </row>
    <row r="9107" spans="21:39" x14ac:dyDescent="0.2">
      <c r="U9107" s="4"/>
      <c r="V9107" s="4"/>
      <c r="W9107" s="4"/>
      <c r="X9107" s="4"/>
      <c r="AJ9107" s="4"/>
      <c r="AK9107" s="4"/>
      <c r="AL9107" s="4"/>
      <c r="AM9107" s="4"/>
    </row>
    <row r="9108" spans="21:39" x14ac:dyDescent="0.2">
      <c r="U9108" s="4"/>
      <c r="V9108" s="4"/>
      <c r="W9108" s="4"/>
      <c r="X9108" s="4"/>
      <c r="AJ9108" s="4"/>
      <c r="AK9108" s="4"/>
      <c r="AL9108" s="4"/>
      <c r="AM9108" s="4"/>
    </row>
    <row r="9109" spans="21:39" x14ac:dyDescent="0.2">
      <c r="U9109" s="4"/>
      <c r="V9109" s="4"/>
      <c r="W9109" s="4"/>
      <c r="X9109" s="4"/>
      <c r="AJ9109" s="4"/>
      <c r="AK9109" s="4"/>
      <c r="AL9109" s="4"/>
      <c r="AM9109" s="4"/>
    </row>
    <row r="9110" spans="21:39" x14ac:dyDescent="0.2">
      <c r="U9110" s="4"/>
      <c r="V9110" s="4"/>
      <c r="W9110" s="4"/>
      <c r="X9110" s="4"/>
      <c r="AJ9110" s="4"/>
      <c r="AK9110" s="4"/>
      <c r="AL9110" s="4"/>
      <c r="AM9110" s="4"/>
    </row>
    <row r="9111" spans="21:39" x14ac:dyDescent="0.2">
      <c r="U9111" s="4"/>
      <c r="V9111" s="4"/>
      <c r="W9111" s="4"/>
      <c r="X9111" s="4"/>
      <c r="AJ9111" s="4"/>
      <c r="AK9111" s="4"/>
      <c r="AL9111" s="4"/>
      <c r="AM9111" s="4"/>
    </row>
    <row r="9112" spans="21:39" x14ac:dyDescent="0.2">
      <c r="U9112" s="4"/>
      <c r="V9112" s="4"/>
      <c r="W9112" s="4"/>
      <c r="X9112" s="4"/>
      <c r="AJ9112" s="4"/>
      <c r="AK9112" s="4"/>
      <c r="AL9112" s="4"/>
      <c r="AM9112" s="4"/>
    </row>
    <row r="9113" spans="21:39" x14ac:dyDescent="0.2">
      <c r="U9113" s="4"/>
      <c r="V9113" s="4"/>
      <c r="W9113" s="4"/>
      <c r="X9113" s="4"/>
      <c r="AJ9113" s="4"/>
      <c r="AK9113" s="4"/>
      <c r="AL9113" s="4"/>
      <c r="AM9113" s="4"/>
    </row>
    <row r="9114" spans="21:39" x14ac:dyDescent="0.2">
      <c r="U9114" s="4"/>
      <c r="V9114" s="4"/>
      <c r="W9114" s="4"/>
      <c r="X9114" s="4"/>
      <c r="AJ9114" s="4"/>
      <c r="AK9114" s="4"/>
      <c r="AL9114" s="4"/>
      <c r="AM9114" s="4"/>
    </row>
    <row r="9115" spans="21:39" x14ac:dyDescent="0.2">
      <c r="U9115" s="4"/>
      <c r="V9115" s="4"/>
      <c r="W9115" s="4"/>
      <c r="X9115" s="4"/>
      <c r="AJ9115" s="4"/>
      <c r="AK9115" s="4"/>
      <c r="AL9115" s="4"/>
      <c r="AM9115" s="4"/>
    </row>
    <row r="9116" spans="21:39" x14ac:dyDescent="0.2">
      <c r="U9116" s="4"/>
      <c r="V9116" s="4"/>
      <c r="W9116" s="4"/>
      <c r="X9116" s="4"/>
      <c r="AJ9116" s="4"/>
      <c r="AK9116" s="4"/>
      <c r="AL9116" s="4"/>
      <c r="AM9116" s="4"/>
    </row>
    <row r="9117" spans="21:39" x14ac:dyDescent="0.2">
      <c r="U9117" s="4"/>
      <c r="V9117" s="4"/>
      <c r="W9117" s="4"/>
      <c r="X9117" s="4"/>
      <c r="AJ9117" s="4"/>
      <c r="AK9117" s="4"/>
      <c r="AL9117" s="4"/>
      <c r="AM9117" s="4"/>
    </row>
    <row r="9118" spans="21:39" x14ac:dyDescent="0.2">
      <c r="U9118" s="4"/>
      <c r="V9118" s="4"/>
      <c r="W9118" s="4"/>
      <c r="X9118" s="4"/>
      <c r="AJ9118" s="4"/>
      <c r="AK9118" s="4"/>
      <c r="AL9118" s="4"/>
      <c r="AM9118" s="4"/>
    </row>
    <row r="9119" spans="21:39" x14ac:dyDescent="0.2">
      <c r="U9119" s="4"/>
      <c r="V9119" s="4"/>
      <c r="W9119" s="4"/>
      <c r="X9119" s="4"/>
      <c r="AJ9119" s="4"/>
      <c r="AK9119" s="4"/>
      <c r="AL9119" s="4"/>
      <c r="AM9119" s="4"/>
    </row>
    <row r="9120" spans="21:39" x14ac:dyDescent="0.2">
      <c r="U9120" s="4"/>
      <c r="V9120" s="4"/>
      <c r="W9120" s="4"/>
      <c r="X9120" s="4"/>
      <c r="AJ9120" s="4"/>
      <c r="AK9120" s="4"/>
      <c r="AL9120" s="4"/>
      <c r="AM9120" s="4"/>
    </row>
    <row r="9121" spans="21:39" x14ac:dyDescent="0.2">
      <c r="U9121" s="4"/>
      <c r="V9121" s="4"/>
      <c r="W9121" s="4"/>
      <c r="X9121" s="4"/>
      <c r="AJ9121" s="4"/>
      <c r="AK9121" s="4"/>
      <c r="AL9121" s="4"/>
      <c r="AM9121" s="4"/>
    </row>
    <row r="9122" spans="21:39" x14ac:dyDescent="0.2">
      <c r="U9122" s="4"/>
      <c r="V9122" s="4"/>
      <c r="W9122" s="4"/>
      <c r="X9122" s="4"/>
      <c r="AJ9122" s="4"/>
      <c r="AK9122" s="4"/>
      <c r="AL9122" s="4"/>
      <c r="AM9122" s="4"/>
    </row>
    <row r="9123" spans="21:39" x14ac:dyDescent="0.2">
      <c r="U9123" s="4"/>
      <c r="V9123" s="4"/>
      <c r="W9123" s="4"/>
      <c r="X9123" s="4"/>
      <c r="AJ9123" s="4"/>
      <c r="AK9123" s="4"/>
      <c r="AL9123" s="4"/>
      <c r="AM9123" s="4"/>
    </row>
    <row r="9124" spans="21:39" x14ac:dyDescent="0.2">
      <c r="U9124" s="4"/>
      <c r="V9124" s="4"/>
      <c r="W9124" s="4"/>
      <c r="X9124" s="4"/>
      <c r="AJ9124" s="4"/>
      <c r="AK9124" s="4"/>
      <c r="AL9124" s="4"/>
      <c r="AM9124" s="4"/>
    </row>
    <row r="9125" spans="21:39" x14ac:dyDescent="0.2">
      <c r="U9125" s="4"/>
      <c r="V9125" s="4"/>
      <c r="W9125" s="4"/>
      <c r="X9125" s="4"/>
      <c r="AJ9125" s="4"/>
      <c r="AK9125" s="4"/>
      <c r="AL9125" s="4"/>
      <c r="AM9125" s="4"/>
    </row>
    <row r="9126" spans="21:39" x14ac:dyDescent="0.2">
      <c r="U9126" s="4"/>
      <c r="V9126" s="4"/>
      <c r="W9126" s="4"/>
      <c r="X9126" s="4"/>
      <c r="AJ9126" s="4"/>
      <c r="AK9126" s="4"/>
      <c r="AL9126" s="4"/>
      <c r="AM9126" s="4"/>
    </row>
    <row r="9127" spans="21:39" x14ac:dyDescent="0.2">
      <c r="U9127" s="4"/>
      <c r="V9127" s="4"/>
      <c r="W9127" s="4"/>
      <c r="X9127" s="4"/>
      <c r="AJ9127" s="4"/>
      <c r="AK9127" s="4"/>
      <c r="AL9127" s="4"/>
      <c r="AM9127" s="4"/>
    </row>
    <row r="9128" spans="21:39" x14ac:dyDescent="0.2">
      <c r="U9128" s="4"/>
      <c r="V9128" s="4"/>
      <c r="W9128" s="4"/>
      <c r="X9128" s="4"/>
      <c r="AJ9128" s="4"/>
      <c r="AK9128" s="4"/>
      <c r="AL9128" s="4"/>
      <c r="AM9128" s="4"/>
    </row>
    <row r="9129" spans="21:39" x14ac:dyDescent="0.2">
      <c r="U9129" s="4"/>
      <c r="V9129" s="4"/>
      <c r="W9129" s="4"/>
      <c r="X9129" s="4"/>
      <c r="AJ9129" s="4"/>
      <c r="AK9129" s="4"/>
      <c r="AL9129" s="4"/>
      <c r="AM9129" s="4"/>
    </row>
    <row r="9130" spans="21:39" x14ac:dyDescent="0.2">
      <c r="U9130" s="4"/>
      <c r="V9130" s="4"/>
      <c r="W9130" s="4"/>
      <c r="X9130" s="4"/>
      <c r="AJ9130" s="4"/>
      <c r="AK9130" s="4"/>
      <c r="AL9130" s="4"/>
      <c r="AM9130" s="4"/>
    </row>
    <row r="9131" spans="21:39" x14ac:dyDescent="0.2">
      <c r="U9131" s="4"/>
      <c r="V9131" s="4"/>
      <c r="W9131" s="4"/>
      <c r="X9131" s="4"/>
      <c r="AJ9131" s="4"/>
      <c r="AK9131" s="4"/>
      <c r="AL9131" s="4"/>
      <c r="AM9131" s="4"/>
    </row>
    <row r="9132" spans="21:39" x14ac:dyDescent="0.2">
      <c r="U9132" s="4"/>
      <c r="V9132" s="4"/>
      <c r="W9132" s="4"/>
      <c r="X9132" s="4"/>
      <c r="AJ9132" s="4"/>
      <c r="AK9132" s="4"/>
      <c r="AL9132" s="4"/>
      <c r="AM9132" s="4"/>
    </row>
    <row r="9133" spans="21:39" x14ac:dyDescent="0.2">
      <c r="U9133" s="4"/>
      <c r="V9133" s="4"/>
      <c r="W9133" s="4"/>
      <c r="X9133" s="4"/>
      <c r="AJ9133" s="4"/>
      <c r="AK9133" s="4"/>
      <c r="AL9133" s="4"/>
      <c r="AM9133" s="4"/>
    </row>
    <row r="9134" spans="21:39" x14ac:dyDescent="0.2">
      <c r="U9134" s="4"/>
      <c r="V9134" s="4"/>
      <c r="W9134" s="4"/>
      <c r="X9134" s="4"/>
      <c r="AJ9134" s="4"/>
      <c r="AK9134" s="4"/>
      <c r="AL9134" s="4"/>
      <c r="AM9134" s="4"/>
    </row>
    <row r="9135" spans="21:39" x14ac:dyDescent="0.2">
      <c r="U9135" s="4"/>
      <c r="V9135" s="4"/>
      <c r="W9135" s="4"/>
      <c r="X9135" s="4"/>
      <c r="AJ9135" s="4"/>
      <c r="AK9135" s="4"/>
      <c r="AL9135" s="4"/>
      <c r="AM9135" s="4"/>
    </row>
    <row r="9136" spans="21:39" x14ac:dyDescent="0.2">
      <c r="U9136" s="4"/>
      <c r="V9136" s="4"/>
      <c r="W9136" s="4"/>
      <c r="X9136" s="4"/>
      <c r="AJ9136" s="4"/>
      <c r="AK9136" s="4"/>
      <c r="AL9136" s="4"/>
      <c r="AM9136" s="4"/>
    </row>
    <row r="9137" spans="21:39" x14ac:dyDescent="0.2">
      <c r="U9137" s="4"/>
      <c r="V9137" s="4"/>
      <c r="W9137" s="4"/>
      <c r="X9137" s="4"/>
      <c r="AJ9137" s="4"/>
      <c r="AK9137" s="4"/>
      <c r="AL9137" s="4"/>
      <c r="AM9137" s="4"/>
    </row>
    <row r="9138" spans="21:39" x14ac:dyDescent="0.2">
      <c r="U9138" s="4"/>
      <c r="V9138" s="4"/>
      <c r="W9138" s="4"/>
      <c r="X9138" s="4"/>
      <c r="AJ9138" s="4"/>
      <c r="AK9138" s="4"/>
      <c r="AL9138" s="4"/>
      <c r="AM9138" s="4"/>
    </row>
    <row r="9139" spans="21:39" x14ac:dyDescent="0.2">
      <c r="U9139" s="4"/>
      <c r="V9139" s="4"/>
      <c r="W9139" s="4"/>
      <c r="X9139" s="4"/>
      <c r="AJ9139" s="4"/>
      <c r="AK9139" s="4"/>
      <c r="AL9139" s="4"/>
      <c r="AM9139" s="4"/>
    </row>
    <row r="9140" spans="21:39" x14ac:dyDescent="0.2">
      <c r="U9140" s="4"/>
      <c r="V9140" s="4"/>
      <c r="W9140" s="4"/>
      <c r="X9140" s="4"/>
      <c r="AJ9140" s="4"/>
      <c r="AK9140" s="4"/>
      <c r="AL9140" s="4"/>
      <c r="AM9140" s="4"/>
    </row>
    <row r="9141" spans="21:39" x14ac:dyDescent="0.2">
      <c r="U9141" s="4"/>
      <c r="V9141" s="4"/>
      <c r="W9141" s="4"/>
      <c r="X9141" s="4"/>
      <c r="AJ9141" s="4"/>
      <c r="AK9141" s="4"/>
      <c r="AL9141" s="4"/>
      <c r="AM9141" s="4"/>
    </row>
    <row r="9142" spans="21:39" x14ac:dyDescent="0.2">
      <c r="U9142" s="4"/>
      <c r="V9142" s="4"/>
      <c r="W9142" s="4"/>
      <c r="X9142" s="4"/>
      <c r="AJ9142" s="4"/>
      <c r="AK9142" s="4"/>
      <c r="AL9142" s="4"/>
      <c r="AM9142" s="4"/>
    </row>
    <row r="9143" spans="21:39" x14ac:dyDescent="0.2">
      <c r="U9143" s="4"/>
      <c r="V9143" s="4"/>
      <c r="W9143" s="4"/>
      <c r="X9143" s="4"/>
      <c r="AJ9143" s="4"/>
      <c r="AK9143" s="4"/>
      <c r="AL9143" s="4"/>
      <c r="AM9143" s="4"/>
    </row>
    <row r="9144" spans="21:39" x14ac:dyDescent="0.2">
      <c r="U9144" s="4"/>
      <c r="V9144" s="4"/>
      <c r="W9144" s="4"/>
      <c r="X9144" s="4"/>
      <c r="AJ9144" s="4"/>
      <c r="AK9144" s="4"/>
      <c r="AL9144" s="4"/>
      <c r="AM9144" s="4"/>
    </row>
    <row r="9145" spans="21:39" x14ac:dyDescent="0.2">
      <c r="U9145" s="4"/>
      <c r="V9145" s="4"/>
      <c r="W9145" s="4"/>
      <c r="X9145" s="4"/>
      <c r="AJ9145" s="4"/>
      <c r="AK9145" s="4"/>
      <c r="AL9145" s="4"/>
      <c r="AM9145" s="4"/>
    </row>
    <row r="9146" spans="21:39" x14ac:dyDescent="0.2">
      <c r="U9146" s="4"/>
      <c r="V9146" s="4"/>
      <c r="W9146" s="4"/>
      <c r="X9146" s="4"/>
      <c r="AJ9146" s="4"/>
      <c r="AK9146" s="4"/>
      <c r="AL9146" s="4"/>
      <c r="AM9146" s="4"/>
    </row>
    <row r="9147" spans="21:39" x14ac:dyDescent="0.2">
      <c r="U9147" s="4"/>
      <c r="V9147" s="4"/>
      <c r="W9147" s="4"/>
      <c r="X9147" s="4"/>
      <c r="AJ9147" s="4"/>
      <c r="AK9147" s="4"/>
      <c r="AL9147" s="4"/>
      <c r="AM9147" s="4"/>
    </row>
    <row r="9148" spans="21:39" x14ac:dyDescent="0.2">
      <c r="U9148" s="4"/>
      <c r="V9148" s="4"/>
      <c r="W9148" s="4"/>
      <c r="X9148" s="4"/>
      <c r="AJ9148" s="4"/>
      <c r="AK9148" s="4"/>
      <c r="AL9148" s="4"/>
      <c r="AM9148" s="4"/>
    </row>
    <row r="9149" spans="21:39" x14ac:dyDescent="0.2">
      <c r="U9149" s="4"/>
      <c r="V9149" s="4"/>
      <c r="W9149" s="4"/>
      <c r="X9149" s="4"/>
      <c r="AJ9149" s="4"/>
      <c r="AK9149" s="4"/>
      <c r="AL9149" s="4"/>
      <c r="AM9149" s="4"/>
    </row>
    <row r="9150" spans="21:39" x14ac:dyDescent="0.2">
      <c r="U9150" s="4"/>
      <c r="V9150" s="4"/>
      <c r="W9150" s="4"/>
      <c r="X9150" s="4"/>
      <c r="AJ9150" s="4"/>
      <c r="AK9150" s="4"/>
      <c r="AL9150" s="4"/>
      <c r="AM9150" s="4"/>
    </row>
    <row r="9151" spans="21:39" x14ac:dyDescent="0.2">
      <c r="U9151" s="4"/>
      <c r="V9151" s="4"/>
      <c r="W9151" s="4"/>
      <c r="X9151" s="4"/>
      <c r="AJ9151" s="4"/>
      <c r="AK9151" s="4"/>
      <c r="AL9151" s="4"/>
      <c r="AM9151" s="4"/>
    </row>
    <row r="9152" spans="21:39" x14ac:dyDescent="0.2">
      <c r="U9152" s="4"/>
      <c r="V9152" s="4"/>
      <c r="W9152" s="4"/>
      <c r="X9152" s="4"/>
      <c r="AJ9152" s="4"/>
      <c r="AK9152" s="4"/>
      <c r="AL9152" s="4"/>
      <c r="AM9152" s="4"/>
    </row>
    <row r="9153" spans="21:39" x14ac:dyDescent="0.2">
      <c r="U9153" s="4"/>
      <c r="V9153" s="4"/>
      <c r="W9153" s="4"/>
      <c r="X9153" s="4"/>
      <c r="AJ9153" s="4"/>
      <c r="AK9153" s="4"/>
      <c r="AL9153" s="4"/>
      <c r="AM9153" s="4"/>
    </row>
    <row r="9154" spans="21:39" x14ac:dyDescent="0.2">
      <c r="U9154" s="4"/>
      <c r="V9154" s="4"/>
      <c r="W9154" s="4"/>
      <c r="X9154" s="4"/>
      <c r="AJ9154" s="4"/>
      <c r="AK9154" s="4"/>
      <c r="AL9154" s="4"/>
      <c r="AM9154" s="4"/>
    </row>
    <row r="9155" spans="21:39" x14ac:dyDescent="0.2">
      <c r="U9155" s="4"/>
      <c r="V9155" s="4"/>
      <c r="W9155" s="4"/>
      <c r="X9155" s="4"/>
      <c r="AJ9155" s="4"/>
      <c r="AK9155" s="4"/>
      <c r="AL9155" s="4"/>
      <c r="AM9155" s="4"/>
    </row>
    <row r="9156" spans="21:39" x14ac:dyDescent="0.2">
      <c r="U9156" s="4"/>
      <c r="V9156" s="4"/>
      <c r="W9156" s="4"/>
      <c r="X9156" s="4"/>
      <c r="AJ9156" s="4"/>
      <c r="AK9156" s="4"/>
      <c r="AL9156" s="4"/>
      <c r="AM9156" s="4"/>
    </row>
    <row r="9157" spans="21:39" x14ac:dyDescent="0.2">
      <c r="U9157" s="4"/>
      <c r="V9157" s="4"/>
      <c r="W9157" s="4"/>
      <c r="X9157" s="4"/>
      <c r="AJ9157" s="4"/>
      <c r="AK9157" s="4"/>
      <c r="AL9157" s="4"/>
      <c r="AM9157" s="4"/>
    </row>
    <row r="9158" spans="21:39" x14ac:dyDescent="0.2">
      <c r="U9158" s="4"/>
      <c r="V9158" s="4"/>
      <c r="W9158" s="4"/>
      <c r="X9158" s="4"/>
      <c r="AJ9158" s="4"/>
      <c r="AK9158" s="4"/>
      <c r="AL9158" s="4"/>
      <c r="AM9158" s="4"/>
    </row>
    <row r="9159" spans="21:39" x14ac:dyDescent="0.2">
      <c r="U9159" s="4"/>
      <c r="V9159" s="4"/>
      <c r="W9159" s="4"/>
      <c r="X9159" s="4"/>
      <c r="AJ9159" s="4"/>
      <c r="AK9159" s="4"/>
      <c r="AL9159" s="4"/>
      <c r="AM9159" s="4"/>
    </row>
    <row r="9160" spans="21:39" x14ac:dyDescent="0.2">
      <c r="U9160" s="4"/>
      <c r="V9160" s="4"/>
      <c r="W9160" s="4"/>
      <c r="X9160" s="4"/>
      <c r="AJ9160" s="4"/>
      <c r="AK9160" s="4"/>
      <c r="AL9160" s="4"/>
      <c r="AM9160" s="4"/>
    </row>
    <row r="9161" spans="21:39" x14ac:dyDescent="0.2">
      <c r="U9161" s="4"/>
      <c r="V9161" s="4"/>
      <c r="W9161" s="4"/>
      <c r="X9161" s="4"/>
      <c r="AJ9161" s="4"/>
      <c r="AK9161" s="4"/>
      <c r="AL9161" s="4"/>
      <c r="AM9161" s="4"/>
    </row>
    <row r="9162" spans="21:39" x14ac:dyDescent="0.2">
      <c r="U9162" s="4"/>
      <c r="V9162" s="4"/>
      <c r="W9162" s="4"/>
      <c r="X9162" s="4"/>
      <c r="AJ9162" s="4"/>
      <c r="AK9162" s="4"/>
      <c r="AL9162" s="4"/>
      <c r="AM9162" s="4"/>
    </row>
    <row r="9163" spans="21:39" x14ac:dyDescent="0.2">
      <c r="U9163" s="4"/>
      <c r="V9163" s="4"/>
      <c r="W9163" s="4"/>
      <c r="X9163" s="4"/>
      <c r="AJ9163" s="4"/>
      <c r="AK9163" s="4"/>
      <c r="AL9163" s="4"/>
      <c r="AM9163" s="4"/>
    </row>
    <row r="9164" spans="21:39" x14ac:dyDescent="0.2">
      <c r="U9164" s="4"/>
      <c r="V9164" s="4"/>
      <c r="W9164" s="4"/>
      <c r="X9164" s="4"/>
      <c r="AJ9164" s="4"/>
      <c r="AK9164" s="4"/>
      <c r="AL9164" s="4"/>
      <c r="AM9164" s="4"/>
    </row>
    <row r="9165" spans="21:39" x14ac:dyDescent="0.2">
      <c r="U9165" s="4"/>
      <c r="V9165" s="4"/>
      <c r="W9165" s="4"/>
      <c r="X9165" s="4"/>
      <c r="AJ9165" s="4"/>
      <c r="AK9165" s="4"/>
      <c r="AL9165" s="4"/>
      <c r="AM9165" s="4"/>
    </row>
    <row r="9166" spans="21:39" x14ac:dyDescent="0.2">
      <c r="U9166" s="4"/>
      <c r="V9166" s="4"/>
      <c r="W9166" s="4"/>
      <c r="X9166" s="4"/>
      <c r="AJ9166" s="4"/>
      <c r="AK9166" s="4"/>
      <c r="AL9166" s="4"/>
      <c r="AM9166" s="4"/>
    </row>
    <row r="9167" spans="21:39" x14ac:dyDescent="0.2">
      <c r="U9167" s="4"/>
      <c r="V9167" s="4"/>
      <c r="W9167" s="4"/>
      <c r="X9167" s="4"/>
      <c r="AJ9167" s="4"/>
      <c r="AK9167" s="4"/>
      <c r="AL9167" s="4"/>
      <c r="AM9167" s="4"/>
    </row>
    <row r="9168" spans="21:39" x14ac:dyDescent="0.2">
      <c r="U9168" s="4"/>
      <c r="V9168" s="4"/>
      <c r="W9168" s="4"/>
      <c r="X9168" s="4"/>
      <c r="AJ9168" s="4"/>
      <c r="AK9168" s="4"/>
      <c r="AL9168" s="4"/>
      <c r="AM9168" s="4"/>
    </row>
    <row r="9169" spans="21:39" x14ac:dyDescent="0.2">
      <c r="U9169" s="4"/>
      <c r="V9169" s="4"/>
      <c r="W9169" s="4"/>
      <c r="X9169" s="4"/>
      <c r="AJ9169" s="4"/>
      <c r="AK9169" s="4"/>
      <c r="AL9169" s="4"/>
      <c r="AM9169" s="4"/>
    </row>
    <row r="9170" spans="21:39" x14ac:dyDescent="0.2">
      <c r="U9170" s="4"/>
      <c r="V9170" s="4"/>
      <c r="W9170" s="4"/>
      <c r="X9170" s="4"/>
      <c r="AJ9170" s="4"/>
      <c r="AK9170" s="4"/>
      <c r="AL9170" s="4"/>
      <c r="AM9170" s="4"/>
    </row>
    <row r="9171" spans="21:39" x14ac:dyDescent="0.2">
      <c r="U9171" s="4"/>
      <c r="V9171" s="4"/>
      <c r="W9171" s="4"/>
      <c r="X9171" s="4"/>
      <c r="AJ9171" s="4"/>
      <c r="AK9171" s="4"/>
      <c r="AL9171" s="4"/>
      <c r="AM9171" s="4"/>
    </row>
    <row r="9172" spans="21:39" x14ac:dyDescent="0.2">
      <c r="U9172" s="4"/>
      <c r="V9172" s="4"/>
      <c r="W9172" s="4"/>
      <c r="X9172" s="4"/>
      <c r="AJ9172" s="4"/>
      <c r="AK9172" s="4"/>
      <c r="AL9172" s="4"/>
      <c r="AM9172" s="4"/>
    </row>
    <row r="9173" spans="21:39" x14ac:dyDescent="0.2">
      <c r="U9173" s="4"/>
      <c r="V9173" s="4"/>
      <c r="W9173" s="4"/>
      <c r="X9173" s="4"/>
      <c r="AJ9173" s="4"/>
      <c r="AK9173" s="4"/>
      <c r="AL9173" s="4"/>
      <c r="AM9173" s="4"/>
    </row>
    <row r="9174" spans="21:39" x14ac:dyDescent="0.2">
      <c r="U9174" s="4"/>
      <c r="V9174" s="4"/>
      <c r="W9174" s="4"/>
      <c r="X9174" s="4"/>
      <c r="AJ9174" s="4"/>
      <c r="AK9174" s="4"/>
      <c r="AL9174" s="4"/>
      <c r="AM9174" s="4"/>
    </row>
    <row r="9175" spans="21:39" x14ac:dyDescent="0.2">
      <c r="U9175" s="4"/>
      <c r="V9175" s="4"/>
      <c r="W9175" s="4"/>
      <c r="X9175" s="4"/>
      <c r="AJ9175" s="4"/>
      <c r="AK9175" s="4"/>
      <c r="AL9175" s="4"/>
      <c r="AM9175" s="4"/>
    </row>
    <row r="9176" spans="21:39" x14ac:dyDescent="0.2">
      <c r="U9176" s="4"/>
      <c r="V9176" s="4"/>
      <c r="W9176" s="4"/>
      <c r="X9176" s="4"/>
      <c r="AJ9176" s="4"/>
      <c r="AK9176" s="4"/>
      <c r="AL9176" s="4"/>
      <c r="AM9176" s="4"/>
    </row>
    <row r="9177" spans="21:39" x14ac:dyDescent="0.2">
      <c r="U9177" s="4"/>
      <c r="V9177" s="4"/>
      <c r="W9177" s="4"/>
      <c r="X9177" s="4"/>
      <c r="AJ9177" s="4"/>
      <c r="AK9177" s="4"/>
      <c r="AL9177" s="4"/>
      <c r="AM9177" s="4"/>
    </row>
    <row r="9178" spans="21:39" x14ac:dyDescent="0.2">
      <c r="U9178" s="4"/>
      <c r="V9178" s="4"/>
      <c r="W9178" s="4"/>
      <c r="X9178" s="4"/>
      <c r="AJ9178" s="4"/>
      <c r="AK9178" s="4"/>
      <c r="AL9178" s="4"/>
      <c r="AM9178" s="4"/>
    </row>
    <row r="9179" spans="21:39" x14ac:dyDescent="0.2">
      <c r="U9179" s="4"/>
      <c r="V9179" s="4"/>
      <c r="W9179" s="4"/>
      <c r="X9179" s="4"/>
      <c r="AJ9179" s="4"/>
      <c r="AK9179" s="4"/>
      <c r="AL9179" s="4"/>
      <c r="AM9179" s="4"/>
    </row>
    <row r="9180" spans="21:39" x14ac:dyDescent="0.2">
      <c r="U9180" s="4"/>
      <c r="V9180" s="4"/>
      <c r="W9180" s="4"/>
      <c r="X9180" s="4"/>
      <c r="AJ9180" s="4"/>
      <c r="AK9180" s="4"/>
      <c r="AL9180" s="4"/>
      <c r="AM9180" s="4"/>
    </row>
    <row r="9181" spans="21:39" x14ac:dyDescent="0.2">
      <c r="U9181" s="4"/>
      <c r="V9181" s="4"/>
      <c r="W9181" s="4"/>
      <c r="X9181" s="4"/>
      <c r="AJ9181" s="4"/>
      <c r="AK9181" s="4"/>
      <c r="AL9181" s="4"/>
      <c r="AM9181" s="4"/>
    </row>
    <row r="9182" spans="21:39" x14ac:dyDescent="0.2">
      <c r="U9182" s="4"/>
      <c r="V9182" s="4"/>
      <c r="W9182" s="4"/>
      <c r="X9182" s="4"/>
      <c r="AJ9182" s="4"/>
      <c r="AK9182" s="4"/>
      <c r="AL9182" s="4"/>
      <c r="AM9182" s="4"/>
    </row>
    <row r="9183" spans="21:39" x14ac:dyDescent="0.2">
      <c r="U9183" s="4"/>
      <c r="V9183" s="4"/>
      <c r="W9183" s="4"/>
      <c r="X9183" s="4"/>
      <c r="AJ9183" s="4"/>
      <c r="AK9183" s="4"/>
      <c r="AL9183" s="4"/>
      <c r="AM9183" s="4"/>
    </row>
    <row r="9184" spans="21:39" x14ac:dyDescent="0.2">
      <c r="U9184" s="4"/>
      <c r="V9184" s="4"/>
      <c r="W9184" s="4"/>
      <c r="X9184" s="4"/>
      <c r="AJ9184" s="4"/>
      <c r="AK9184" s="4"/>
      <c r="AL9184" s="4"/>
      <c r="AM9184" s="4"/>
    </row>
    <row r="9185" spans="21:39" x14ac:dyDescent="0.2">
      <c r="U9185" s="4"/>
      <c r="V9185" s="4"/>
      <c r="W9185" s="4"/>
      <c r="X9185" s="4"/>
      <c r="AJ9185" s="4"/>
      <c r="AK9185" s="4"/>
      <c r="AL9185" s="4"/>
      <c r="AM9185" s="4"/>
    </row>
    <row r="9186" spans="21:39" x14ac:dyDescent="0.2">
      <c r="U9186" s="4"/>
      <c r="V9186" s="4"/>
      <c r="W9186" s="4"/>
      <c r="X9186" s="4"/>
      <c r="AJ9186" s="4"/>
      <c r="AK9186" s="4"/>
      <c r="AL9186" s="4"/>
      <c r="AM9186" s="4"/>
    </row>
    <row r="9187" spans="21:39" x14ac:dyDescent="0.2">
      <c r="U9187" s="4"/>
      <c r="V9187" s="4"/>
      <c r="W9187" s="4"/>
      <c r="X9187" s="4"/>
      <c r="AJ9187" s="4"/>
      <c r="AK9187" s="4"/>
      <c r="AL9187" s="4"/>
      <c r="AM9187" s="4"/>
    </row>
    <row r="9188" spans="21:39" x14ac:dyDescent="0.2">
      <c r="U9188" s="4"/>
      <c r="V9188" s="4"/>
      <c r="W9188" s="4"/>
      <c r="X9188" s="4"/>
      <c r="AJ9188" s="4"/>
      <c r="AK9188" s="4"/>
      <c r="AL9188" s="4"/>
      <c r="AM9188" s="4"/>
    </row>
    <row r="9189" spans="21:39" x14ac:dyDescent="0.2">
      <c r="U9189" s="4"/>
      <c r="V9189" s="4"/>
      <c r="W9189" s="4"/>
      <c r="X9189" s="4"/>
      <c r="AJ9189" s="4"/>
      <c r="AK9189" s="4"/>
      <c r="AL9189" s="4"/>
      <c r="AM9189" s="4"/>
    </row>
    <row r="9190" spans="21:39" x14ac:dyDescent="0.2">
      <c r="U9190" s="4"/>
      <c r="V9190" s="4"/>
      <c r="W9190" s="4"/>
      <c r="X9190" s="4"/>
      <c r="AJ9190" s="4"/>
      <c r="AK9190" s="4"/>
      <c r="AL9190" s="4"/>
      <c r="AM9190" s="4"/>
    </row>
    <row r="9191" spans="21:39" x14ac:dyDescent="0.2">
      <c r="U9191" s="4"/>
      <c r="V9191" s="4"/>
      <c r="W9191" s="4"/>
      <c r="X9191" s="4"/>
      <c r="AJ9191" s="4"/>
      <c r="AK9191" s="4"/>
      <c r="AL9191" s="4"/>
      <c r="AM9191" s="4"/>
    </row>
    <row r="9192" spans="21:39" x14ac:dyDescent="0.2">
      <c r="U9192" s="4"/>
      <c r="V9192" s="4"/>
      <c r="W9192" s="4"/>
      <c r="X9192" s="4"/>
      <c r="AJ9192" s="4"/>
      <c r="AK9192" s="4"/>
      <c r="AL9192" s="4"/>
      <c r="AM9192" s="4"/>
    </row>
    <row r="9193" spans="21:39" x14ac:dyDescent="0.2">
      <c r="U9193" s="4"/>
      <c r="V9193" s="4"/>
      <c r="W9193" s="4"/>
      <c r="X9193" s="4"/>
      <c r="AJ9193" s="4"/>
      <c r="AK9193" s="4"/>
      <c r="AL9193" s="4"/>
      <c r="AM9193" s="4"/>
    </row>
    <row r="9194" spans="21:39" x14ac:dyDescent="0.2">
      <c r="U9194" s="4"/>
      <c r="V9194" s="4"/>
      <c r="W9194" s="4"/>
      <c r="X9194" s="4"/>
      <c r="AJ9194" s="4"/>
      <c r="AK9194" s="4"/>
      <c r="AL9194" s="4"/>
      <c r="AM9194" s="4"/>
    </row>
    <row r="9195" spans="21:39" x14ac:dyDescent="0.2">
      <c r="U9195" s="4"/>
      <c r="V9195" s="4"/>
      <c r="W9195" s="4"/>
      <c r="X9195" s="4"/>
      <c r="AJ9195" s="4"/>
      <c r="AK9195" s="4"/>
      <c r="AL9195" s="4"/>
      <c r="AM9195" s="4"/>
    </row>
    <row r="9196" spans="21:39" x14ac:dyDescent="0.2">
      <c r="U9196" s="4"/>
      <c r="V9196" s="4"/>
      <c r="W9196" s="4"/>
      <c r="X9196" s="4"/>
      <c r="AJ9196" s="4"/>
      <c r="AK9196" s="4"/>
      <c r="AL9196" s="4"/>
      <c r="AM9196" s="4"/>
    </row>
    <row r="9197" spans="21:39" x14ac:dyDescent="0.2">
      <c r="U9197" s="4"/>
      <c r="V9197" s="4"/>
      <c r="W9197" s="4"/>
      <c r="X9197" s="4"/>
      <c r="AJ9197" s="4"/>
      <c r="AK9197" s="4"/>
      <c r="AL9197" s="4"/>
      <c r="AM9197" s="4"/>
    </row>
    <row r="9198" spans="21:39" x14ac:dyDescent="0.2">
      <c r="U9198" s="4"/>
      <c r="V9198" s="4"/>
      <c r="W9198" s="4"/>
      <c r="X9198" s="4"/>
      <c r="AJ9198" s="4"/>
      <c r="AK9198" s="4"/>
      <c r="AL9198" s="4"/>
      <c r="AM9198" s="4"/>
    </row>
    <row r="9199" spans="21:39" x14ac:dyDescent="0.2">
      <c r="U9199" s="4"/>
      <c r="V9199" s="4"/>
      <c r="W9199" s="4"/>
      <c r="X9199" s="4"/>
      <c r="AJ9199" s="4"/>
      <c r="AK9199" s="4"/>
      <c r="AL9199" s="4"/>
      <c r="AM9199" s="4"/>
    </row>
    <row r="9200" spans="21:39" x14ac:dyDescent="0.2">
      <c r="U9200" s="4"/>
      <c r="V9200" s="4"/>
      <c r="W9200" s="4"/>
      <c r="X9200" s="4"/>
      <c r="AJ9200" s="4"/>
      <c r="AK9200" s="4"/>
      <c r="AL9200" s="4"/>
      <c r="AM9200" s="4"/>
    </row>
    <row r="9201" spans="21:39" x14ac:dyDescent="0.2">
      <c r="U9201" s="4"/>
      <c r="V9201" s="4"/>
      <c r="W9201" s="4"/>
      <c r="X9201" s="4"/>
      <c r="AJ9201" s="4"/>
      <c r="AK9201" s="4"/>
      <c r="AL9201" s="4"/>
      <c r="AM9201" s="4"/>
    </row>
    <row r="9202" spans="21:39" x14ac:dyDescent="0.2">
      <c r="U9202" s="4"/>
      <c r="V9202" s="4"/>
      <c r="W9202" s="4"/>
      <c r="X9202" s="4"/>
      <c r="AJ9202" s="4"/>
      <c r="AK9202" s="4"/>
      <c r="AL9202" s="4"/>
      <c r="AM9202" s="4"/>
    </row>
    <row r="9203" spans="21:39" x14ac:dyDescent="0.2">
      <c r="U9203" s="4"/>
      <c r="V9203" s="4"/>
      <c r="W9203" s="4"/>
      <c r="X9203" s="4"/>
      <c r="AJ9203" s="4"/>
      <c r="AK9203" s="4"/>
      <c r="AL9203" s="4"/>
      <c r="AM9203" s="4"/>
    </row>
    <row r="9204" spans="21:39" x14ac:dyDescent="0.2">
      <c r="U9204" s="4"/>
      <c r="V9204" s="4"/>
      <c r="W9204" s="4"/>
      <c r="X9204" s="4"/>
      <c r="AJ9204" s="4"/>
      <c r="AK9204" s="4"/>
      <c r="AL9204" s="4"/>
      <c r="AM9204" s="4"/>
    </row>
    <row r="9205" spans="21:39" x14ac:dyDescent="0.2">
      <c r="U9205" s="4"/>
      <c r="V9205" s="4"/>
      <c r="W9205" s="4"/>
      <c r="X9205" s="4"/>
      <c r="AJ9205" s="4"/>
      <c r="AK9205" s="4"/>
      <c r="AL9205" s="4"/>
      <c r="AM9205" s="4"/>
    </row>
    <row r="9206" spans="21:39" x14ac:dyDescent="0.2">
      <c r="U9206" s="4"/>
      <c r="V9206" s="4"/>
      <c r="W9206" s="4"/>
      <c r="X9206" s="4"/>
      <c r="AJ9206" s="4"/>
      <c r="AK9206" s="4"/>
      <c r="AL9206" s="4"/>
      <c r="AM9206" s="4"/>
    </row>
    <row r="9207" spans="21:39" x14ac:dyDescent="0.2">
      <c r="U9207" s="4"/>
      <c r="V9207" s="4"/>
      <c r="W9207" s="4"/>
      <c r="X9207" s="4"/>
      <c r="AJ9207" s="4"/>
      <c r="AK9207" s="4"/>
      <c r="AL9207" s="4"/>
      <c r="AM9207" s="4"/>
    </row>
    <row r="9208" spans="21:39" x14ac:dyDescent="0.2">
      <c r="U9208" s="4"/>
      <c r="V9208" s="4"/>
      <c r="W9208" s="4"/>
      <c r="X9208" s="4"/>
      <c r="AJ9208" s="4"/>
      <c r="AK9208" s="4"/>
      <c r="AL9208" s="4"/>
      <c r="AM9208" s="4"/>
    </row>
    <row r="9209" spans="21:39" x14ac:dyDescent="0.2">
      <c r="U9209" s="4"/>
      <c r="V9209" s="4"/>
      <c r="W9209" s="4"/>
      <c r="X9209" s="4"/>
      <c r="AJ9209" s="4"/>
      <c r="AK9209" s="4"/>
      <c r="AL9209" s="4"/>
      <c r="AM9209" s="4"/>
    </row>
    <row r="9210" spans="21:39" x14ac:dyDescent="0.2">
      <c r="U9210" s="4"/>
      <c r="V9210" s="4"/>
      <c r="W9210" s="4"/>
      <c r="X9210" s="4"/>
      <c r="AJ9210" s="4"/>
      <c r="AK9210" s="4"/>
      <c r="AL9210" s="4"/>
      <c r="AM9210" s="4"/>
    </row>
    <row r="9211" spans="21:39" x14ac:dyDescent="0.2">
      <c r="U9211" s="4"/>
      <c r="V9211" s="4"/>
      <c r="W9211" s="4"/>
      <c r="X9211" s="4"/>
      <c r="AJ9211" s="4"/>
      <c r="AK9211" s="4"/>
      <c r="AL9211" s="4"/>
      <c r="AM9211" s="4"/>
    </row>
    <row r="9212" spans="21:39" x14ac:dyDescent="0.2">
      <c r="U9212" s="4"/>
      <c r="V9212" s="4"/>
      <c r="W9212" s="4"/>
      <c r="X9212" s="4"/>
      <c r="AJ9212" s="4"/>
      <c r="AK9212" s="4"/>
      <c r="AL9212" s="4"/>
      <c r="AM9212" s="4"/>
    </row>
    <row r="9213" spans="21:39" x14ac:dyDescent="0.2">
      <c r="U9213" s="4"/>
      <c r="V9213" s="4"/>
      <c r="W9213" s="4"/>
      <c r="X9213" s="4"/>
      <c r="AJ9213" s="4"/>
      <c r="AK9213" s="4"/>
      <c r="AL9213" s="4"/>
      <c r="AM9213" s="4"/>
    </row>
    <row r="9214" spans="21:39" x14ac:dyDescent="0.2">
      <c r="U9214" s="4"/>
      <c r="V9214" s="4"/>
      <c r="W9214" s="4"/>
      <c r="X9214" s="4"/>
      <c r="AJ9214" s="4"/>
      <c r="AK9214" s="4"/>
      <c r="AL9214" s="4"/>
      <c r="AM9214" s="4"/>
    </row>
    <row r="9215" spans="21:39" x14ac:dyDescent="0.2">
      <c r="U9215" s="4"/>
      <c r="V9215" s="4"/>
      <c r="W9215" s="4"/>
      <c r="X9215" s="4"/>
      <c r="AJ9215" s="4"/>
      <c r="AK9215" s="4"/>
      <c r="AL9215" s="4"/>
      <c r="AM9215" s="4"/>
    </row>
    <row r="9216" spans="21:39" x14ac:dyDescent="0.2">
      <c r="U9216" s="4"/>
      <c r="V9216" s="4"/>
      <c r="W9216" s="4"/>
      <c r="X9216" s="4"/>
      <c r="AJ9216" s="4"/>
      <c r="AK9216" s="4"/>
      <c r="AL9216" s="4"/>
      <c r="AM9216" s="4"/>
    </row>
    <row r="9217" spans="21:39" x14ac:dyDescent="0.2">
      <c r="U9217" s="4"/>
      <c r="V9217" s="4"/>
      <c r="W9217" s="4"/>
      <c r="X9217" s="4"/>
      <c r="AJ9217" s="4"/>
      <c r="AK9217" s="4"/>
      <c r="AL9217" s="4"/>
      <c r="AM9217" s="4"/>
    </row>
    <row r="9218" spans="21:39" x14ac:dyDescent="0.2">
      <c r="U9218" s="4"/>
      <c r="V9218" s="4"/>
      <c r="W9218" s="4"/>
      <c r="X9218" s="4"/>
      <c r="AJ9218" s="4"/>
      <c r="AK9218" s="4"/>
      <c r="AL9218" s="4"/>
      <c r="AM9218" s="4"/>
    </row>
    <row r="9219" spans="21:39" x14ac:dyDescent="0.2">
      <c r="U9219" s="4"/>
      <c r="V9219" s="4"/>
      <c r="W9219" s="4"/>
      <c r="X9219" s="4"/>
      <c r="AJ9219" s="4"/>
      <c r="AK9219" s="4"/>
      <c r="AL9219" s="4"/>
      <c r="AM9219" s="4"/>
    </row>
    <row r="9220" spans="21:39" x14ac:dyDescent="0.2">
      <c r="U9220" s="4"/>
      <c r="V9220" s="4"/>
      <c r="W9220" s="4"/>
      <c r="X9220" s="4"/>
      <c r="AJ9220" s="4"/>
      <c r="AK9220" s="4"/>
      <c r="AL9220" s="4"/>
      <c r="AM9220" s="4"/>
    </row>
    <row r="9221" spans="21:39" x14ac:dyDescent="0.2">
      <c r="U9221" s="4"/>
      <c r="V9221" s="4"/>
      <c r="W9221" s="4"/>
      <c r="X9221" s="4"/>
      <c r="AJ9221" s="4"/>
      <c r="AK9221" s="4"/>
      <c r="AL9221" s="4"/>
      <c r="AM9221" s="4"/>
    </row>
    <row r="9222" spans="21:39" x14ac:dyDescent="0.2">
      <c r="U9222" s="4"/>
      <c r="V9222" s="4"/>
      <c r="W9222" s="4"/>
      <c r="X9222" s="4"/>
      <c r="AJ9222" s="4"/>
      <c r="AK9222" s="4"/>
      <c r="AL9222" s="4"/>
      <c r="AM9222" s="4"/>
    </row>
    <row r="9223" spans="21:39" x14ac:dyDescent="0.2">
      <c r="U9223" s="4"/>
      <c r="V9223" s="4"/>
      <c r="W9223" s="4"/>
      <c r="X9223" s="4"/>
      <c r="AJ9223" s="4"/>
      <c r="AK9223" s="4"/>
      <c r="AL9223" s="4"/>
      <c r="AM9223" s="4"/>
    </row>
    <row r="9224" spans="21:39" x14ac:dyDescent="0.2">
      <c r="U9224" s="4"/>
      <c r="V9224" s="4"/>
      <c r="W9224" s="4"/>
      <c r="X9224" s="4"/>
      <c r="AJ9224" s="4"/>
      <c r="AK9224" s="4"/>
      <c r="AL9224" s="4"/>
      <c r="AM9224" s="4"/>
    </row>
    <row r="9225" spans="21:39" x14ac:dyDescent="0.2">
      <c r="U9225" s="4"/>
      <c r="V9225" s="4"/>
      <c r="W9225" s="4"/>
      <c r="X9225" s="4"/>
      <c r="AJ9225" s="4"/>
      <c r="AK9225" s="4"/>
      <c r="AL9225" s="4"/>
      <c r="AM9225" s="4"/>
    </row>
    <row r="9226" spans="21:39" x14ac:dyDescent="0.2">
      <c r="U9226" s="4"/>
      <c r="V9226" s="4"/>
      <c r="W9226" s="4"/>
      <c r="X9226" s="4"/>
      <c r="AJ9226" s="4"/>
      <c r="AK9226" s="4"/>
      <c r="AL9226" s="4"/>
      <c r="AM9226" s="4"/>
    </row>
    <row r="9227" spans="21:39" x14ac:dyDescent="0.2">
      <c r="U9227" s="4"/>
      <c r="V9227" s="4"/>
      <c r="W9227" s="4"/>
      <c r="X9227" s="4"/>
      <c r="AJ9227" s="4"/>
      <c r="AK9227" s="4"/>
      <c r="AL9227" s="4"/>
      <c r="AM9227" s="4"/>
    </row>
    <row r="9228" spans="21:39" x14ac:dyDescent="0.2">
      <c r="U9228" s="4"/>
      <c r="V9228" s="4"/>
      <c r="W9228" s="4"/>
      <c r="X9228" s="4"/>
      <c r="AJ9228" s="4"/>
      <c r="AK9228" s="4"/>
      <c r="AL9228" s="4"/>
      <c r="AM9228" s="4"/>
    </row>
    <row r="9229" spans="21:39" x14ac:dyDescent="0.2">
      <c r="U9229" s="4"/>
      <c r="V9229" s="4"/>
      <c r="W9229" s="4"/>
      <c r="X9229" s="4"/>
      <c r="AJ9229" s="4"/>
      <c r="AK9229" s="4"/>
      <c r="AL9229" s="4"/>
      <c r="AM9229" s="4"/>
    </row>
    <row r="9230" spans="21:39" x14ac:dyDescent="0.2">
      <c r="U9230" s="4"/>
      <c r="V9230" s="4"/>
      <c r="W9230" s="4"/>
      <c r="X9230" s="4"/>
      <c r="AJ9230" s="4"/>
      <c r="AK9230" s="4"/>
      <c r="AL9230" s="4"/>
      <c r="AM9230" s="4"/>
    </row>
    <row r="9231" spans="21:39" x14ac:dyDescent="0.2">
      <c r="U9231" s="4"/>
      <c r="V9231" s="4"/>
      <c r="W9231" s="4"/>
      <c r="X9231" s="4"/>
      <c r="AJ9231" s="4"/>
      <c r="AK9231" s="4"/>
      <c r="AL9231" s="4"/>
      <c r="AM9231" s="4"/>
    </row>
    <row r="9232" spans="21:39" x14ac:dyDescent="0.2">
      <c r="U9232" s="4"/>
      <c r="V9232" s="4"/>
      <c r="W9232" s="4"/>
      <c r="X9232" s="4"/>
      <c r="AJ9232" s="4"/>
      <c r="AK9232" s="4"/>
      <c r="AL9232" s="4"/>
      <c r="AM9232" s="4"/>
    </row>
    <row r="9233" spans="21:39" x14ac:dyDescent="0.2">
      <c r="U9233" s="4"/>
      <c r="V9233" s="4"/>
      <c r="W9233" s="4"/>
      <c r="X9233" s="4"/>
      <c r="AJ9233" s="4"/>
      <c r="AK9233" s="4"/>
      <c r="AL9233" s="4"/>
      <c r="AM9233" s="4"/>
    </row>
    <row r="9234" spans="21:39" x14ac:dyDescent="0.2">
      <c r="U9234" s="4"/>
      <c r="V9234" s="4"/>
      <c r="W9234" s="4"/>
      <c r="X9234" s="4"/>
      <c r="AJ9234" s="4"/>
      <c r="AK9234" s="4"/>
      <c r="AL9234" s="4"/>
      <c r="AM9234" s="4"/>
    </row>
    <row r="9235" spans="21:39" x14ac:dyDescent="0.2">
      <c r="U9235" s="4"/>
      <c r="V9235" s="4"/>
      <c r="W9235" s="4"/>
      <c r="X9235" s="4"/>
      <c r="AJ9235" s="4"/>
      <c r="AK9235" s="4"/>
      <c r="AL9235" s="4"/>
      <c r="AM9235" s="4"/>
    </row>
    <row r="9236" spans="21:39" x14ac:dyDescent="0.2">
      <c r="U9236" s="4"/>
      <c r="V9236" s="4"/>
      <c r="W9236" s="4"/>
      <c r="X9236" s="4"/>
      <c r="AJ9236" s="4"/>
      <c r="AK9236" s="4"/>
      <c r="AL9236" s="4"/>
      <c r="AM9236" s="4"/>
    </row>
    <row r="9237" spans="21:39" x14ac:dyDescent="0.2">
      <c r="U9237" s="4"/>
      <c r="V9237" s="4"/>
      <c r="W9237" s="4"/>
      <c r="X9237" s="4"/>
      <c r="AJ9237" s="4"/>
      <c r="AK9237" s="4"/>
      <c r="AL9237" s="4"/>
      <c r="AM9237" s="4"/>
    </row>
    <row r="9238" spans="21:39" x14ac:dyDescent="0.2">
      <c r="U9238" s="4"/>
      <c r="V9238" s="4"/>
      <c r="W9238" s="4"/>
      <c r="X9238" s="4"/>
      <c r="AJ9238" s="4"/>
      <c r="AK9238" s="4"/>
      <c r="AL9238" s="4"/>
      <c r="AM9238" s="4"/>
    </row>
    <row r="9239" spans="21:39" x14ac:dyDescent="0.2">
      <c r="U9239" s="4"/>
      <c r="V9239" s="4"/>
      <c r="W9239" s="4"/>
      <c r="X9239" s="4"/>
      <c r="AJ9239" s="4"/>
      <c r="AK9239" s="4"/>
      <c r="AL9239" s="4"/>
      <c r="AM9239" s="4"/>
    </row>
    <row r="9240" spans="21:39" x14ac:dyDescent="0.2">
      <c r="U9240" s="4"/>
      <c r="V9240" s="4"/>
      <c r="W9240" s="4"/>
      <c r="X9240" s="4"/>
      <c r="AJ9240" s="4"/>
      <c r="AK9240" s="4"/>
      <c r="AL9240" s="4"/>
      <c r="AM9240" s="4"/>
    </row>
    <row r="9241" spans="21:39" x14ac:dyDescent="0.2">
      <c r="U9241" s="4"/>
      <c r="V9241" s="4"/>
      <c r="W9241" s="4"/>
      <c r="X9241" s="4"/>
      <c r="AJ9241" s="4"/>
      <c r="AK9241" s="4"/>
      <c r="AL9241" s="4"/>
      <c r="AM9241" s="4"/>
    </row>
    <row r="9242" spans="21:39" x14ac:dyDescent="0.2">
      <c r="U9242" s="4"/>
      <c r="V9242" s="4"/>
      <c r="W9242" s="4"/>
      <c r="X9242" s="4"/>
      <c r="AJ9242" s="4"/>
      <c r="AK9242" s="4"/>
      <c r="AL9242" s="4"/>
      <c r="AM9242" s="4"/>
    </row>
    <row r="9243" spans="21:39" x14ac:dyDescent="0.2">
      <c r="U9243" s="4"/>
      <c r="V9243" s="4"/>
      <c r="W9243" s="4"/>
      <c r="X9243" s="4"/>
      <c r="AJ9243" s="4"/>
      <c r="AK9243" s="4"/>
      <c r="AL9243" s="4"/>
      <c r="AM9243" s="4"/>
    </row>
    <row r="9244" spans="21:39" x14ac:dyDescent="0.2">
      <c r="U9244" s="4"/>
      <c r="V9244" s="4"/>
      <c r="W9244" s="4"/>
      <c r="X9244" s="4"/>
      <c r="AJ9244" s="4"/>
      <c r="AK9244" s="4"/>
      <c r="AL9244" s="4"/>
      <c r="AM9244" s="4"/>
    </row>
    <row r="9245" spans="21:39" x14ac:dyDescent="0.2">
      <c r="U9245" s="4"/>
      <c r="V9245" s="4"/>
      <c r="W9245" s="4"/>
      <c r="X9245" s="4"/>
      <c r="AJ9245" s="4"/>
      <c r="AK9245" s="4"/>
      <c r="AL9245" s="4"/>
      <c r="AM9245" s="4"/>
    </row>
    <row r="9246" spans="21:39" x14ac:dyDescent="0.2">
      <c r="U9246" s="4"/>
      <c r="V9246" s="4"/>
      <c r="W9246" s="4"/>
      <c r="X9246" s="4"/>
      <c r="AJ9246" s="4"/>
      <c r="AK9246" s="4"/>
      <c r="AL9246" s="4"/>
      <c r="AM9246" s="4"/>
    </row>
    <row r="9247" spans="21:39" x14ac:dyDescent="0.2">
      <c r="U9247" s="4"/>
      <c r="V9247" s="4"/>
      <c r="W9247" s="4"/>
      <c r="X9247" s="4"/>
      <c r="AJ9247" s="4"/>
      <c r="AK9247" s="4"/>
      <c r="AL9247" s="4"/>
      <c r="AM9247" s="4"/>
    </row>
    <row r="9248" spans="21:39" x14ac:dyDescent="0.2">
      <c r="U9248" s="4"/>
      <c r="V9248" s="4"/>
      <c r="W9248" s="4"/>
      <c r="X9248" s="4"/>
      <c r="AJ9248" s="4"/>
      <c r="AK9248" s="4"/>
      <c r="AL9248" s="4"/>
      <c r="AM9248" s="4"/>
    </row>
    <row r="9249" spans="21:39" x14ac:dyDescent="0.2">
      <c r="U9249" s="4"/>
      <c r="V9249" s="4"/>
      <c r="W9249" s="4"/>
      <c r="X9249" s="4"/>
      <c r="AJ9249" s="4"/>
      <c r="AK9249" s="4"/>
      <c r="AL9249" s="4"/>
      <c r="AM9249" s="4"/>
    </row>
    <row r="9250" spans="21:39" x14ac:dyDescent="0.2">
      <c r="U9250" s="4"/>
      <c r="V9250" s="4"/>
      <c r="W9250" s="4"/>
      <c r="X9250" s="4"/>
      <c r="AJ9250" s="4"/>
      <c r="AK9250" s="4"/>
      <c r="AL9250" s="4"/>
      <c r="AM9250" s="4"/>
    </row>
    <row r="9251" spans="21:39" x14ac:dyDescent="0.2">
      <c r="U9251" s="4"/>
      <c r="V9251" s="4"/>
      <c r="W9251" s="4"/>
      <c r="X9251" s="4"/>
      <c r="AJ9251" s="4"/>
      <c r="AK9251" s="4"/>
      <c r="AL9251" s="4"/>
      <c r="AM9251" s="4"/>
    </row>
    <row r="9252" spans="21:39" x14ac:dyDescent="0.2">
      <c r="U9252" s="4"/>
      <c r="V9252" s="4"/>
      <c r="W9252" s="4"/>
      <c r="X9252" s="4"/>
      <c r="AJ9252" s="4"/>
      <c r="AK9252" s="4"/>
      <c r="AL9252" s="4"/>
      <c r="AM9252" s="4"/>
    </row>
    <row r="9253" spans="21:39" x14ac:dyDescent="0.2">
      <c r="U9253" s="4"/>
      <c r="V9253" s="4"/>
      <c r="W9253" s="4"/>
      <c r="X9253" s="4"/>
      <c r="AJ9253" s="4"/>
      <c r="AK9253" s="4"/>
      <c r="AL9253" s="4"/>
      <c r="AM9253" s="4"/>
    </row>
    <row r="9254" spans="21:39" x14ac:dyDescent="0.2">
      <c r="U9254" s="4"/>
      <c r="V9254" s="4"/>
      <c r="W9254" s="4"/>
      <c r="X9254" s="4"/>
      <c r="AJ9254" s="4"/>
      <c r="AK9254" s="4"/>
      <c r="AL9254" s="4"/>
      <c r="AM9254" s="4"/>
    </row>
    <row r="9255" spans="21:39" x14ac:dyDescent="0.2">
      <c r="U9255" s="4"/>
      <c r="V9255" s="4"/>
      <c r="W9255" s="4"/>
      <c r="X9255" s="4"/>
      <c r="AJ9255" s="4"/>
      <c r="AK9255" s="4"/>
      <c r="AL9255" s="4"/>
      <c r="AM9255" s="4"/>
    </row>
    <row r="9256" spans="21:39" x14ac:dyDescent="0.2">
      <c r="U9256" s="4"/>
      <c r="V9256" s="4"/>
      <c r="W9256" s="4"/>
      <c r="X9256" s="4"/>
      <c r="AJ9256" s="4"/>
      <c r="AK9256" s="4"/>
      <c r="AL9256" s="4"/>
      <c r="AM9256" s="4"/>
    </row>
    <row r="9257" spans="21:39" x14ac:dyDescent="0.2">
      <c r="U9257" s="4"/>
      <c r="V9257" s="4"/>
      <c r="W9257" s="4"/>
      <c r="X9257" s="4"/>
      <c r="AJ9257" s="4"/>
      <c r="AK9257" s="4"/>
      <c r="AL9257" s="4"/>
      <c r="AM9257" s="4"/>
    </row>
    <row r="9258" spans="21:39" x14ac:dyDescent="0.2">
      <c r="U9258" s="4"/>
      <c r="V9258" s="4"/>
      <c r="W9258" s="4"/>
      <c r="X9258" s="4"/>
      <c r="AJ9258" s="4"/>
      <c r="AK9258" s="4"/>
      <c r="AL9258" s="4"/>
      <c r="AM9258" s="4"/>
    </row>
    <row r="9259" spans="21:39" x14ac:dyDescent="0.2">
      <c r="U9259" s="4"/>
      <c r="V9259" s="4"/>
      <c r="W9259" s="4"/>
      <c r="X9259" s="4"/>
      <c r="AJ9259" s="4"/>
      <c r="AK9259" s="4"/>
      <c r="AL9259" s="4"/>
      <c r="AM9259" s="4"/>
    </row>
    <row r="9260" spans="21:39" x14ac:dyDescent="0.2">
      <c r="U9260" s="4"/>
      <c r="V9260" s="4"/>
      <c r="W9260" s="4"/>
      <c r="X9260" s="4"/>
      <c r="AJ9260" s="4"/>
      <c r="AK9260" s="4"/>
      <c r="AL9260" s="4"/>
      <c r="AM9260" s="4"/>
    </row>
    <row r="9261" spans="21:39" x14ac:dyDescent="0.2">
      <c r="U9261" s="4"/>
      <c r="V9261" s="4"/>
      <c r="W9261" s="4"/>
      <c r="X9261" s="4"/>
      <c r="AJ9261" s="4"/>
      <c r="AK9261" s="4"/>
      <c r="AL9261" s="4"/>
      <c r="AM9261" s="4"/>
    </row>
    <row r="9262" spans="21:39" x14ac:dyDescent="0.2">
      <c r="U9262" s="4"/>
      <c r="V9262" s="4"/>
      <c r="W9262" s="4"/>
      <c r="X9262" s="4"/>
      <c r="AJ9262" s="4"/>
      <c r="AK9262" s="4"/>
      <c r="AL9262" s="4"/>
      <c r="AM9262" s="4"/>
    </row>
    <row r="9263" spans="21:39" x14ac:dyDescent="0.2">
      <c r="U9263" s="4"/>
      <c r="V9263" s="4"/>
      <c r="W9263" s="4"/>
      <c r="X9263" s="4"/>
      <c r="AJ9263" s="4"/>
      <c r="AK9263" s="4"/>
      <c r="AL9263" s="4"/>
      <c r="AM9263" s="4"/>
    </row>
    <row r="9264" spans="21:39" x14ac:dyDescent="0.2">
      <c r="U9264" s="4"/>
      <c r="V9264" s="4"/>
      <c r="W9264" s="4"/>
      <c r="X9264" s="4"/>
      <c r="AJ9264" s="4"/>
      <c r="AK9264" s="4"/>
      <c r="AL9264" s="4"/>
      <c r="AM9264" s="4"/>
    </row>
    <row r="9265" spans="21:39" x14ac:dyDescent="0.2">
      <c r="U9265" s="4"/>
      <c r="V9265" s="4"/>
      <c r="W9265" s="4"/>
      <c r="X9265" s="4"/>
      <c r="AJ9265" s="4"/>
      <c r="AK9265" s="4"/>
      <c r="AL9265" s="4"/>
      <c r="AM9265" s="4"/>
    </row>
    <row r="9266" spans="21:39" x14ac:dyDescent="0.2">
      <c r="U9266" s="4"/>
      <c r="V9266" s="4"/>
      <c r="W9266" s="4"/>
      <c r="X9266" s="4"/>
      <c r="AJ9266" s="4"/>
      <c r="AK9266" s="4"/>
      <c r="AL9266" s="4"/>
      <c r="AM9266" s="4"/>
    </row>
    <row r="9267" spans="21:39" x14ac:dyDescent="0.2">
      <c r="U9267" s="4"/>
      <c r="V9267" s="4"/>
      <c r="W9267" s="4"/>
      <c r="X9267" s="4"/>
      <c r="AJ9267" s="4"/>
      <c r="AK9267" s="4"/>
      <c r="AL9267" s="4"/>
      <c r="AM9267" s="4"/>
    </row>
    <row r="9268" spans="21:39" x14ac:dyDescent="0.2">
      <c r="U9268" s="4"/>
      <c r="V9268" s="4"/>
      <c r="W9268" s="4"/>
      <c r="X9268" s="4"/>
      <c r="AJ9268" s="4"/>
      <c r="AK9268" s="4"/>
      <c r="AL9268" s="4"/>
      <c r="AM9268" s="4"/>
    </row>
    <row r="9269" spans="21:39" x14ac:dyDescent="0.2">
      <c r="U9269" s="4"/>
      <c r="V9269" s="4"/>
      <c r="W9269" s="4"/>
      <c r="X9269" s="4"/>
      <c r="AJ9269" s="4"/>
      <c r="AK9269" s="4"/>
      <c r="AL9269" s="4"/>
      <c r="AM9269" s="4"/>
    </row>
    <row r="9270" spans="21:39" x14ac:dyDescent="0.2">
      <c r="U9270" s="4"/>
      <c r="V9270" s="4"/>
      <c r="W9270" s="4"/>
      <c r="X9270" s="4"/>
      <c r="AJ9270" s="4"/>
      <c r="AK9270" s="4"/>
      <c r="AL9270" s="4"/>
      <c r="AM9270" s="4"/>
    </row>
    <row r="9271" spans="21:39" x14ac:dyDescent="0.2">
      <c r="U9271" s="4"/>
      <c r="V9271" s="4"/>
      <c r="W9271" s="4"/>
      <c r="X9271" s="4"/>
      <c r="AJ9271" s="4"/>
      <c r="AK9271" s="4"/>
      <c r="AL9271" s="4"/>
      <c r="AM9271" s="4"/>
    </row>
    <row r="9272" spans="21:39" x14ac:dyDescent="0.2">
      <c r="U9272" s="4"/>
      <c r="V9272" s="4"/>
      <c r="W9272" s="4"/>
      <c r="X9272" s="4"/>
      <c r="AJ9272" s="4"/>
      <c r="AK9272" s="4"/>
      <c r="AL9272" s="4"/>
      <c r="AM9272" s="4"/>
    </row>
    <row r="9273" spans="21:39" x14ac:dyDescent="0.2">
      <c r="U9273" s="4"/>
      <c r="V9273" s="4"/>
      <c r="W9273" s="4"/>
      <c r="X9273" s="4"/>
      <c r="AJ9273" s="4"/>
      <c r="AK9273" s="4"/>
      <c r="AL9273" s="4"/>
      <c r="AM9273" s="4"/>
    </row>
    <row r="9274" spans="21:39" x14ac:dyDescent="0.2">
      <c r="U9274" s="4"/>
      <c r="V9274" s="4"/>
      <c r="W9274" s="4"/>
      <c r="X9274" s="4"/>
      <c r="AJ9274" s="4"/>
      <c r="AK9274" s="4"/>
      <c r="AL9274" s="4"/>
      <c r="AM9274" s="4"/>
    </row>
    <row r="9275" spans="21:39" x14ac:dyDescent="0.2">
      <c r="U9275" s="4"/>
      <c r="V9275" s="4"/>
      <c r="W9275" s="4"/>
      <c r="X9275" s="4"/>
      <c r="AJ9275" s="4"/>
      <c r="AK9275" s="4"/>
      <c r="AL9275" s="4"/>
      <c r="AM9275" s="4"/>
    </row>
    <row r="9276" spans="21:39" x14ac:dyDescent="0.2">
      <c r="U9276" s="4"/>
      <c r="V9276" s="4"/>
      <c r="W9276" s="4"/>
      <c r="X9276" s="4"/>
      <c r="AJ9276" s="4"/>
      <c r="AK9276" s="4"/>
      <c r="AL9276" s="4"/>
      <c r="AM9276" s="4"/>
    </row>
    <row r="9277" spans="21:39" x14ac:dyDescent="0.2">
      <c r="U9277" s="4"/>
      <c r="V9277" s="4"/>
      <c r="W9277" s="4"/>
      <c r="X9277" s="4"/>
      <c r="AJ9277" s="4"/>
      <c r="AK9277" s="4"/>
      <c r="AL9277" s="4"/>
      <c r="AM9277" s="4"/>
    </row>
    <row r="9278" spans="21:39" x14ac:dyDescent="0.2">
      <c r="U9278" s="4"/>
      <c r="V9278" s="4"/>
      <c r="W9278" s="4"/>
      <c r="X9278" s="4"/>
      <c r="AJ9278" s="4"/>
      <c r="AK9278" s="4"/>
      <c r="AL9278" s="4"/>
      <c r="AM9278" s="4"/>
    </row>
    <row r="9279" spans="21:39" x14ac:dyDescent="0.2">
      <c r="U9279" s="4"/>
      <c r="V9279" s="4"/>
      <c r="W9279" s="4"/>
      <c r="X9279" s="4"/>
      <c r="AJ9279" s="4"/>
      <c r="AK9279" s="4"/>
      <c r="AL9279" s="4"/>
      <c r="AM9279" s="4"/>
    </row>
    <row r="9280" spans="21:39" x14ac:dyDescent="0.2">
      <c r="U9280" s="4"/>
      <c r="V9280" s="4"/>
      <c r="W9280" s="4"/>
      <c r="X9280" s="4"/>
      <c r="AJ9280" s="4"/>
      <c r="AK9280" s="4"/>
      <c r="AL9280" s="4"/>
      <c r="AM9280" s="4"/>
    </row>
    <row r="9281" spans="21:39" x14ac:dyDescent="0.2">
      <c r="U9281" s="4"/>
      <c r="V9281" s="4"/>
      <c r="W9281" s="4"/>
      <c r="X9281" s="4"/>
      <c r="AJ9281" s="4"/>
      <c r="AK9281" s="4"/>
      <c r="AL9281" s="4"/>
      <c r="AM9281" s="4"/>
    </row>
    <row r="9282" spans="21:39" x14ac:dyDescent="0.2">
      <c r="U9282" s="4"/>
      <c r="V9282" s="4"/>
      <c r="W9282" s="4"/>
      <c r="X9282" s="4"/>
      <c r="AJ9282" s="4"/>
      <c r="AK9282" s="4"/>
      <c r="AL9282" s="4"/>
      <c r="AM9282" s="4"/>
    </row>
    <row r="9283" spans="21:39" x14ac:dyDescent="0.2">
      <c r="U9283" s="4"/>
      <c r="V9283" s="4"/>
      <c r="W9283" s="4"/>
      <c r="X9283" s="4"/>
      <c r="AJ9283" s="4"/>
      <c r="AK9283" s="4"/>
      <c r="AL9283" s="4"/>
      <c r="AM9283" s="4"/>
    </row>
    <row r="9284" spans="21:39" x14ac:dyDescent="0.2">
      <c r="U9284" s="4"/>
      <c r="V9284" s="4"/>
      <c r="W9284" s="4"/>
      <c r="X9284" s="4"/>
      <c r="AJ9284" s="4"/>
      <c r="AK9284" s="4"/>
      <c r="AL9284" s="4"/>
      <c r="AM9284" s="4"/>
    </row>
    <row r="9285" spans="21:39" x14ac:dyDescent="0.2">
      <c r="U9285" s="4"/>
      <c r="V9285" s="4"/>
      <c r="W9285" s="4"/>
      <c r="X9285" s="4"/>
      <c r="AJ9285" s="4"/>
      <c r="AK9285" s="4"/>
      <c r="AL9285" s="4"/>
      <c r="AM9285" s="4"/>
    </row>
    <row r="9286" spans="21:39" x14ac:dyDescent="0.2">
      <c r="U9286" s="4"/>
      <c r="V9286" s="4"/>
      <c r="W9286" s="4"/>
      <c r="X9286" s="4"/>
      <c r="AJ9286" s="4"/>
      <c r="AK9286" s="4"/>
      <c r="AL9286" s="4"/>
      <c r="AM9286" s="4"/>
    </row>
    <row r="9287" spans="21:39" x14ac:dyDescent="0.2">
      <c r="U9287" s="4"/>
      <c r="V9287" s="4"/>
      <c r="W9287" s="4"/>
      <c r="X9287" s="4"/>
      <c r="AJ9287" s="4"/>
      <c r="AK9287" s="4"/>
      <c r="AL9287" s="4"/>
      <c r="AM9287" s="4"/>
    </row>
    <row r="9288" spans="21:39" x14ac:dyDescent="0.2">
      <c r="U9288" s="4"/>
      <c r="V9288" s="4"/>
      <c r="W9288" s="4"/>
      <c r="X9288" s="4"/>
      <c r="AJ9288" s="4"/>
      <c r="AK9288" s="4"/>
      <c r="AL9288" s="4"/>
      <c r="AM9288" s="4"/>
    </row>
    <row r="9289" spans="21:39" x14ac:dyDescent="0.2">
      <c r="U9289" s="4"/>
      <c r="V9289" s="4"/>
      <c r="W9289" s="4"/>
      <c r="X9289" s="4"/>
      <c r="AJ9289" s="4"/>
      <c r="AK9289" s="4"/>
      <c r="AL9289" s="4"/>
      <c r="AM9289" s="4"/>
    </row>
    <row r="9290" spans="21:39" x14ac:dyDescent="0.2">
      <c r="U9290" s="4"/>
      <c r="V9290" s="4"/>
      <c r="W9290" s="4"/>
      <c r="X9290" s="4"/>
      <c r="AJ9290" s="4"/>
      <c r="AK9290" s="4"/>
      <c r="AL9290" s="4"/>
      <c r="AM9290" s="4"/>
    </row>
    <row r="9291" spans="21:39" x14ac:dyDescent="0.2">
      <c r="U9291" s="4"/>
      <c r="V9291" s="4"/>
      <c r="W9291" s="4"/>
      <c r="X9291" s="4"/>
      <c r="AJ9291" s="4"/>
      <c r="AK9291" s="4"/>
      <c r="AL9291" s="4"/>
      <c r="AM9291" s="4"/>
    </row>
    <row r="9292" spans="21:39" x14ac:dyDescent="0.2">
      <c r="U9292" s="4"/>
      <c r="V9292" s="4"/>
      <c r="W9292" s="4"/>
      <c r="X9292" s="4"/>
      <c r="AJ9292" s="4"/>
      <c r="AK9292" s="4"/>
      <c r="AL9292" s="4"/>
      <c r="AM9292" s="4"/>
    </row>
    <row r="9293" spans="21:39" x14ac:dyDescent="0.2">
      <c r="U9293" s="4"/>
      <c r="V9293" s="4"/>
      <c r="W9293" s="4"/>
      <c r="X9293" s="4"/>
      <c r="AJ9293" s="4"/>
      <c r="AK9293" s="4"/>
      <c r="AL9293" s="4"/>
      <c r="AM9293" s="4"/>
    </row>
    <row r="9294" spans="21:39" x14ac:dyDescent="0.2">
      <c r="U9294" s="4"/>
      <c r="V9294" s="4"/>
      <c r="W9294" s="4"/>
      <c r="X9294" s="4"/>
      <c r="AJ9294" s="4"/>
      <c r="AK9294" s="4"/>
      <c r="AL9294" s="4"/>
      <c r="AM9294" s="4"/>
    </row>
    <row r="9295" spans="21:39" x14ac:dyDescent="0.2">
      <c r="U9295" s="4"/>
      <c r="V9295" s="4"/>
      <c r="W9295" s="4"/>
      <c r="X9295" s="4"/>
      <c r="AJ9295" s="4"/>
      <c r="AK9295" s="4"/>
      <c r="AL9295" s="4"/>
      <c r="AM9295" s="4"/>
    </row>
    <row r="9296" spans="21:39" x14ac:dyDescent="0.2">
      <c r="U9296" s="4"/>
      <c r="V9296" s="4"/>
      <c r="W9296" s="4"/>
      <c r="X9296" s="4"/>
      <c r="AJ9296" s="4"/>
      <c r="AK9296" s="4"/>
      <c r="AL9296" s="4"/>
      <c r="AM9296" s="4"/>
    </row>
    <row r="9297" spans="21:39" x14ac:dyDescent="0.2">
      <c r="U9297" s="4"/>
      <c r="V9297" s="4"/>
      <c r="W9297" s="4"/>
      <c r="X9297" s="4"/>
      <c r="AJ9297" s="4"/>
      <c r="AK9297" s="4"/>
      <c r="AL9297" s="4"/>
      <c r="AM9297" s="4"/>
    </row>
    <row r="9298" spans="21:39" x14ac:dyDescent="0.2">
      <c r="U9298" s="4"/>
      <c r="V9298" s="4"/>
      <c r="W9298" s="4"/>
      <c r="X9298" s="4"/>
      <c r="AJ9298" s="4"/>
      <c r="AK9298" s="4"/>
      <c r="AL9298" s="4"/>
      <c r="AM9298" s="4"/>
    </row>
    <row r="9299" spans="21:39" x14ac:dyDescent="0.2">
      <c r="U9299" s="4"/>
      <c r="V9299" s="4"/>
      <c r="W9299" s="4"/>
      <c r="X9299" s="4"/>
      <c r="AJ9299" s="4"/>
      <c r="AK9299" s="4"/>
      <c r="AL9299" s="4"/>
      <c r="AM9299" s="4"/>
    </row>
    <row r="9300" spans="21:39" x14ac:dyDescent="0.2">
      <c r="U9300" s="4"/>
      <c r="V9300" s="4"/>
      <c r="W9300" s="4"/>
      <c r="X9300" s="4"/>
      <c r="AJ9300" s="4"/>
      <c r="AK9300" s="4"/>
      <c r="AL9300" s="4"/>
      <c r="AM9300" s="4"/>
    </row>
    <row r="9301" spans="21:39" x14ac:dyDescent="0.2">
      <c r="U9301" s="4"/>
      <c r="V9301" s="4"/>
      <c r="W9301" s="4"/>
      <c r="X9301" s="4"/>
      <c r="AJ9301" s="4"/>
      <c r="AK9301" s="4"/>
      <c r="AL9301" s="4"/>
      <c r="AM9301" s="4"/>
    </row>
    <row r="9302" spans="21:39" x14ac:dyDescent="0.2">
      <c r="U9302" s="4"/>
      <c r="V9302" s="4"/>
      <c r="W9302" s="4"/>
      <c r="X9302" s="4"/>
      <c r="AJ9302" s="4"/>
      <c r="AK9302" s="4"/>
      <c r="AL9302" s="4"/>
      <c r="AM9302" s="4"/>
    </row>
    <row r="9303" spans="21:39" x14ac:dyDescent="0.2">
      <c r="U9303" s="4"/>
      <c r="V9303" s="4"/>
      <c r="W9303" s="4"/>
      <c r="X9303" s="4"/>
      <c r="AJ9303" s="4"/>
      <c r="AK9303" s="4"/>
      <c r="AL9303" s="4"/>
      <c r="AM9303" s="4"/>
    </row>
    <row r="9304" spans="21:39" x14ac:dyDescent="0.2">
      <c r="U9304" s="4"/>
      <c r="V9304" s="4"/>
      <c r="W9304" s="4"/>
      <c r="X9304" s="4"/>
      <c r="AJ9304" s="4"/>
      <c r="AK9304" s="4"/>
      <c r="AL9304" s="4"/>
      <c r="AM9304" s="4"/>
    </row>
    <row r="9305" spans="21:39" x14ac:dyDescent="0.2">
      <c r="U9305" s="4"/>
      <c r="V9305" s="4"/>
      <c r="W9305" s="4"/>
      <c r="X9305" s="4"/>
      <c r="AJ9305" s="4"/>
      <c r="AK9305" s="4"/>
      <c r="AL9305" s="4"/>
      <c r="AM9305" s="4"/>
    </row>
    <row r="9306" spans="21:39" x14ac:dyDescent="0.2">
      <c r="U9306" s="4"/>
      <c r="V9306" s="4"/>
      <c r="W9306" s="4"/>
      <c r="X9306" s="4"/>
      <c r="AJ9306" s="4"/>
      <c r="AK9306" s="4"/>
      <c r="AL9306" s="4"/>
      <c r="AM9306" s="4"/>
    </row>
    <row r="9307" spans="21:39" x14ac:dyDescent="0.2">
      <c r="U9307" s="4"/>
      <c r="V9307" s="4"/>
      <c r="W9307" s="4"/>
      <c r="X9307" s="4"/>
      <c r="AJ9307" s="4"/>
      <c r="AK9307" s="4"/>
      <c r="AL9307" s="4"/>
      <c r="AM9307" s="4"/>
    </row>
    <row r="9308" spans="21:39" x14ac:dyDescent="0.2">
      <c r="U9308" s="4"/>
      <c r="V9308" s="4"/>
      <c r="W9308" s="4"/>
      <c r="X9308" s="4"/>
      <c r="AJ9308" s="4"/>
      <c r="AK9308" s="4"/>
      <c r="AL9308" s="4"/>
      <c r="AM9308" s="4"/>
    </row>
    <row r="9309" spans="21:39" x14ac:dyDescent="0.2">
      <c r="U9309" s="4"/>
      <c r="V9309" s="4"/>
      <c r="W9309" s="4"/>
      <c r="X9309" s="4"/>
      <c r="AJ9309" s="4"/>
      <c r="AK9309" s="4"/>
      <c r="AL9309" s="4"/>
      <c r="AM9309" s="4"/>
    </row>
    <row r="9310" spans="21:39" x14ac:dyDescent="0.2">
      <c r="U9310" s="4"/>
      <c r="V9310" s="4"/>
      <c r="W9310" s="4"/>
      <c r="X9310" s="4"/>
      <c r="AJ9310" s="4"/>
      <c r="AK9310" s="4"/>
      <c r="AL9310" s="4"/>
      <c r="AM9310" s="4"/>
    </row>
    <row r="9311" spans="21:39" x14ac:dyDescent="0.2">
      <c r="U9311" s="4"/>
      <c r="V9311" s="4"/>
      <c r="W9311" s="4"/>
      <c r="X9311" s="4"/>
      <c r="AJ9311" s="4"/>
      <c r="AK9311" s="4"/>
      <c r="AL9311" s="4"/>
      <c r="AM9311" s="4"/>
    </row>
    <row r="9312" spans="21:39" x14ac:dyDescent="0.2">
      <c r="U9312" s="4"/>
      <c r="V9312" s="4"/>
      <c r="W9312" s="4"/>
      <c r="X9312" s="4"/>
      <c r="AJ9312" s="4"/>
      <c r="AK9312" s="4"/>
      <c r="AL9312" s="4"/>
      <c r="AM9312" s="4"/>
    </row>
    <row r="9313" spans="21:39" x14ac:dyDescent="0.2">
      <c r="U9313" s="4"/>
      <c r="V9313" s="4"/>
      <c r="W9313" s="4"/>
      <c r="X9313" s="4"/>
      <c r="AJ9313" s="4"/>
      <c r="AK9313" s="4"/>
      <c r="AL9313" s="4"/>
      <c r="AM9313" s="4"/>
    </row>
    <row r="9314" spans="21:39" x14ac:dyDescent="0.2">
      <c r="U9314" s="4"/>
      <c r="V9314" s="4"/>
      <c r="W9314" s="4"/>
      <c r="X9314" s="4"/>
      <c r="AJ9314" s="4"/>
      <c r="AK9314" s="4"/>
      <c r="AL9314" s="4"/>
      <c r="AM9314" s="4"/>
    </row>
    <row r="9315" spans="21:39" x14ac:dyDescent="0.2">
      <c r="U9315" s="4"/>
      <c r="V9315" s="4"/>
      <c r="W9315" s="4"/>
      <c r="X9315" s="4"/>
      <c r="AJ9315" s="4"/>
      <c r="AK9315" s="4"/>
      <c r="AL9315" s="4"/>
      <c r="AM9315" s="4"/>
    </row>
    <row r="9316" spans="21:39" x14ac:dyDescent="0.2">
      <c r="U9316" s="4"/>
      <c r="V9316" s="4"/>
      <c r="W9316" s="4"/>
      <c r="X9316" s="4"/>
      <c r="AJ9316" s="4"/>
      <c r="AK9316" s="4"/>
      <c r="AL9316" s="4"/>
      <c r="AM9316" s="4"/>
    </row>
    <row r="9317" spans="21:39" x14ac:dyDescent="0.2">
      <c r="U9317" s="4"/>
      <c r="V9317" s="4"/>
      <c r="W9317" s="4"/>
      <c r="X9317" s="4"/>
      <c r="AJ9317" s="4"/>
      <c r="AK9317" s="4"/>
      <c r="AL9317" s="4"/>
      <c r="AM9317" s="4"/>
    </row>
    <row r="9318" spans="21:39" x14ac:dyDescent="0.2">
      <c r="U9318" s="4"/>
      <c r="V9318" s="4"/>
      <c r="W9318" s="4"/>
      <c r="X9318" s="4"/>
      <c r="AJ9318" s="4"/>
      <c r="AK9318" s="4"/>
      <c r="AL9318" s="4"/>
      <c r="AM9318" s="4"/>
    </row>
    <row r="9319" spans="21:39" x14ac:dyDescent="0.2">
      <c r="U9319" s="4"/>
      <c r="V9319" s="4"/>
      <c r="W9319" s="4"/>
      <c r="X9319" s="4"/>
      <c r="AJ9319" s="4"/>
      <c r="AK9319" s="4"/>
      <c r="AL9319" s="4"/>
      <c r="AM9319" s="4"/>
    </row>
    <row r="9320" spans="21:39" x14ac:dyDescent="0.2">
      <c r="U9320" s="4"/>
      <c r="V9320" s="4"/>
      <c r="W9320" s="4"/>
      <c r="X9320" s="4"/>
      <c r="AJ9320" s="4"/>
      <c r="AK9320" s="4"/>
      <c r="AL9320" s="4"/>
      <c r="AM9320" s="4"/>
    </row>
    <row r="9321" spans="21:39" x14ac:dyDescent="0.2">
      <c r="U9321" s="4"/>
      <c r="V9321" s="4"/>
      <c r="W9321" s="4"/>
      <c r="X9321" s="4"/>
      <c r="AJ9321" s="4"/>
      <c r="AK9321" s="4"/>
      <c r="AL9321" s="4"/>
      <c r="AM9321" s="4"/>
    </row>
    <row r="9322" spans="21:39" x14ac:dyDescent="0.2">
      <c r="U9322" s="4"/>
      <c r="V9322" s="4"/>
      <c r="W9322" s="4"/>
      <c r="X9322" s="4"/>
      <c r="AJ9322" s="4"/>
      <c r="AK9322" s="4"/>
      <c r="AL9322" s="4"/>
      <c r="AM9322" s="4"/>
    </row>
    <row r="9323" spans="21:39" x14ac:dyDescent="0.2">
      <c r="U9323" s="4"/>
      <c r="V9323" s="4"/>
      <c r="W9323" s="4"/>
      <c r="X9323" s="4"/>
      <c r="AJ9323" s="4"/>
      <c r="AK9323" s="4"/>
      <c r="AL9323" s="4"/>
      <c r="AM9323" s="4"/>
    </row>
    <row r="9324" spans="21:39" x14ac:dyDescent="0.2">
      <c r="U9324" s="4"/>
      <c r="V9324" s="4"/>
      <c r="W9324" s="4"/>
      <c r="X9324" s="4"/>
      <c r="AJ9324" s="4"/>
      <c r="AK9324" s="4"/>
      <c r="AL9324" s="4"/>
      <c r="AM9324" s="4"/>
    </row>
    <row r="9325" spans="21:39" x14ac:dyDescent="0.2">
      <c r="U9325" s="4"/>
      <c r="V9325" s="4"/>
      <c r="W9325" s="4"/>
      <c r="X9325" s="4"/>
      <c r="AJ9325" s="4"/>
      <c r="AK9325" s="4"/>
      <c r="AL9325" s="4"/>
      <c r="AM9325" s="4"/>
    </row>
    <row r="9326" spans="21:39" x14ac:dyDescent="0.2">
      <c r="U9326" s="4"/>
      <c r="V9326" s="4"/>
      <c r="W9326" s="4"/>
      <c r="X9326" s="4"/>
      <c r="AJ9326" s="4"/>
      <c r="AK9326" s="4"/>
      <c r="AL9326" s="4"/>
      <c r="AM9326" s="4"/>
    </row>
    <row r="9327" spans="21:39" x14ac:dyDescent="0.2">
      <c r="U9327" s="4"/>
      <c r="V9327" s="4"/>
      <c r="W9327" s="4"/>
      <c r="X9327" s="4"/>
      <c r="AJ9327" s="4"/>
      <c r="AK9327" s="4"/>
      <c r="AL9327" s="4"/>
      <c r="AM9327" s="4"/>
    </row>
    <row r="9328" spans="21:39" x14ac:dyDescent="0.2">
      <c r="U9328" s="4"/>
      <c r="V9328" s="4"/>
      <c r="W9328" s="4"/>
      <c r="X9328" s="4"/>
      <c r="AJ9328" s="4"/>
      <c r="AK9328" s="4"/>
      <c r="AL9328" s="4"/>
      <c r="AM9328" s="4"/>
    </row>
    <row r="9329" spans="21:39" x14ac:dyDescent="0.2">
      <c r="U9329" s="4"/>
      <c r="V9329" s="4"/>
      <c r="W9329" s="4"/>
      <c r="X9329" s="4"/>
      <c r="AJ9329" s="4"/>
      <c r="AK9329" s="4"/>
      <c r="AL9329" s="4"/>
      <c r="AM9329" s="4"/>
    </row>
    <row r="9330" spans="21:39" x14ac:dyDescent="0.2">
      <c r="U9330" s="4"/>
      <c r="V9330" s="4"/>
      <c r="W9330" s="4"/>
      <c r="X9330" s="4"/>
      <c r="AJ9330" s="4"/>
      <c r="AK9330" s="4"/>
      <c r="AL9330" s="4"/>
      <c r="AM9330" s="4"/>
    </row>
    <row r="9331" spans="21:39" x14ac:dyDescent="0.2">
      <c r="U9331" s="4"/>
      <c r="V9331" s="4"/>
      <c r="W9331" s="4"/>
      <c r="X9331" s="4"/>
      <c r="AJ9331" s="4"/>
      <c r="AK9331" s="4"/>
      <c r="AL9331" s="4"/>
      <c r="AM9331" s="4"/>
    </row>
    <row r="9332" spans="21:39" x14ac:dyDescent="0.2">
      <c r="U9332" s="4"/>
      <c r="V9332" s="4"/>
      <c r="W9332" s="4"/>
      <c r="X9332" s="4"/>
      <c r="AJ9332" s="4"/>
      <c r="AK9332" s="4"/>
      <c r="AL9332" s="4"/>
      <c r="AM9332" s="4"/>
    </row>
    <row r="9333" spans="21:39" x14ac:dyDescent="0.2">
      <c r="U9333" s="4"/>
      <c r="V9333" s="4"/>
      <c r="W9333" s="4"/>
      <c r="X9333" s="4"/>
      <c r="AJ9333" s="4"/>
      <c r="AK9333" s="4"/>
      <c r="AL9333" s="4"/>
      <c r="AM9333" s="4"/>
    </row>
    <row r="9334" spans="21:39" x14ac:dyDescent="0.2">
      <c r="U9334" s="4"/>
      <c r="V9334" s="4"/>
      <c r="W9334" s="4"/>
      <c r="X9334" s="4"/>
      <c r="AJ9334" s="4"/>
      <c r="AK9334" s="4"/>
      <c r="AL9334" s="4"/>
      <c r="AM9334" s="4"/>
    </row>
    <row r="9335" spans="21:39" x14ac:dyDescent="0.2">
      <c r="U9335" s="4"/>
      <c r="V9335" s="4"/>
      <c r="W9335" s="4"/>
      <c r="X9335" s="4"/>
      <c r="AJ9335" s="4"/>
      <c r="AK9335" s="4"/>
      <c r="AL9335" s="4"/>
      <c r="AM9335" s="4"/>
    </row>
    <row r="9336" spans="21:39" x14ac:dyDescent="0.2">
      <c r="U9336" s="4"/>
      <c r="V9336" s="4"/>
      <c r="W9336" s="4"/>
      <c r="X9336" s="4"/>
      <c r="AJ9336" s="4"/>
      <c r="AK9336" s="4"/>
      <c r="AL9336" s="4"/>
      <c r="AM9336" s="4"/>
    </row>
    <row r="9337" spans="21:39" x14ac:dyDescent="0.2">
      <c r="U9337" s="4"/>
      <c r="V9337" s="4"/>
      <c r="W9337" s="4"/>
      <c r="X9337" s="4"/>
      <c r="AJ9337" s="4"/>
      <c r="AK9337" s="4"/>
      <c r="AL9337" s="4"/>
      <c r="AM9337" s="4"/>
    </row>
    <row r="9338" spans="21:39" x14ac:dyDescent="0.2">
      <c r="U9338" s="4"/>
      <c r="V9338" s="4"/>
      <c r="W9338" s="4"/>
      <c r="X9338" s="4"/>
      <c r="AJ9338" s="4"/>
      <c r="AK9338" s="4"/>
      <c r="AL9338" s="4"/>
      <c r="AM9338" s="4"/>
    </row>
    <row r="9339" spans="21:39" x14ac:dyDescent="0.2">
      <c r="U9339" s="4"/>
      <c r="V9339" s="4"/>
      <c r="W9339" s="4"/>
      <c r="X9339" s="4"/>
      <c r="AJ9339" s="4"/>
      <c r="AK9339" s="4"/>
      <c r="AL9339" s="4"/>
      <c r="AM9339" s="4"/>
    </row>
    <row r="9340" spans="21:39" x14ac:dyDescent="0.2">
      <c r="U9340" s="4"/>
      <c r="V9340" s="4"/>
      <c r="W9340" s="4"/>
      <c r="X9340" s="4"/>
      <c r="AJ9340" s="4"/>
      <c r="AK9340" s="4"/>
      <c r="AL9340" s="4"/>
      <c r="AM9340" s="4"/>
    </row>
    <row r="9341" spans="21:39" x14ac:dyDescent="0.2">
      <c r="U9341" s="4"/>
      <c r="V9341" s="4"/>
      <c r="W9341" s="4"/>
      <c r="X9341" s="4"/>
      <c r="AJ9341" s="4"/>
      <c r="AK9341" s="4"/>
      <c r="AL9341" s="4"/>
      <c r="AM9341" s="4"/>
    </row>
    <row r="9342" spans="21:39" x14ac:dyDescent="0.2">
      <c r="U9342" s="4"/>
      <c r="V9342" s="4"/>
      <c r="W9342" s="4"/>
      <c r="X9342" s="4"/>
      <c r="AJ9342" s="4"/>
      <c r="AK9342" s="4"/>
      <c r="AL9342" s="4"/>
      <c r="AM9342" s="4"/>
    </row>
    <row r="9343" spans="21:39" x14ac:dyDescent="0.2">
      <c r="U9343" s="4"/>
      <c r="V9343" s="4"/>
      <c r="W9343" s="4"/>
      <c r="X9343" s="4"/>
      <c r="AJ9343" s="4"/>
      <c r="AK9343" s="4"/>
      <c r="AL9343" s="4"/>
      <c r="AM9343" s="4"/>
    </row>
    <row r="9344" spans="21:39" x14ac:dyDescent="0.2">
      <c r="U9344" s="4"/>
      <c r="V9344" s="4"/>
      <c r="W9344" s="4"/>
      <c r="X9344" s="4"/>
      <c r="AJ9344" s="4"/>
      <c r="AK9344" s="4"/>
      <c r="AL9344" s="4"/>
      <c r="AM9344" s="4"/>
    </row>
    <row r="9345" spans="21:39" x14ac:dyDescent="0.2">
      <c r="U9345" s="4"/>
      <c r="V9345" s="4"/>
      <c r="W9345" s="4"/>
      <c r="X9345" s="4"/>
      <c r="AJ9345" s="4"/>
      <c r="AK9345" s="4"/>
      <c r="AL9345" s="4"/>
      <c r="AM9345" s="4"/>
    </row>
    <row r="9346" spans="21:39" x14ac:dyDescent="0.2">
      <c r="U9346" s="4"/>
      <c r="V9346" s="4"/>
      <c r="W9346" s="4"/>
      <c r="X9346" s="4"/>
      <c r="AJ9346" s="4"/>
      <c r="AK9346" s="4"/>
      <c r="AL9346" s="4"/>
      <c r="AM9346" s="4"/>
    </row>
    <row r="9347" spans="21:39" x14ac:dyDescent="0.2">
      <c r="U9347" s="4"/>
      <c r="V9347" s="4"/>
      <c r="W9347" s="4"/>
      <c r="X9347" s="4"/>
      <c r="AJ9347" s="4"/>
      <c r="AK9347" s="4"/>
      <c r="AL9347" s="4"/>
      <c r="AM9347" s="4"/>
    </row>
    <row r="9348" spans="21:39" x14ac:dyDescent="0.2">
      <c r="U9348" s="4"/>
      <c r="V9348" s="4"/>
      <c r="W9348" s="4"/>
      <c r="X9348" s="4"/>
      <c r="AJ9348" s="4"/>
      <c r="AK9348" s="4"/>
      <c r="AL9348" s="4"/>
      <c r="AM9348" s="4"/>
    </row>
    <row r="9349" spans="21:39" x14ac:dyDescent="0.2">
      <c r="U9349" s="4"/>
      <c r="V9349" s="4"/>
      <c r="W9349" s="4"/>
      <c r="X9349" s="4"/>
      <c r="AJ9349" s="4"/>
      <c r="AK9349" s="4"/>
      <c r="AL9349" s="4"/>
      <c r="AM9349" s="4"/>
    </row>
    <row r="9350" spans="21:39" x14ac:dyDescent="0.2">
      <c r="U9350" s="4"/>
      <c r="V9350" s="4"/>
      <c r="W9350" s="4"/>
      <c r="X9350" s="4"/>
      <c r="AJ9350" s="4"/>
      <c r="AK9350" s="4"/>
      <c r="AL9350" s="4"/>
      <c r="AM9350" s="4"/>
    </row>
    <row r="9351" spans="21:39" x14ac:dyDescent="0.2">
      <c r="U9351" s="4"/>
      <c r="V9351" s="4"/>
      <c r="W9351" s="4"/>
      <c r="X9351" s="4"/>
      <c r="AJ9351" s="4"/>
      <c r="AK9351" s="4"/>
      <c r="AL9351" s="4"/>
      <c r="AM9351" s="4"/>
    </row>
    <row r="9352" spans="21:39" x14ac:dyDescent="0.2">
      <c r="U9352" s="4"/>
      <c r="V9352" s="4"/>
      <c r="W9352" s="4"/>
      <c r="X9352" s="4"/>
      <c r="AJ9352" s="4"/>
      <c r="AK9352" s="4"/>
      <c r="AL9352" s="4"/>
      <c r="AM9352" s="4"/>
    </row>
    <row r="9353" spans="21:39" x14ac:dyDescent="0.2">
      <c r="U9353" s="4"/>
      <c r="V9353" s="4"/>
      <c r="W9353" s="4"/>
      <c r="X9353" s="4"/>
      <c r="AJ9353" s="4"/>
      <c r="AK9353" s="4"/>
      <c r="AL9353" s="4"/>
      <c r="AM9353" s="4"/>
    </row>
    <row r="9354" spans="21:39" x14ac:dyDescent="0.2">
      <c r="U9354" s="4"/>
      <c r="V9354" s="4"/>
      <c r="W9354" s="4"/>
      <c r="X9354" s="4"/>
      <c r="AJ9354" s="4"/>
      <c r="AK9354" s="4"/>
      <c r="AL9354" s="4"/>
      <c r="AM9354" s="4"/>
    </row>
    <row r="9355" spans="21:39" x14ac:dyDescent="0.2">
      <c r="U9355" s="4"/>
      <c r="V9355" s="4"/>
      <c r="W9355" s="4"/>
      <c r="X9355" s="4"/>
      <c r="AJ9355" s="4"/>
      <c r="AK9355" s="4"/>
      <c r="AL9355" s="4"/>
      <c r="AM9355" s="4"/>
    </row>
    <row r="9356" spans="21:39" x14ac:dyDescent="0.2">
      <c r="U9356" s="4"/>
      <c r="V9356" s="4"/>
      <c r="W9356" s="4"/>
      <c r="X9356" s="4"/>
      <c r="AJ9356" s="4"/>
      <c r="AK9356" s="4"/>
      <c r="AL9356" s="4"/>
      <c r="AM9356" s="4"/>
    </row>
    <row r="9357" spans="21:39" x14ac:dyDescent="0.2">
      <c r="U9357" s="4"/>
      <c r="V9357" s="4"/>
      <c r="W9357" s="4"/>
      <c r="X9357" s="4"/>
      <c r="AJ9357" s="4"/>
      <c r="AK9357" s="4"/>
      <c r="AL9357" s="4"/>
      <c r="AM9357" s="4"/>
    </row>
    <row r="9358" spans="21:39" x14ac:dyDescent="0.2">
      <c r="U9358" s="4"/>
      <c r="V9358" s="4"/>
      <c r="W9358" s="4"/>
      <c r="X9358" s="4"/>
      <c r="AJ9358" s="4"/>
      <c r="AK9358" s="4"/>
      <c r="AL9358" s="4"/>
      <c r="AM9358" s="4"/>
    </row>
    <row r="9359" spans="21:39" x14ac:dyDescent="0.2">
      <c r="U9359" s="4"/>
      <c r="V9359" s="4"/>
      <c r="W9359" s="4"/>
      <c r="X9359" s="4"/>
      <c r="AJ9359" s="4"/>
      <c r="AK9359" s="4"/>
      <c r="AL9359" s="4"/>
      <c r="AM9359" s="4"/>
    </row>
    <row r="9360" spans="21:39" x14ac:dyDescent="0.2">
      <c r="U9360" s="4"/>
      <c r="V9360" s="4"/>
      <c r="W9360" s="4"/>
      <c r="X9360" s="4"/>
      <c r="AJ9360" s="4"/>
      <c r="AK9360" s="4"/>
      <c r="AL9360" s="4"/>
      <c r="AM9360" s="4"/>
    </row>
    <row r="9361" spans="21:39" x14ac:dyDescent="0.2">
      <c r="U9361" s="4"/>
      <c r="V9361" s="4"/>
      <c r="W9361" s="4"/>
      <c r="X9361" s="4"/>
      <c r="AJ9361" s="4"/>
      <c r="AK9361" s="4"/>
      <c r="AL9361" s="4"/>
      <c r="AM9361" s="4"/>
    </row>
    <row r="9362" spans="21:39" x14ac:dyDescent="0.2">
      <c r="U9362" s="4"/>
      <c r="V9362" s="4"/>
      <c r="W9362" s="4"/>
      <c r="X9362" s="4"/>
      <c r="AJ9362" s="4"/>
      <c r="AK9362" s="4"/>
      <c r="AL9362" s="4"/>
      <c r="AM9362" s="4"/>
    </row>
    <row r="9363" spans="21:39" x14ac:dyDescent="0.2">
      <c r="U9363" s="4"/>
      <c r="V9363" s="4"/>
      <c r="W9363" s="4"/>
      <c r="X9363" s="4"/>
      <c r="AJ9363" s="4"/>
      <c r="AK9363" s="4"/>
      <c r="AL9363" s="4"/>
      <c r="AM9363" s="4"/>
    </row>
    <row r="9364" spans="21:39" x14ac:dyDescent="0.2">
      <c r="U9364" s="4"/>
      <c r="V9364" s="4"/>
      <c r="W9364" s="4"/>
      <c r="X9364" s="4"/>
      <c r="AJ9364" s="4"/>
      <c r="AK9364" s="4"/>
      <c r="AL9364" s="4"/>
      <c r="AM9364" s="4"/>
    </row>
    <row r="9365" spans="21:39" x14ac:dyDescent="0.2">
      <c r="U9365" s="4"/>
      <c r="V9365" s="4"/>
      <c r="W9365" s="4"/>
      <c r="X9365" s="4"/>
      <c r="AJ9365" s="4"/>
      <c r="AK9365" s="4"/>
      <c r="AL9365" s="4"/>
      <c r="AM9365" s="4"/>
    </row>
    <row r="9366" spans="21:39" x14ac:dyDescent="0.2">
      <c r="U9366" s="4"/>
      <c r="V9366" s="4"/>
      <c r="W9366" s="4"/>
      <c r="X9366" s="4"/>
      <c r="AJ9366" s="4"/>
      <c r="AK9366" s="4"/>
      <c r="AL9366" s="4"/>
      <c r="AM9366" s="4"/>
    </row>
    <row r="9367" spans="21:39" x14ac:dyDescent="0.2">
      <c r="U9367" s="4"/>
      <c r="V9367" s="4"/>
      <c r="W9367" s="4"/>
      <c r="X9367" s="4"/>
      <c r="AJ9367" s="4"/>
      <c r="AK9367" s="4"/>
      <c r="AL9367" s="4"/>
      <c r="AM9367" s="4"/>
    </row>
    <row r="9368" spans="21:39" x14ac:dyDescent="0.2">
      <c r="U9368" s="4"/>
      <c r="V9368" s="4"/>
      <c r="W9368" s="4"/>
      <c r="X9368" s="4"/>
      <c r="AJ9368" s="4"/>
      <c r="AK9368" s="4"/>
      <c r="AL9368" s="4"/>
      <c r="AM9368" s="4"/>
    </row>
    <row r="9369" spans="21:39" x14ac:dyDescent="0.2">
      <c r="U9369" s="4"/>
      <c r="V9369" s="4"/>
      <c r="W9369" s="4"/>
      <c r="X9369" s="4"/>
      <c r="AJ9369" s="4"/>
      <c r="AK9369" s="4"/>
      <c r="AL9369" s="4"/>
      <c r="AM9369" s="4"/>
    </row>
    <row r="9370" spans="21:39" x14ac:dyDescent="0.2">
      <c r="U9370" s="4"/>
      <c r="V9370" s="4"/>
      <c r="W9370" s="4"/>
      <c r="X9370" s="4"/>
      <c r="AJ9370" s="4"/>
      <c r="AK9370" s="4"/>
      <c r="AL9370" s="4"/>
      <c r="AM9370" s="4"/>
    </row>
    <row r="9371" spans="21:39" x14ac:dyDescent="0.2">
      <c r="U9371" s="4"/>
      <c r="V9371" s="4"/>
      <c r="W9371" s="4"/>
      <c r="X9371" s="4"/>
      <c r="AJ9371" s="4"/>
      <c r="AK9371" s="4"/>
      <c r="AL9371" s="4"/>
      <c r="AM9371" s="4"/>
    </row>
    <row r="9372" spans="21:39" x14ac:dyDescent="0.2">
      <c r="U9372" s="4"/>
      <c r="V9372" s="4"/>
      <c r="W9372" s="4"/>
      <c r="X9372" s="4"/>
      <c r="AJ9372" s="4"/>
      <c r="AK9372" s="4"/>
      <c r="AL9372" s="4"/>
      <c r="AM9372" s="4"/>
    </row>
    <row r="9373" spans="21:39" x14ac:dyDescent="0.2">
      <c r="U9373" s="4"/>
      <c r="V9373" s="4"/>
      <c r="W9373" s="4"/>
      <c r="X9373" s="4"/>
      <c r="AJ9373" s="4"/>
      <c r="AK9373" s="4"/>
      <c r="AL9373" s="4"/>
      <c r="AM9373" s="4"/>
    </row>
    <row r="9374" spans="21:39" x14ac:dyDescent="0.2">
      <c r="U9374" s="4"/>
      <c r="V9374" s="4"/>
      <c r="W9374" s="4"/>
      <c r="X9374" s="4"/>
      <c r="AJ9374" s="4"/>
      <c r="AK9374" s="4"/>
      <c r="AL9374" s="4"/>
      <c r="AM9374" s="4"/>
    </row>
    <row r="9375" spans="21:39" x14ac:dyDescent="0.2">
      <c r="U9375" s="4"/>
      <c r="V9375" s="4"/>
      <c r="W9375" s="4"/>
      <c r="X9375" s="4"/>
      <c r="AJ9375" s="4"/>
      <c r="AK9375" s="4"/>
      <c r="AL9375" s="4"/>
      <c r="AM9375" s="4"/>
    </row>
    <row r="9376" spans="21:39" x14ac:dyDescent="0.2">
      <c r="U9376" s="4"/>
      <c r="V9376" s="4"/>
      <c r="W9376" s="4"/>
      <c r="X9376" s="4"/>
      <c r="AJ9376" s="4"/>
      <c r="AK9376" s="4"/>
      <c r="AL9376" s="4"/>
      <c r="AM9376" s="4"/>
    </row>
    <row r="9377" spans="21:39" x14ac:dyDescent="0.2">
      <c r="U9377" s="4"/>
      <c r="V9377" s="4"/>
      <c r="W9377" s="4"/>
      <c r="X9377" s="4"/>
      <c r="AJ9377" s="4"/>
      <c r="AK9377" s="4"/>
      <c r="AL9377" s="4"/>
      <c r="AM9377" s="4"/>
    </row>
    <row r="9378" spans="21:39" x14ac:dyDescent="0.2">
      <c r="U9378" s="4"/>
      <c r="V9378" s="4"/>
      <c r="W9378" s="4"/>
      <c r="X9378" s="4"/>
      <c r="AJ9378" s="4"/>
      <c r="AK9378" s="4"/>
      <c r="AL9378" s="4"/>
      <c r="AM9378" s="4"/>
    </row>
    <row r="9379" spans="21:39" x14ac:dyDescent="0.2">
      <c r="U9379" s="4"/>
      <c r="V9379" s="4"/>
      <c r="W9379" s="4"/>
      <c r="X9379" s="4"/>
      <c r="AJ9379" s="4"/>
      <c r="AK9379" s="4"/>
      <c r="AL9379" s="4"/>
      <c r="AM9379" s="4"/>
    </row>
    <row r="9380" spans="21:39" x14ac:dyDescent="0.2">
      <c r="U9380" s="4"/>
      <c r="V9380" s="4"/>
      <c r="W9380" s="4"/>
      <c r="X9380" s="4"/>
      <c r="AJ9380" s="4"/>
      <c r="AK9380" s="4"/>
      <c r="AL9380" s="4"/>
      <c r="AM9380" s="4"/>
    </row>
    <row r="9381" spans="21:39" x14ac:dyDescent="0.2">
      <c r="U9381" s="4"/>
      <c r="V9381" s="4"/>
      <c r="W9381" s="4"/>
      <c r="X9381" s="4"/>
      <c r="AJ9381" s="4"/>
      <c r="AK9381" s="4"/>
      <c r="AL9381" s="4"/>
      <c r="AM9381" s="4"/>
    </row>
    <row r="9382" spans="21:39" x14ac:dyDescent="0.2">
      <c r="U9382" s="4"/>
      <c r="V9382" s="4"/>
      <c r="W9382" s="4"/>
      <c r="X9382" s="4"/>
      <c r="AJ9382" s="4"/>
      <c r="AK9382" s="4"/>
      <c r="AL9382" s="4"/>
      <c r="AM9382" s="4"/>
    </row>
    <row r="9383" spans="21:39" x14ac:dyDescent="0.2">
      <c r="U9383" s="4"/>
      <c r="V9383" s="4"/>
      <c r="W9383" s="4"/>
      <c r="X9383" s="4"/>
      <c r="AJ9383" s="4"/>
      <c r="AK9383" s="4"/>
      <c r="AL9383" s="4"/>
      <c r="AM9383" s="4"/>
    </row>
    <row r="9384" spans="21:39" x14ac:dyDescent="0.2">
      <c r="U9384" s="4"/>
      <c r="V9384" s="4"/>
      <c r="W9384" s="4"/>
      <c r="X9384" s="4"/>
      <c r="AJ9384" s="4"/>
      <c r="AK9384" s="4"/>
      <c r="AL9384" s="4"/>
      <c r="AM9384" s="4"/>
    </row>
    <row r="9385" spans="21:39" x14ac:dyDescent="0.2">
      <c r="U9385" s="4"/>
      <c r="V9385" s="4"/>
      <c r="W9385" s="4"/>
      <c r="X9385" s="4"/>
      <c r="AJ9385" s="4"/>
      <c r="AK9385" s="4"/>
      <c r="AL9385" s="4"/>
      <c r="AM9385" s="4"/>
    </row>
    <row r="9386" spans="21:39" x14ac:dyDescent="0.2">
      <c r="U9386" s="4"/>
      <c r="V9386" s="4"/>
      <c r="W9386" s="4"/>
      <c r="X9386" s="4"/>
      <c r="AJ9386" s="4"/>
      <c r="AK9386" s="4"/>
      <c r="AL9386" s="4"/>
      <c r="AM9386" s="4"/>
    </row>
    <row r="9387" spans="21:39" x14ac:dyDescent="0.2">
      <c r="U9387" s="4"/>
      <c r="V9387" s="4"/>
      <c r="W9387" s="4"/>
      <c r="X9387" s="4"/>
      <c r="AJ9387" s="4"/>
      <c r="AK9387" s="4"/>
      <c r="AL9387" s="4"/>
      <c r="AM9387" s="4"/>
    </row>
    <row r="9388" spans="21:39" x14ac:dyDescent="0.2">
      <c r="U9388" s="4"/>
      <c r="V9388" s="4"/>
      <c r="W9388" s="4"/>
      <c r="X9388" s="4"/>
      <c r="AJ9388" s="4"/>
      <c r="AK9388" s="4"/>
      <c r="AL9388" s="4"/>
      <c r="AM9388" s="4"/>
    </row>
    <row r="9389" spans="21:39" x14ac:dyDescent="0.2">
      <c r="U9389" s="4"/>
      <c r="V9389" s="4"/>
      <c r="W9389" s="4"/>
      <c r="X9389" s="4"/>
      <c r="AJ9389" s="4"/>
      <c r="AK9389" s="4"/>
      <c r="AL9389" s="4"/>
      <c r="AM9389" s="4"/>
    </row>
    <row r="9390" spans="21:39" x14ac:dyDescent="0.2">
      <c r="U9390" s="4"/>
      <c r="V9390" s="4"/>
      <c r="W9390" s="4"/>
      <c r="X9390" s="4"/>
      <c r="AJ9390" s="4"/>
      <c r="AK9390" s="4"/>
      <c r="AL9390" s="4"/>
      <c r="AM9390" s="4"/>
    </row>
    <row r="9391" spans="21:39" x14ac:dyDescent="0.2">
      <c r="U9391" s="4"/>
      <c r="V9391" s="4"/>
      <c r="W9391" s="4"/>
      <c r="X9391" s="4"/>
      <c r="AJ9391" s="4"/>
      <c r="AK9391" s="4"/>
      <c r="AL9391" s="4"/>
      <c r="AM9391" s="4"/>
    </row>
    <row r="9392" spans="21:39" x14ac:dyDescent="0.2">
      <c r="U9392" s="4"/>
      <c r="V9392" s="4"/>
      <c r="W9392" s="4"/>
      <c r="X9392" s="4"/>
      <c r="AJ9392" s="4"/>
      <c r="AK9392" s="4"/>
      <c r="AL9392" s="4"/>
      <c r="AM9392" s="4"/>
    </row>
    <row r="9393" spans="21:39" x14ac:dyDescent="0.2">
      <c r="U9393" s="4"/>
      <c r="V9393" s="4"/>
      <c r="W9393" s="4"/>
      <c r="X9393" s="4"/>
      <c r="AJ9393" s="4"/>
      <c r="AK9393" s="4"/>
      <c r="AL9393" s="4"/>
      <c r="AM9393" s="4"/>
    </row>
    <row r="9394" spans="21:39" x14ac:dyDescent="0.2">
      <c r="U9394" s="4"/>
      <c r="V9394" s="4"/>
      <c r="W9394" s="4"/>
      <c r="X9394" s="4"/>
      <c r="AJ9394" s="4"/>
      <c r="AK9394" s="4"/>
      <c r="AL9394" s="4"/>
      <c r="AM9394" s="4"/>
    </row>
    <row r="9395" spans="21:39" x14ac:dyDescent="0.2">
      <c r="U9395" s="4"/>
      <c r="V9395" s="4"/>
      <c r="W9395" s="4"/>
      <c r="X9395" s="4"/>
      <c r="AJ9395" s="4"/>
      <c r="AK9395" s="4"/>
      <c r="AL9395" s="4"/>
      <c r="AM9395" s="4"/>
    </row>
    <row r="9396" spans="21:39" x14ac:dyDescent="0.2">
      <c r="U9396" s="4"/>
      <c r="V9396" s="4"/>
      <c r="W9396" s="4"/>
      <c r="X9396" s="4"/>
      <c r="AJ9396" s="4"/>
      <c r="AK9396" s="4"/>
      <c r="AL9396" s="4"/>
      <c r="AM9396" s="4"/>
    </row>
    <row r="9397" spans="21:39" x14ac:dyDescent="0.2">
      <c r="U9397" s="4"/>
      <c r="V9397" s="4"/>
      <c r="W9397" s="4"/>
      <c r="X9397" s="4"/>
      <c r="AJ9397" s="4"/>
      <c r="AK9397" s="4"/>
      <c r="AL9397" s="4"/>
      <c r="AM9397" s="4"/>
    </row>
    <row r="9398" spans="21:39" x14ac:dyDescent="0.2">
      <c r="U9398" s="4"/>
      <c r="V9398" s="4"/>
      <c r="W9398" s="4"/>
      <c r="X9398" s="4"/>
      <c r="AJ9398" s="4"/>
      <c r="AK9398" s="4"/>
      <c r="AL9398" s="4"/>
      <c r="AM9398" s="4"/>
    </row>
    <row r="9399" spans="21:39" x14ac:dyDescent="0.2">
      <c r="U9399" s="4"/>
      <c r="V9399" s="4"/>
      <c r="W9399" s="4"/>
      <c r="X9399" s="4"/>
      <c r="AJ9399" s="4"/>
      <c r="AK9399" s="4"/>
      <c r="AL9399" s="4"/>
      <c r="AM9399" s="4"/>
    </row>
    <row r="9400" spans="21:39" x14ac:dyDescent="0.2">
      <c r="U9400" s="4"/>
      <c r="V9400" s="4"/>
      <c r="W9400" s="4"/>
      <c r="X9400" s="4"/>
      <c r="AJ9400" s="4"/>
      <c r="AK9400" s="4"/>
      <c r="AL9400" s="4"/>
      <c r="AM9400" s="4"/>
    </row>
    <row r="9401" spans="21:39" x14ac:dyDescent="0.2">
      <c r="U9401" s="4"/>
      <c r="V9401" s="4"/>
      <c r="W9401" s="4"/>
      <c r="X9401" s="4"/>
      <c r="AJ9401" s="4"/>
      <c r="AK9401" s="4"/>
      <c r="AL9401" s="4"/>
      <c r="AM9401" s="4"/>
    </row>
    <row r="9402" spans="21:39" x14ac:dyDescent="0.2">
      <c r="U9402" s="4"/>
      <c r="V9402" s="4"/>
      <c r="W9402" s="4"/>
      <c r="X9402" s="4"/>
      <c r="AJ9402" s="4"/>
      <c r="AK9402" s="4"/>
      <c r="AL9402" s="4"/>
      <c r="AM9402" s="4"/>
    </row>
    <row r="9403" spans="21:39" x14ac:dyDescent="0.2">
      <c r="U9403" s="4"/>
      <c r="V9403" s="4"/>
      <c r="W9403" s="4"/>
      <c r="X9403" s="4"/>
      <c r="AJ9403" s="4"/>
      <c r="AK9403" s="4"/>
      <c r="AL9403" s="4"/>
      <c r="AM9403" s="4"/>
    </row>
    <row r="9404" spans="21:39" x14ac:dyDescent="0.2">
      <c r="U9404" s="4"/>
      <c r="V9404" s="4"/>
      <c r="W9404" s="4"/>
      <c r="X9404" s="4"/>
      <c r="AJ9404" s="4"/>
      <c r="AK9404" s="4"/>
      <c r="AL9404" s="4"/>
      <c r="AM9404" s="4"/>
    </row>
    <row r="9405" spans="21:39" x14ac:dyDescent="0.2">
      <c r="U9405" s="4"/>
      <c r="V9405" s="4"/>
      <c r="W9405" s="4"/>
      <c r="X9405" s="4"/>
      <c r="AJ9405" s="4"/>
      <c r="AK9405" s="4"/>
      <c r="AL9405" s="4"/>
      <c r="AM9405" s="4"/>
    </row>
    <row r="9406" spans="21:39" x14ac:dyDescent="0.2">
      <c r="U9406" s="4"/>
      <c r="V9406" s="4"/>
      <c r="W9406" s="4"/>
      <c r="X9406" s="4"/>
      <c r="AJ9406" s="4"/>
      <c r="AK9406" s="4"/>
      <c r="AL9406" s="4"/>
      <c r="AM9406" s="4"/>
    </row>
    <row r="9407" spans="21:39" x14ac:dyDescent="0.2">
      <c r="U9407" s="4"/>
      <c r="V9407" s="4"/>
      <c r="W9407" s="4"/>
      <c r="X9407" s="4"/>
      <c r="AJ9407" s="4"/>
      <c r="AK9407" s="4"/>
      <c r="AL9407" s="4"/>
      <c r="AM9407" s="4"/>
    </row>
    <row r="9408" spans="21:39" x14ac:dyDescent="0.2">
      <c r="U9408" s="4"/>
      <c r="V9408" s="4"/>
      <c r="W9408" s="4"/>
      <c r="X9408" s="4"/>
      <c r="AJ9408" s="4"/>
      <c r="AK9408" s="4"/>
      <c r="AL9408" s="4"/>
      <c r="AM9408" s="4"/>
    </row>
    <row r="9409" spans="21:39" x14ac:dyDescent="0.2">
      <c r="U9409" s="4"/>
      <c r="V9409" s="4"/>
      <c r="W9409" s="4"/>
      <c r="X9409" s="4"/>
      <c r="AJ9409" s="4"/>
      <c r="AK9409" s="4"/>
      <c r="AL9409" s="4"/>
      <c r="AM9409" s="4"/>
    </row>
    <row r="9410" spans="21:39" x14ac:dyDescent="0.2">
      <c r="U9410" s="4"/>
      <c r="V9410" s="4"/>
      <c r="W9410" s="4"/>
      <c r="X9410" s="4"/>
      <c r="AJ9410" s="4"/>
      <c r="AK9410" s="4"/>
      <c r="AL9410" s="4"/>
      <c r="AM9410" s="4"/>
    </row>
    <row r="9411" spans="21:39" x14ac:dyDescent="0.2">
      <c r="U9411" s="4"/>
      <c r="V9411" s="4"/>
      <c r="W9411" s="4"/>
      <c r="X9411" s="4"/>
      <c r="AJ9411" s="4"/>
      <c r="AK9411" s="4"/>
      <c r="AL9411" s="4"/>
      <c r="AM9411" s="4"/>
    </row>
    <row r="9412" spans="21:39" x14ac:dyDescent="0.2">
      <c r="U9412" s="4"/>
      <c r="V9412" s="4"/>
      <c r="W9412" s="4"/>
      <c r="X9412" s="4"/>
      <c r="AJ9412" s="4"/>
      <c r="AK9412" s="4"/>
      <c r="AL9412" s="4"/>
      <c r="AM9412" s="4"/>
    </row>
    <row r="9413" spans="21:39" x14ac:dyDescent="0.2">
      <c r="U9413" s="4"/>
      <c r="V9413" s="4"/>
      <c r="W9413" s="4"/>
      <c r="X9413" s="4"/>
      <c r="AJ9413" s="4"/>
      <c r="AK9413" s="4"/>
      <c r="AL9413" s="4"/>
      <c r="AM9413" s="4"/>
    </row>
    <row r="9414" spans="21:39" x14ac:dyDescent="0.2">
      <c r="U9414" s="4"/>
      <c r="V9414" s="4"/>
      <c r="W9414" s="4"/>
      <c r="X9414" s="4"/>
      <c r="AJ9414" s="4"/>
      <c r="AK9414" s="4"/>
      <c r="AL9414" s="4"/>
      <c r="AM9414" s="4"/>
    </row>
    <row r="9415" spans="21:39" x14ac:dyDescent="0.2">
      <c r="U9415" s="4"/>
      <c r="V9415" s="4"/>
      <c r="W9415" s="4"/>
      <c r="X9415" s="4"/>
      <c r="AJ9415" s="4"/>
      <c r="AK9415" s="4"/>
      <c r="AL9415" s="4"/>
      <c r="AM9415" s="4"/>
    </row>
    <row r="9416" spans="21:39" x14ac:dyDescent="0.2">
      <c r="U9416" s="4"/>
      <c r="V9416" s="4"/>
      <c r="W9416" s="4"/>
      <c r="X9416" s="4"/>
      <c r="AJ9416" s="4"/>
      <c r="AK9416" s="4"/>
      <c r="AL9416" s="4"/>
      <c r="AM9416" s="4"/>
    </row>
    <row r="9417" spans="21:39" x14ac:dyDescent="0.2">
      <c r="U9417" s="4"/>
      <c r="V9417" s="4"/>
      <c r="W9417" s="4"/>
      <c r="X9417" s="4"/>
      <c r="AJ9417" s="4"/>
      <c r="AK9417" s="4"/>
      <c r="AL9417" s="4"/>
      <c r="AM9417" s="4"/>
    </row>
    <row r="9418" spans="21:39" x14ac:dyDescent="0.2">
      <c r="U9418" s="4"/>
      <c r="V9418" s="4"/>
      <c r="W9418" s="4"/>
      <c r="X9418" s="4"/>
      <c r="AJ9418" s="4"/>
      <c r="AK9418" s="4"/>
      <c r="AL9418" s="4"/>
      <c r="AM9418" s="4"/>
    </row>
    <row r="9419" spans="21:39" x14ac:dyDescent="0.2">
      <c r="U9419" s="4"/>
      <c r="V9419" s="4"/>
      <c r="W9419" s="4"/>
      <c r="X9419" s="4"/>
      <c r="AJ9419" s="4"/>
      <c r="AK9419" s="4"/>
      <c r="AL9419" s="4"/>
      <c r="AM9419" s="4"/>
    </row>
    <row r="9420" spans="21:39" x14ac:dyDescent="0.2">
      <c r="U9420" s="4"/>
      <c r="V9420" s="4"/>
      <c r="W9420" s="4"/>
      <c r="X9420" s="4"/>
      <c r="AJ9420" s="4"/>
      <c r="AK9420" s="4"/>
      <c r="AL9420" s="4"/>
      <c r="AM9420" s="4"/>
    </row>
    <row r="9421" spans="21:39" x14ac:dyDescent="0.2">
      <c r="U9421" s="4"/>
      <c r="V9421" s="4"/>
      <c r="W9421" s="4"/>
      <c r="X9421" s="4"/>
      <c r="AJ9421" s="4"/>
      <c r="AK9421" s="4"/>
      <c r="AL9421" s="4"/>
      <c r="AM9421" s="4"/>
    </row>
    <row r="9422" spans="21:39" x14ac:dyDescent="0.2">
      <c r="U9422" s="4"/>
      <c r="V9422" s="4"/>
      <c r="W9422" s="4"/>
      <c r="X9422" s="4"/>
      <c r="AJ9422" s="4"/>
      <c r="AK9422" s="4"/>
      <c r="AL9422" s="4"/>
      <c r="AM9422" s="4"/>
    </row>
    <row r="9423" spans="21:39" x14ac:dyDescent="0.2">
      <c r="U9423" s="4"/>
      <c r="V9423" s="4"/>
      <c r="W9423" s="4"/>
      <c r="X9423" s="4"/>
      <c r="AJ9423" s="4"/>
      <c r="AK9423" s="4"/>
      <c r="AL9423" s="4"/>
      <c r="AM9423" s="4"/>
    </row>
    <row r="9424" spans="21:39" x14ac:dyDescent="0.2">
      <c r="U9424" s="4"/>
      <c r="V9424" s="4"/>
      <c r="W9424" s="4"/>
      <c r="X9424" s="4"/>
      <c r="AJ9424" s="4"/>
      <c r="AK9424" s="4"/>
      <c r="AL9424" s="4"/>
      <c r="AM9424" s="4"/>
    </row>
    <row r="9425" spans="21:39" x14ac:dyDescent="0.2">
      <c r="U9425" s="4"/>
      <c r="V9425" s="4"/>
      <c r="W9425" s="4"/>
      <c r="X9425" s="4"/>
      <c r="AJ9425" s="4"/>
      <c r="AK9425" s="4"/>
      <c r="AL9425" s="4"/>
      <c r="AM9425" s="4"/>
    </row>
    <row r="9426" spans="21:39" x14ac:dyDescent="0.2">
      <c r="U9426" s="4"/>
      <c r="V9426" s="4"/>
      <c r="W9426" s="4"/>
      <c r="X9426" s="4"/>
      <c r="AJ9426" s="4"/>
      <c r="AK9426" s="4"/>
      <c r="AL9426" s="4"/>
      <c r="AM9426" s="4"/>
    </row>
    <row r="9427" spans="21:39" x14ac:dyDescent="0.2">
      <c r="U9427" s="4"/>
      <c r="V9427" s="4"/>
      <c r="W9427" s="4"/>
      <c r="X9427" s="4"/>
      <c r="AJ9427" s="4"/>
      <c r="AK9427" s="4"/>
      <c r="AL9427" s="4"/>
      <c r="AM9427" s="4"/>
    </row>
    <row r="9428" spans="21:39" x14ac:dyDescent="0.2">
      <c r="U9428" s="4"/>
      <c r="V9428" s="4"/>
      <c r="W9428" s="4"/>
      <c r="X9428" s="4"/>
      <c r="AJ9428" s="4"/>
      <c r="AK9428" s="4"/>
      <c r="AL9428" s="4"/>
      <c r="AM9428" s="4"/>
    </row>
    <row r="9429" spans="21:39" x14ac:dyDescent="0.2">
      <c r="U9429" s="4"/>
      <c r="V9429" s="4"/>
      <c r="W9429" s="4"/>
      <c r="X9429" s="4"/>
      <c r="AJ9429" s="4"/>
      <c r="AK9429" s="4"/>
      <c r="AL9429" s="4"/>
      <c r="AM9429" s="4"/>
    </row>
    <row r="9430" spans="21:39" x14ac:dyDescent="0.2">
      <c r="U9430" s="4"/>
      <c r="V9430" s="4"/>
      <c r="W9430" s="4"/>
      <c r="X9430" s="4"/>
      <c r="AJ9430" s="4"/>
      <c r="AK9430" s="4"/>
      <c r="AL9430" s="4"/>
      <c r="AM9430" s="4"/>
    </row>
    <row r="9431" spans="21:39" x14ac:dyDescent="0.2">
      <c r="U9431" s="4"/>
      <c r="V9431" s="4"/>
      <c r="W9431" s="4"/>
      <c r="X9431" s="4"/>
      <c r="AJ9431" s="4"/>
      <c r="AK9431" s="4"/>
      <c r="AL9431" s="4"/>
      <c r="AM9431" s="4"/>
    </row>
    <row r="9432" spans="21:39" x14ac:dyDescent="0.2">
      <c r="U9432" s="4"/>
      <c r="V9432" s="4"/>
      <c r="W9432" s="4"/>
      <c r="X9432" s="4"/>
      <c r="AJ9432" s="4"/>
      <c r="AK9432" s="4"/>
      <c r="AL9432" s="4"/>
      <c r="AM9432" s="4"/>
    </row>
    <row r="9433" spans="21:39" x14ac:dyDescent="0.2">
      <c r="U9433" s="4"/>
      <c r="V9433" s="4"/>
      <c r="W9433" s="4"/>
      <c r="X9433" s="4"/>
      <c r="AJ9433" s="4"/>
      <c r="AK9433" s="4"/>
      <c r="AL9433" s="4"/>
      <c r="AM9433" s="4"/>
    </row>
    <row r="9434" spans="21:39" x14ac:dyDescent="0.2">
      <c r="U9434" s="4"/>
      <c r="V9434" s="4"/>
      <c r="W9434" s="4"/>
      <c r="X9434" s="4"/>
      <c r="AJ9434" s="4"/>
      <c r="AK9434" s="4"/>
      <c r="AL9434" s="4"/>
      <c r="AM9434" s="4"/>
    </row>
    <row r="9435" spans="21:39" x14ac:dyDescent="0.2">
      <c r="U9435" s="4"/>
      <c r="V9435" s="4"/>
      <c r="W9435" s="4"/>
      <c r="X9435" s="4"/>
      <c r="AJ9435" s="4"/>
      <c r="AK9435" s="4"/>
      <c r="AL9435" s="4"/>
      <c r="AM9435" s="4"/>
    </row>
    <row r="9436" spans="21:39" x14ac:dyDescent="0.2">
      <c r="U9436" s="4"/>
      <c r="V9436" s="4"/>
      <c r="W9436" s="4"/>
      <c r="X9436" s="4"/>
      <c r="AJ9436" s="4"/>
      <c r="AK9436" s="4"/>
      <c r="AL9436" s="4"/>
      <c r="AM9436" s="4"/>
    </row>
    <row r="9437" spans="21:39" x14ac:dyDescent="0.2">
      <c r="U9437" s="4"/>
      <c r="V9437" s="4"/>
      <c r="W9437" s="4"/>
      <c r="X9437" s="4"/>
      <c r="AJ9437" s="4"/>
      <c r="AK9437" s="4"/>
      <c r="AL9437" s="4"/>
      <c r="AM9437" s="4"/>
    </row>
    <row r="9438" spans="21:39" x14ac:dyDescent="0.2">
      <c r="U9438" s="4"/>
      <c r="V9438" s="4"/>
      <c r="W9438" s="4"/>
      <c r="X9438" s="4"/>
      <c r="AJ9438" s="4"/>
      <c r="AK9438" s="4"/>
      <c r="AL9438" s="4"/>
      <c r="AM9438" s="4"/>
    </row>
    <row r="9439" spans="21:39" x14ac:dyDescent="0.2">
      <c r="U9439" s="4"/>
      <c r="V9439" s="4"/>
      <c r="W9439" s="4"/>
      <c r="X9439" s="4"/>
      <c r="AJ9439" s="4"/>
      <c r="AK9439" s="4"/>
      <c r="AL9439" s="4"/>
      <c r="AM9439" s="4"/>
    </row>
    <row r="9440" spans="21:39" x14ac:dyDescent="0.2">
      <c r="U9440" s="4"/>
      <c r="V9440" s="4"/>
      <c r="W9440" s="4"/>
      <c r="X9440" s="4"/>
      <c r="AJ9440" s="4"/>
      <c r="AK9440" s="4"/>
      <c r="AL9440" s="4"/>
      <c r="AM9440" s="4"/>
    </row>
    <row r="9441" spans="21:39" x14ac:dyDescent="0.2">
      <c r="U9441" s="4"/>
      <c r="V9441" s="4"/>
      <c r="W9441" s="4"/>
      <c r="X9441" s="4"/>
      <c r="AJ9441" s="4"/>
      <c r="AK9441" s="4"/>
      <c r="AL9441" s="4"/>
      <c r="AM9441" s="4"/>
    </row>
    <row r="9442" spans="21:39" x14ac:dyDescent="0.2">
      <c r="U9442" s="4"/>
      <c r="V9442" s="4"/>
      <c r="W9442" s="4"/>
      <c r="X9442" s="4"/>
      <c r="AJ9442" s="4"/>
      <c r="AK9442" s="4"/>
      <c r="AL9442" s="4"/>
      <c r="AM9442" s="4"/>
    </row>
    <row r="9443" spans="21:39" x14ac:dyDescent="0.2">
      <c r="U9443" s="4"/>
      <c r="V9443" s="4"/>
      <c r="W9443" s="4"/>
      <c r="X9443" s="4"/>
      <c r="AJ9443" s="4"/>
      <c r="AK9443" s="4"/>
      <c r="AL9443" s="4"/>
      <c r="AM9443" s="4"/>
    </row>
    <row r="9444" spans="21:39" x14ac:dyDescent="0.2">
      <c r="U9444" s="4"/>
      <c r="V9444" s="4"/>
      <c r="W9444" s="4"/>
      <c r="X9444" s="4"/>
      <c r="AJ9444" s="4"/>
      <c r="AK9444" s="4"/>
      <c r="AL9444" s="4"/>
      <c r="AM9444" s="4"/>
    </row>
    <row r="9445" spans="21:39" x14ac:dyDescent="0.2">
      <c r="U9445" s="4"/>
      <c r="V9445" s="4"/>
      <c r="W9445" s="4"/>
      <c r="X9445" s="4"/>
      <c r="AJ9445" s="4"/>
      <c r="AK9445" s="4"/>
      <c r="AL9445" s="4"/>
      <c r="AM9445" s="4"/>
    </row>
    <row r="9446" spans="21:39" x14ac:dyDescent="0.2">
      <c r="U9446" s="4"/>
      <c r="V9446" s="4"/>
      <c r="W9446" s="4"/>
      <c r="X9446" s="4"/>
      <c r="AJ9446" s="4"/>
      <c r="AK9446" s="4"/>
      <c r="AL9446" s="4"/>
      <c r="AM9446" s="4"/>
    </row>
    <row r="9447" spans="21:39" x14ac:dyDescent="0.2">
      <c r="U9447" s="4"/>
      <c r="V9447" s="4"/>
      <c r="W9447" s="4"/>
      <c r="X9447" s="4"/>
      <c r="AJ9447" s="4"/>
      <c r="AK9447" s="4"/>
      <c r="AL9447" s="4"/>
      <c r="AM9447" s="4"/>
    </row>
    <row r="9448" spans="21:39" x14ac:dyDescent="0.2">
      <c r="U9448" s="4"/>
      <c r="V9448" s="4"/>
      <c r="W9448" s="4"/>
      <c r="X9448" s="4"/>
      <c r="AJ9448" s="4"/>
      <c r="AK9448" s="4"/>
      <c r="AL9448" s="4"/>
      <c r="AM9448" s="4"/>
    </row>
    <row r="9449" spans="21:39" x14ac:dyDescent="0.2">
      <c r="U9449" s="4"/>
      <c r="V9449" s="4"/>
      <c r="W9449" s="4"/>
      <c r="X9449" s="4"/>
      <c r="AJ9449" s="4"/>
      <c r="AK9449" s="4"/>
      <c r="AL9449" s="4"/>
      <c r="AM9449" s="4"/>
    </row>
    <row r="9450" spans="21:39" x14ac:dyDescent="0.2">
      <c r="U9450" s="4"/>
      <c r="V9450" s="4"/>
      <c r="W9450" s="4"/>
      <c r="X9450" s="4"/>
      <c r="AJ9450" s="4"/>
      <c r="AK9450" s="4"/>
      <c r="AL9450" s="4"/>
      <c r="AM9450" s="4"/>
    </row>
    <row r="9451" spans="21:39" x14ac:dyDescent="0.2">
      <c r="U9451" s="4"/>
      <c r="V9451" s="4"/>
      <c r="W9451" s="4"/>
      <c r="X9451" s="4"/>
      <c r="AJ9451" s="4"/>
      <c r="AK9451" s="4"/>
      <c r="AL9451" s="4"/>
      <c r="AM9451" s="4"/>
    </row>
    <row r="9452" spans="21:39" x14ac:dyDescent="0.2">
      <c r="U9452" s="4"/>
      <c r="V9452" s="4"/>
      <c r="W9452" s="4"/>
      <c r="X9452" s="4"/>
      <c r="AJ9452" s="4"/>
      <c r="AK9452" s="4"/>
      <c r="AL9452" s="4"/>
      <c r="AM9452" s="4"/>
    </row>
    <row r="9453" spans="21:39" x14ac:dyDescent="0.2">
      <c r="U9453" s="4"/>
      <c r="V9453" s="4"/>
      <c r="W9453" s="4"/>
      <c r="X9453" s="4"/>
      <c r="AJ9453" s="4"/>
      <c r="AK9453" s="4"/>
      <c r="AL9453" s="4"/>
      <c r="AM9453" s="4"/>
    </row>
    <row r="9454" spans="21:39" x14ac:dyDescent="0.2">
      <c r="U9454" s="4"/>
      <c r="V9454" s="4"/>
      <c r="W9454" s="4"/>
      <c r="X9454" s="4"/>
      <c r="AJ9454" s="4"/>
      <c r="AK9454" s="4"/>
      <c r="AL9454" s="4"/>
      <c r="AM9454" s="4"/>
    </row>
    <row r="9455" spans="21:39" x14ac:dyDescent="0.2">
      <c r="U9455" s="4"/>
      <c r="V9455" s="4"/>
      <c r="W9455" s="4"/>
      <c r="X9455" s="4"/>
      <c r="AJ9455" s="4"/>
      <c r="AK9455" s="4"/>
      <c r="AL9455" s="4"/>
      <c r="AM9455" s="4"/>
    </row>
    <row r="9456" spans="21:39" x14ac:dyDescent="0.2">
      <c r="U9456" s="4"/>
      <c r="V9456" s="4"/>
      <c r="W9456" s="4"/>
      <c r="X9456" s="4"/>
      <c r="AJ9456" s="4"/>
      <c r="AK9456" s="4"/>
      <c r="AL9456" s="4"/>
      <c r="AM9456" s="4"/>
    </row>
    <row r="9457" spans="21:39" x14ac:dyDescent="0.2">
      <c r="U9457" s="4"/>
      <c r="V9457" s="4"/>
      <c r="W9457" s="4"/>
      <c r="X9457" s="4"/>
      <c r="AJ9457" s="4"/>
      <c r="AK9457" s="4"/>
      <c r="AL9457" s="4"/>
      <c r="AM9457" s="4"/>
    </row>
    <row r="9458" spans="21:39" x14ac:dyDescent="0.2">
      <c r="U9458" s="4"/>
      <c r="V9458" s="4"/>
      <c r="W9458" s="4"/>
      <c r="X9458" s="4"/>
      <c r="AJ9458" s="4"/>
      <c r="AK9458" s="4"/>
      <c r="AL9458" s="4"/>
      <c r="AM9458" s="4"/>
    </row>
    <row r="9459" spans="21:39" x14ac:dyDescent="0.2">
      <c r="U9459" s="4"/>
      <c r="V9459" s="4"/>
      <c r="W9459" s="4"/>
      <c r="X9459" s="4"/>
      <c r="AJ9459" s="4"/>
      <c r="AK9459" s="4"/>
      <c r="AL9459" s="4"/>
      <c r="AM9459" s="4"/>
    </row>
    <row r="9460" spans="21:39" x14ac:dyDescent="0.2">
      <c r="U9460" s="4"/>
      <c r="V9460" s="4"/>
      <c r="W9460" s="4"/>
      <c r="X9460" s="4"/>
      <c r="AJ9460" s="4"/>
      <c r="AK9460" s="4"/>
      <c r="AL9460" s="4"/>
      <c r="AM9460" s="4"/>
    </row>
    <row r="9461" spans="21:39" x14ac:dyDescent="0.2">
      <c r="U9461" s="4"/>
      <c r="V9461" s="4"/>
      <c r="W9461" s="4"/>
      <c r="X9461" s="4"/>
      <c r="AJ9461" s="4"/>
      <c r="AK9461" s="4"/>
      <c r="AL9461" s="4"/>
      <c r="AM9461" s="4"/>
    </row>
    <row r="9462" spans="21:39" x14ac:dyDescent="0.2">
      <c r="U9462" s="4"/>
      <c r="V9462" s="4"/>
      <c r="W9462" s="4"/>
      <c r="X9462" s="4"/>
      <c r="AJ9462" s="4"/>
      <c r="AK9462" s="4"/>
      <c r="AL9462" s="4"/>
      <c r="AM9462" s="4"/>
    </row>
    <row r="9463" spans="21:39" x14ac:dyDescent="0.2">
      <c r="U9463" s="4"/>
      <c r="V9463" s="4"/>
      <c r="W9463" s="4"/>
      <c r="X9463" s="4"/>
      <c r="AJ9463" s="4"/>
      <c r="AK9463" s="4"/>
      <c r="AL9463" s="4"/>
      <c r="AM9463" s="4"/>
    </row>
    <row r="9464" spans="21:39" x14ac:dyDescent="0.2">
      <c r="U9464" s="4"/>
      <c r="V9464" s="4"/>
      <c r="W9464" s="4"/>
      <c r="X9464" s="4"/>
      <c r="AJ9464" s="4"/>
      <c r="AK9464" s="4"/>
      <c r="AL9464" s="4"/>
      <c r="AM9464" s="4"/>
    </row>
    <row r="9465" spans="21:39" x14ac:dyDescent="0.2">
      <c r="U9465" s="4"/>
      <c r="V9465" s="4"/>
      <c r="W9465" s="4"/>
      <c r="X9465" s="4"/>
      <c r="AJ9465" s="4"/>
      <c r="AK9465" s="4"/>
      <c r="AL9465" s="4"/>
      <c r="AM9465" s="4"/>
    </row>
    <row r="9466" spans="21:39" x14ac:dyDescent="0.2">
      <c r="U9466" s="4"/>
      <c r="V9466" s="4"/>
      <c r="W9466" s="4"/>
      <c r="X9466" s="4"/>
      <c r="AJ9466" s="4"/>
      <c r="AK9466" s="4"/>
      <c r="AL9466" s="4"/>
      <c r="AM9466" s="4"/>
    </row>
    <row r="9467" spans="21:39" x14ac:dyDescent="0.2">
      <c r="U9467" s="4"/>
      <c r="V9467" s="4"/>
      <c r="W9467" s="4"/>
      <c r="X9467" s="4"/>
      <c r="AJ9467" s="4"/>
      <c r="AK9467" s="4"/>
      <c r="AL9467" s="4"/>
      <c r="AM9467" s="4"/>
    </row>
    <row r="9468" spans="21:39" x14ac:dyDescent="0.2">
      <c r="U9468" s="4"/>
      <c r="V9468" s="4"/>
      <c r="W9468" s="4"/>
      <c r="X9468" s="4"/>
      <c r="AJ9468" s="4"/>
      <c r="AK9468" s="4"/>
      <c r="AL9468" s="4"/>
      <c r="AM9468" s="4"/>
    </row>
    <row r="9469" spans="21:39" x14ac:dyDescent="0.2">
      <c r="U9469" s="4"/>
      <c r="V9469" s="4"/>
      <c r="W9469" s="4"/>
      <c r="X9469" s="4"/>
      <c r="AJ9469" s="4"/>
      <c r="AK9469" s="4"/>
      <c r="AL9469" s="4"/>
      <c r="AM9469" s="4"/>
    </row>
    <row r="9470" spans="21:39" x14ac:dyDescent="0.2">
      <c r="U9470" s="4"/>
      <c r="V9470" s="4"/>
      <c r="W9470" s="4"/>
      <c r="X9470" s="4"/>
      <c r="AJ9470" s="4"/>
      <c r="AK9470" s="4"/>
      <c r="AL9470" s="4"/>
      <c r="AM9470" s="4"/>
    </row>
    <row r="9471" spans="21:39" x14ac:dyDescent="0.2">
      <c r="U9471" s="4"/>
      <c r="V9471" s="4"/>
      <c r="W9471" s="4"/>
      <c r="X9471" s="4"/>
      <c r="AJ9471" s="4"/>
      <c r="AK9471" s="4"/>
      <c r="AL9471" s="4"/>
      <c r="AM9471" s="4"/>
    </row>
    <row r="9472" spans="21:39" x14ac:dyDescent="0.2">
      <c r="U9472" s="4"/>
      <c r="V9472" s="4"/>
      <c r="W9472" s="4"/>
      <c r="X9472" s="4"/>
      <c r="AJ9472" s="4"/>
      <c r="AK9472" s="4"/>
      <c r="AL9472" s="4"/>
      <c r="AM9472" s="4"/>
    </row>
    <row r="9473" spans="21:39" x14ac:dyDescent="0.2">
      <c r="U9473" s="4"/>
      <c r="V9473" s="4"/>
      <c r="W9473" s="4"/>
      <c r="X9473" s="4"/>
      <c r="AJ9473" s="4"/>
      <c r="AK9473" s="4"/>
      <c r="AL9473" s="4"/>
      <c r="AM9473" s="4"/>
    </row>
    <row r="9474" spans="21:39" x14ac:dyDescent="0.2">
      <c r="U9474" s="4"/>
      <c r="V9474" s="4"/>
      <c r="W9474" s="4"/>
      <c r="X9474" s="4"/>
      <c r="AJ9474" s="4"/>
      <c r="AK9474" s="4"/>
      <c r="AL9474" s="4"/>
      <c r="AM9474" s="4"/>
    </row>
    <row r="9475" spans="21:39" x14ac:dyDescent="0.2">
      <c r="U9475" s="4"/>
      <c r="V9475" s="4"/>
      <c r="W9475" s="4"/>
      <c r="X9475" s="4"/>
      <c r="AJ9475" s="4"/>
      <c r="AK9475" s="4"/>
      <c r="AL9475" s="4"/>
      <c r="AM9475" s="4"/>
    </row>
    <row r="9476" spans="21:39" x14ac:dyDescent="0.2">
      <c r="U9476" s="4"/>
      <c r="V9476" s="4"/>
      <c r="W9476" s="4"/>
      <c r="X9476" s="4"/>
      <c r="AJ9476" s="4"/>
      <c r="AK9476" s="4"/>
      <c r="AL9476" s="4"/>
      <c r="AM9476" s="4"/>
    </row>
    <row r="9477" spans="21:39" x14ac:dyDescent="0.2">
      <c r="U9477" s="4"/>
      <c r="V9477" s="4"/>
      <c r="W9477" s="4"/>
      <c r="X9477" s="4"/>
      <c r="AJ9477" s="4"/>
      <c r="AK9477" s="4"/>
      <c r="AL9477" s="4"/>
      <c r="AM9477" s="4"/>
    </row>
    <row r="9478" spans="21:39" x14ac:dyDescent="0.2">
      <c r="U9478" s="4"/>
      <c r="V9478" s="4"/>
      <c r="W9478" s="4"/>
      <c r="X9478" s="4"/>
      <c r="AJ9478" s="4"/>
      <c r="AK9478" s="4"/>
      <c r="AL9478" s="4"/>
      <c r="AM9478" s="4"/>
    </row>
    <row r="9479" spans="21:39" x14ac:dyDescent="0.2">
      <c r="U9479" s="4"/>
      <c r="V9479" s="4"/>
      <c r="W9479" s="4"/>
      <c r="X9479" s="4"/>
      <c r="AJ9479" s="4"/>
      <c r="AK9479" s="4"/>
      <c r="AL9479" s="4"/>
      <c r="AM9479" s="4"/>
    </row>
    <row r="9480" spans="21:39" x14ac:dyDescent="0.2">
      <c r="U9480" s="4"/>
      <c r="V9480" s="4"/>
      <c r="W9480" s="4"/>
      <c r="X9480" s="4"/>
      <c r="AJ9480" s="4"/>
      <c r="AK9480" s="4"/>
      <c r="AL9480" s="4"/>
      <c r="AM9480" s="4"/>
    </row>
    <row r="9481" spans="21:39" x14ac:dyDescent="0.2">
      <c r="U9481" s="4"/>
      <c r="V9481" s="4"/>
      <c r="W9481" s="4"/>
      <c r="X9481" s="4"/>
      <c r="AJ9481" s="4"/>
      <c r="AK9481" s="4"/>
      <c r="AL9481" s="4"/>
      <c r="AM9481" s="4"/>
    </row>
    <row r="9482" spans="21:39" x14ac:dyDescent="0.2">
      <c r="U9482" s="4"/>
      <c r="V9482" s="4"/>
      <c r="W9482" s="4"/>
      <c r="X9482" s="4"/>
      <c r="AJ9482" s="4"/>
      <c r="AK9482" s="4"/>
      <c r="AL9482" s="4"/>
      <c r="AM9482" s="4"/>
    </row>
    <row r="9483" spans="21:39" x14ac:dyDescent="0.2">
      <c r="U9483" s="4"/>
      <c r="V9483" s="4"/>
      <c r="W9483" s="4"/>
      <c r="X9483" s="4"/>
      <c r="AJ9483" s="4"/>
      <c r="AK9483" s="4"/>
      <c r="AL9483" s="4"/>
      <c r="AM9483" s="4"/>
    </row>
    <row r="9484" spans="21:39" x14ac:dyDescent="0.2">
      <c r="U9484" s="4"/>
      <c r="V9484" s="4"/>
      <c r="W9484" s="4"/>
      <c r="X9484" s="4"/>
      <c r="AJ9484" s="4"/>
      <c r="AK9484" s="4"/>
      <c r="AL9484" s="4"/>
      <c r="AM9484" s="4"/>
    </row>
    <row r="9485" spans="21:39" x14ac:dyDescent="0.2">
      <c r="U9485" s="4"/>
      <c r="V9485" s="4"/>
      <c r="W9485" s="4"/>
      <c r="X9485" s="4"/>
      <c r="AJ9485" s="4"/>
      <c r="AK9485" s="4"/>
      <c r="AL9485" s="4"/>
      <c r="AM9485" s="4"/>
    </row>
    <row r="9486" spans="21:39" x14ac:dyDescent="0.2">
      <c r="U9486" s="4"/>
      <c r="V9486" s="4"/>
      <c r="W9486" s="4"/>
      <c r="X9486" s="4"/>
      <c r="AJ9486" s="4"/>
      <c r="AK9486" s="4"/>
      <c r="AL9486" s="4"/>
      <c r="AM9486" s="4"/>
    </row>
    <row r="9487" spans="21:39" x14ac:dyDescent="0.2">
      <c r="U9487" s="4"/>
      <c r="V9487" s="4"/>
      <c r="W9487" s="4"/>
      <c r="X9487" s="4"/>
      <c r="AJ9487" s="4"/>
      <c r="AK9487" s="4"/>
      <c r="AL9487" s="4"/>
      <c r="AM9487" s="4"/>
    </row>
    <row r="9488" spans="21:39" x14ac:dyDescent="0.2">
      <c r="U9488" s="4"/>
      <c r="V9488" s="4"/>
      <c r="W9488" s="4"/>
      <c r="X9488" s="4"/>
      <c r="AJ9488" s="4"/>
      <c r="AK9488" s="4"/>
      <c r="AL9488" s="4"/>
      <c r="AM9488" s="4"/>
    </row>
    <row r="9489" spans="21:39" x14ac:dyDescent="0.2">
      <c r="U9489" s="4"/>
      <c r="V9489" s="4"/>
      <c r="W9489" s="4"/>
      <c r="X9489" s="4"/>
      <c r="AJ9489" s="4"/>
      <c r="AK9489" s="4"/>
      <c r="AL9489" s="4"/>
      <c r="AM9489" s="4"/>
    </row>
    <row r="9490" spans="21:39" x14ac:dyDescent="0.2">
      <c r="U9490" s="4"/>
      <c r="V9490" s="4"/>
      <c r="W9490" s="4"/>
      <c r="X9490" s="4"/>
      <c r="AJ9490" s="4"/>
      <c r="AK9490" s="4"/>
      <c r="AL9490" s="4"/>
      <c r="AM9490" s="4"/>
    </row>
    <row r="9491" spans="21:39" x14ac:dyDescent="0.2">
      <c r="U9491" s="4"/>
      <c r="V9491" s="4"/>
      <c r="W9491" s="4"/>
      <c r="X9491" s="4"/>
      <c r="AJ9491" s="4"/>
      <c r="AK9491" s="4"/>
      <c r="AL9491" s="4"/>
      <c r="AM9491" s="4"/>
    </row>
    <row r="9492" spans="21:39" x14ac:dyDescent="0.2">
      <c r="U9492" s="4"/>
      <c r="V9492" s="4"/>
      <c r="W9492" s="4"/>
      <c r="X9492" s="4"/>
      <c r="AJ9492" s="4"/>
      <c r="AK9492" s="4"/>
      <c r="AL9492" s="4"/>
      <c r="AM9492" s="4"/>
    </row>
    <row r="9493" spans="21:39" x14ac:dyDescent="0.2">
      <c r="U9493" s="4"/>
      <c r="V9493" s="4"/>
      <c r="W9493" s="4"/>
      <c r="X9493" s="4"/>
      <c r="AJ9493" s="4"/>
      <c r="AK9493" s="4"/>
      <c r="AL9493" s="4"/>
      <c r="AM9493" s="4"/>
    </row>
    <row r="9494" spans="21:39" x14ac:dyDescent="0.2">
      <c r="U9494" s="4"/>
      <c r="V9494" s="4"/>
      <c r="W9494" s="4"/>
      <c r="X9494" s="4"/>
      <c r="AJ9494" s="4"/>
      <c r="AK9494" s="4"/>
      <c r="AL9494" s="4"/>
      <c r="AM9494" s="4"/>
    </row>
    <row r="9495" spans="21:39" x14ac:dyDescent="0.2">
      <c r="U9495" s="4"/>
      <c r="V9495" s="4"/>
      <c r="W9495" s="4"/>
      <c r="X9495" s="4"/>
      <c r="AJ9495" s="4"/>
      <c r="AK9495" s="4"/>
      <c r="AL9495" s="4"/>
      <c r="AM9495" s="4"/>
    </row>
    <row r="9496" spans="21:39" x14ac:dyDescent="0.2">
      <c r="U9496" s="4"/>
      <c r="V9496" s="4"/>
      <c r="W9496" s="4"/>
      <c r="X9496" s="4"/>
      <c r="AJ9496" s="4"/>
      <c r="AK9496" s="4"/>
      <c r="AL9496" s="4"/>
      <c r="AM9496" s="4"/>
    </row>
    <row r="9497" spans="21:39" x14ac:dyDescent="0.2">
      <c r="U9497" s="4"/>
      <c r="V9497" s="4"/>
      <c r="W9497" s="4"/>
      <c r="X9497" s="4"/>
      <c r="AJ9497" s="4"/>
      <c r="AK9497" s="4"/>
      <c r="AL9497" s="4"/>
      <c r="AM9497" s="4"/>
    </row>
    <row r="9498" spans="21:39" x14ac:dyDescent="0.2">
      <c r="U9498" s="4"/>
      <c r="V9498" s="4"/>
      <c r="W9498" s="4"/>
      <c r="X9498" s="4"/>
      <c r="AJ9498" s="4"/>
      <c r="AK9498" s="4"/>
      <c r="AL9498" s="4"/>
      <c r="AM9498" s="4"/>
    </row>
    <row r="9499" spans="21:39" x14ac:dyDescent="0.2">
      <c r="U9499" s="4"/>
      <c r="V9499" s="4"/>
      <c r="W9499" s="4"/>
      <c r="X9499" s="4"/>
      <c r="AJ9499" s="4"/>
      <c r="AK9499" s="4"/>
      <c r="AL9499" s="4"/>
      <c r="AM9499" s="4"/>
    </row>
    <row r="9500" spans="21:39" x14ac:dyDescent="0.2">
      <c r="U9500" s="4"/>
      <c r="V9500" s="4"/>
      <c r="W9500" s="4"/>
      <c r="X9500" s="4"/>
      <c r="AJ9500" s="4"/>
      <c r="AK9500" s="4"/>
      <c r="AL9500" s="4"/>
      <c r="AM9500" s="4"/>
    </row>
    <row r="9501" spans="21:39" x14ac:dyDescent="0.2">
      <c r="U9501" s="4"/>
      <c r="V9501" s="4"/>
      <c r="W9501" s="4"/>
      <c r="X9501" s="4"/>
      <c r="AJ9501" s="4"/>
      <c r="AK9501" s="4"/>
      <c r="AL9501" s="4"/>
      <c r="AM9501" s="4"/>
    </row>
    <row r="9502" spans="21:39" x14ac:dyDescent="0.2">
      <c r="U9502" s="4"/>
      <c r="V9502" s="4"/>
      <c r="W9502" s="4"/>
      <c r="X9502" s="4"/>
      <c r="AJ9502" s="4"/>
      <c r="AK9502" s="4"/>
      <c r="AL9502" s="4"/>
      <c r="AM9502" s="4"/>
    </row>
    <row r="9503" spans="21:39" x14ac:dyDescent="0.2">
      <c r="U9503" s="4"/>
      <c r="V9503" s="4"/>
      <c r="W9503" s="4"/>
      <c r="X9503" s="4"/>
      <c r="AJ9503" s="4"/>
      <c r="AK9503" s="4"/>
      <c r="AL9503" s="4"/>
      <c r="AM9503" s="4"/>
    </row>
    <row r="9504" spans="21:39" x14ac:dyDescent="0.2">
      <c r="U9504" s="4"/>
      <c r="V9504" s="4"/>
      <c r="W9504" s="4"/>
      <c r="X9504" s="4"/>
      <c r="AJ9504" s="4"/>
      <c r="AK9504" s="4"/>
      <c r="AL9504" s="4"/>
      <c r="AM9504" s="4"/>
    </row>
    <row r="9505" spans="21:39" x14ac:dyDescent="0.2">
      <c r="U9505" s="4"/>
      <c r="V9505" s="4"/>
      <c r="W9505" s="4"/>
      <c r="X9505" s="4"/>
      <c r="AJ9505" s="4"/>
      <c r="AK9505" s="4"/>
      <c r="AL9505" s="4"/>
      <c r="AM9505" s="4"/>
    </row>
    <row r="9506" spans="21:39" x14ac:dyDescent="0.2">
      <c r="U9506" s="4"/>
      <c r="V9506" s="4"/>
      <c r="W9506" s="4"/>
      <c r="X9506" s="4"/>
      <c r="AJ9506" s="4"/>
      <c r="AK9506" s="4"/>
      <c r="AL9506" s="4"/>
      <c r="AM9506" s="4"/>
    </row>
    <row r="9507" spans="21:39" x14ac:dyDescent="0.2">
      <c r="U9507" s="4"/>
      <c r="V9507" s="4"/>
      <c r="W9507" s="4"/>
      <c r="X9507" s="4"/>
      <c r="AJ9507" s="4"/>
      <c r="AK9507" s="4"/>
      <c r="AL9507" s="4"/>
      <c r="AM9507" s="4"/>
    </row>
    <row r="9508" spans="21:39" x14ac:dyDescent="0.2">
      <c r="U9508" s="4"/>
      <c r="V9508" s="4"/>
      <c r="W9508" s="4"/>
      <c r="X9508" s="4"/>
      <c r="AJ9508" s="4"/>
      <c r="AK9508" s="4"/>
      <c r="AL9508" s="4"/>
      <c r="AM9508" s="4"/>
    </row>
    <row r="9509" spans="21:39" x14ac:dyDescent="0.2">
      <c r="U9509" s="4"/>
      <c r="V9509" s="4"/>
      <c r="W9509" s="4"/>
      <c r="X9509" s="4"/>
      <c r="AJ9509" s="4"/>
      <c r="AK9509" s="4"/>
      <c r="AL9509" s="4"/>
      <c r="AM9509" s="4"/>
    </row>
    <row r="9510" spans="21:39" x14ac:dyDescent="0.2">
      <c r="U9510" s="4"/>
      <c r="V9510" s="4"/>
      <c r="W9510" s="4"/>
      <c r="X9510" s="4"/>
      <c r="AJ9510" s="4"/>
      <c r="AK9510" s="4"/>
      <c r="AL9510" s="4"/>
      <c r="AM9510" s="4"/>
    </row>
    <row r="9511" spans="21:39" x14ac:dyDescent="0.2">
      <c r="U9511" s="4"/>
      <c r="V9511" s="4"/>
      <c r="W9511" s="4"/>
      <c r="X9511" s="4"/>
      <c r="AJ9511" s="4"/>
      <c r="AK9511" s="4"/>
      <c r="AL9511" s="4"/>
      <c r="AM9511" s="4"/>
    </row>
    <row r="9512" spans="21:39" x14ac:dyDescent="0.2">
      <c r="U9512" s="4"/>
      <c r="V9512" s="4"/>
      <c r="W9512" s="4"/>
      <c r="X9512" s="4"/>
      <c r="AJ9512" s="4"/>
      <c r="AK9512" s="4"/>
      <c r="AL9512" s="4"/>
      <c r="AM9512" s="4"/>
    </row>
    <row r="9513" spans="21:39" x14ac:dyDescent="0.2">
      <c r="U9513" s="4"/>
      <c r="V9513" s="4"/>
      <c r="W9513" s="4"/>
      <c r="X9513" s="4"/>
      <c r="AJ9513" s="4"/>
      <c r="AK9513" s="4"/>
      <c r="AL9513" s="4"/>
      <c r="AM9513" s="4"/>
    </row>
    <row r="9514" spans="21:39" x14ac:dyDescent="0.2">
      <c r="U9514" s="4"/>
      <c r="V9514" s="4"/>
      <c r="W9514" s="4"/>
      <c r="X9514" s="4"/>
      <c r="AJ9514" s="4"/>
      <c r="AK9514" s="4"/>
      <c r="AL9514" s="4"/>
      <c r="AM9514" s="4"/>
    </row>
    <row r="9515" spans="21:39" x14ac:dyDescent="0.2">
      <c r="U9515" s="4"/>
      <c r="V9515" s="4"/>
      <c r="W9515" s="4"/>
      <c r="X9515" s="4"/>
      <c r="AJ9515" s="4"/>
      <c r="AK9515" s="4"/>
      <c r="AL9515" s="4"/>
      <c r="AM9515" s="4"/>
    </row>
    <row r="9516" spans="21:39" x14ac:dyDescent="0.2">
      <c r="U9516" s="4"/>
      <c r="V9516" s="4"/>
      <c r="W9516" s="4"/>
      <c r="X9516" s="4"/>
      <c r="AJ9516" s="4"/>
      <c r="AK9516" s="4"/>
      <c r="AL9516" s="4"/>
      <c r="AM9516" s="4"/>
    </row>
    <row r="9517" spans="21:39" x14ac:dyDescent="0.2">
      <c r="U9517" s="4"/>
      <c r="V9517" s="4"/>
      <c r="W9517" s="4"/>
      <c r="X9517" s="4"/>
      <c r="AJ9517" s="4"/>
      <c r="AK9517" s="4"/>
      <c r="AL9517" s="4"/>
      <c r="AM9517" s="4"/>
    </row>
    <row r="9518" spans="21:39" x14ac:dyDescent="0.2">
      <c r="U9518" s="4"/>
      <c r="V9518" s="4"/>
      <c r="W9518" s="4"/>
      <c r="X9518" s="4"/>
      <c r="AJ9518" s="4"/>
      <c r="AK9518" s="4"/>
      <c r="AL9518" s="4"/>
      <c r="AM9518" s="4"/>
    </row>
    <row r="9519" spans="21:39" x14ac:dyDescent="0.2">
      <c r="U9519" s="4"/>
      <c r="V9519" s="4"/>
      <c r="W9519" s="4"/>
      <c r="X9519" s="4"/>
      <c r="AJ9519" s="4"/>
      <c r="AK9519" s="4"/>
      <c r="AL9519" s="4"/>
      <c r="AM9519" s="4"/>
    </row>
    <row r="9520" spans="21:39" x14ac:dyDescent="0.2">
      <c r="U9520" s="4"/>
      <c r="V9520" s="4"/>
      <c r="W9520" s="4"/>
      <c r="X9520" s="4"/>
      <c r="AJ9520" s="4"/>
      <c r="AK9520" s="4"/>
      <c r="AL9520" s="4"/>
      <c r="AM9520" s="4"/>
    </row>
    <row r="9521" spans="21:39" x14ac:dyDescent="0.2">
      <c r="U9521" s="4"/>
      <c r="V9521" s="4"/>
      <c r="W9521" s="4"/>
      <c r="X9521" s="4"/>
      <c r="AJ9521" s="4"/>
      <c r="AK9521" s="4"/>
      <c r="AL9521" s="4"/>
      <c r="AM9521" s="4"/>
    </row>
    <row r="9522" spans="21:39" x14ac:dyDescent="0.2">
      <c r="U9522" s="4"/>
      <c r="V9522" s="4"/>
      <c r="W9522" s="4"/>
      <c r="X9522" s="4"/>
      <c r="AJ9522" s="4"/>
      <c r="AK9522" s="4"/>
      <c r="AL9522" s="4"/>
      <c r="AM9522" s="4"/>
    </row>
    <row r="9523" spans="21:39" x14ac:dyDescent="0.2">
      <c r="U9523" s="4"/>
      <c r="V9523" s="4"/>
      <c r="W9523" s="4"/>
      <c r="X9523" s="4"/>
      <c r="AJ9523" s="4"/>
      <c r="AK9523" s="4"/>
      <c r="AL9523" s="4"/>
      <c r="AM9523" s="4"/>
    </row>
    <row r="9524" spans="21:39" x14ac:dyDescent="0.2">
      <c r="U9524" s="4"/>
      <c r="V9524" s="4"/>
      <c r="W9524" s="4"/>
      <c r="X9524" s="4"/>
      <c r="AJ9524" s="4"/>
      <c r="AK9524" s="4"/>
      <c r="AL9524" s="4"/>
      <c r="AM9524" s="4"/>
    </row>
    <row r="9525" spans="21:39" x14ac:dyDescent="0.2">
      <c r="U9525" s="4"/>
      <c r="V9525" s="4"/>
      <c r="W9525" s="4"/>
      <c r="X9525" s="4"/>
      <c r="AJ9525" s="4"/>
      <c r="AK9525" s="4"/>
      <c r="AL9525" s="4"/>
      <c r="AM9525" s="4"/>
    </row>
    <row r="9526" spans="21:39" x14ac:dyDescent="0.2">
      <c r="U9526" s="4"/>
      <c r="V9526" s="4"/>
      <c r="W9526" s="4"/>
      <c r="X9526" s="4"/>
      <c r="AJ9526" s="4"/>
      <c r="AK9526" s="4"/>
      <c r="AL9526" s="4"/>
      <c r="AM9526" s="4"/>
    </row>
    <row r="9527" spans="21:39" x14ac:dyDescent="0.2">
      <c r="U9527" s="4"/>
      <c r="V9527" s="4"/>
      <c r="W9527" s="4"/>
      <c r="X9527" s="4"/>
      <c r="AJ9527" s="4"/>
      <c r="AK9527" s="4"/>
      <c r="AL9527" s="4"/>
      <c r="AM9527" s="4"/>
    </row>
    <row r="9528" spans="21:39" x14ac:dyDescent="0.2">
      <c r="U9528" s="4"/>
      <c r="V9528" s="4"/>
      <c r="W9528" s="4"/>
      <c r="X9528" s="4"/>
      <c r="AJ9528" s="4"/>
      <c r="AK9528" s="4"/>
      <c r="AL9528" s="4"/>
      <c r="AM9528" s="4"/>
    </row>
    <row r="9529" spans="21:39" x14ac:dyDescent="0.2">
      <c r="U9529" s="4"/>
      <c r="V9529" s="4"/>
      <c r="W9529" s="4"/>
      <c r="X9529" s="4"/>
      <c r="AJ9529" s="4"/>
      <c r="AK9529" s="4"/>
      <c r="AL9529" s="4"/>
      <c r="AM9529" s="4"/>
    </row>
    <row r="9530" spans="21:39" x14ac:dyDescent="0.2">
      <c r="U9530" s="4"/>
      <c r="V9530" s="4"/>
      <c r="W9530" s="4"/>
      <c r="X9530" s="4"/>
      <c r="AJ9530" s="4"/>
      <c r="AK9530" s="4"/>
      <c r="AL9530" s="4"/>
      <c r="AM9530" s="4"/>
    </row>
    <row r="9531" spans="21:39" x14ac:dyDescent="0.2">
      <c r="U9531" s="4"/>
      <c r="V9531" s="4"/>
      <c r="W9531" s="4"/>
      <c r="X9531" s="4"/>
      <c r="AJ9531" s="4"/>
      <c r="AK9531" s="4"/>
      <c r="AL9531" s="4"/>
      <c r="AM9531" s="4"/>
    </row>
    <row r="9532" spans="21:39" x14ac:dyDescent="0.2">
      <c r="U9532" s="4"/>
      <c r="V9532" s="4"/>
      <c r="W9532" s="4"/>
      <c r="X9532" s="4"/>
      <c r="AJ9532" s="4"/>
      <c r="AK9532" s="4"/>
      <c r="AL9532" s="4"/>
      <c r="AM9532" s="4"/>
    </row>
    <row r="9533" spans="21:39" x14ac:dyDescent="0.2">
      <c r="U9533" s="4"/>
      <c r="V9533" s="4"/>
      <c r="W9533" s="4"/>
      <c r="X9533" s="4"/>
      <c r="AJ9533" s="4"/>
      <c r="AK9533" s="4"/>
      <c r="AL9533" s="4"/>
      <c r="AM9533" s="4"/>
    </row>
    <row r="9534" spans="21:39" x14ac:dyDescent="0.2">
      <c r="U9534" s="4"/>
      <c r="V9534" s="4"/>
      <c r="W9534" s="4"/>
      <c r="X9534" s="4"/>
      <c r="AJ9534" s="4"/>
      <c r="AK9534" s="4"/>
      <c r="AL9534" s="4"/>
      <c r="AM9534" s="4"/>
    </row>
    <row r="9535" spans="21:39" x14ac:dyDescent="0.2">
      <c r="U9535" s="4"/>
      <c r="V9535" s="4"/>
      <c r="W9535" s="4"/>
      <c r="X9535" s="4"/>
      <c r="AJ9535" s="4"/>
      <c r="AK9535" s="4"/>
      <c r="AL9535" s="4"/>
      <c r="AM9535" s="4"/>
    </row>
    <row r="9536" spans="21:39" x14ac:dyDescent="0.2">
      <c r="U9536" s="4"/>
      <c r="V9536" s="4"/>
      <c r="W9536" s="4"/>
      <c r="X9536" s="4"/>
      <c r="AJ9536" s="4"/>
      <c r="AK9536" s="4"/>
      <c r="AL9536" s="4"/>
      <c r="AM9536" s="4"/>
    </row>
    <row r="9537" spans="21:39" x14ac:dyDescent="0.2">
      <c r="U9537" s="4"/>
      <c r="V9537" s="4"/>
      <c r="W9537" s="4"/>
      <c r="X9537" s="4"/>
      <c r="AJ9537" s="4"/>
      <c r="AK9537" s="4"/>
      <c r="AL9537" s="4"/>
      <c r="AM9537" s="4"/>
    </row>
    <row r="9538" spans="21:39" x14ac:dyDescent="0.2">
      <c r="U9538" s="4"/>
      <c r="V9538" s="4"/>
      <c r="W9538" s="4"/>
      <c r="X9538" s="4"/>
      <c r="AJ9538" s="4"/>
      <c r="AK9538" s="4"/>
      <c r="AL9538" s="4"/>
      <c r="AM9538" s="4"/>
    </row>
    <row r="9539" spans="21:39" x14ac:dyDescent="0.2">
      <c r="U9539" s="4"/>
      <c r="V9539" s="4"/>
      <c r="W9539" s="4"/>
      <c r="X9539" s="4"/>
      <c r="AJ9539" s="4"/>
      <c r="AK9539" s="4"/>
      <c r="AL9539" s="4"/>
      <c r="AM9539" s="4"/>
    </row>
    <row r="9540" spans="21:39" x14ac:dyDescent="0.2">
      <c r="U9540" s="4"/>
      <c r="V9540" s="4"/>
      <c r="W9540" s="4"/>
      <c r="X9540" s="4"/>
      <c r="AJ9540" s="4"/>
      <c r="AK9540" s="4"/>
      <c r="AL9540" s="4"/>
      <c r="AM9540" s="4"/>
    </row>
    <row r="9541" spans="21:39" x14ac:dyDescent="0.2">
      <c r="U9541" s="4"/>
      <c r="V9541" s="4"/>
      <c r="W9541" s="4"/>
      <c r="X9541" s="4"/>
      <c r="AJ9541" s="4"/>
      <c r="AK9541" s="4"/>
      <c r="AL9541" s="4"/>
      <c r="AM9541" s="4"/>
    </row>
    <row r="9542" spans="21:39" x14ac:dyDescent="0.2">
      <c r="U9542" s="4"/>
      <c r="V9542" s="4"/>
      <c r="W9542" s="4"/>
      <c r="X9542" s="4"/>
      <c r="AJ9542" s="4"/>
      <c r="AK9542" s="4"/>
      <c r="AL9542" s="4"/>
      <c r="AM9542" s="4"/>
    </row>
    <row r="9543" spans="21:39" x14ac:dyDescent="0.2">
      <c r="U9543" s="4"/>
      <c r="V9543" s="4"/>
      <c r="W9543" s="4"/>
      <c r="X9543" s="4"/>
      <c r="AJ9543" s="4"/>
      <c r="AK9543" s="4"/>
      <c r="AL9543" s="4"/>
      <c r="AM9543" s="4"/>
    </row>
    <row r="9544" spans="21:39" x14ac:dyDescent="0.2">
      <c r="U9544" s="4"/>
      <c r="V9544" s="4"/>
      <c r="W9544" s="4"/>
      <c r="X9544" s="4"/>
      <c r="AJ9544" s="4"/>
      <c r="AK9544" s="4"/>
      <c r="AL9544" s="4"/>
      <c r="AM9544" s="4"/>
    </row>
    <row r="9545" spans="21:39" x14ac:dyDescent="0.2">
      <c r="U9545" s="4"/>
      <c r="V9545" s="4"/>
      <c r="W9545" s="4"/>
      <c r="X9545" s="4"/>
      <c r="AJ9545" s="4"/>
      <c r="AK9545" s="4"/>
      <c r="AL9545" s="4"/>
      <c r="AM9545" s="4"/>
    </row>
    <row r="9546" spans="21:39" x14ac:dyDescent="0.2">
      <c r="U9546" s="4"/>
      <c r="V9546" s="4"/>
      <c r="W9546" s="4"/>
      <c r="X9546" s="4"/>
      <c r="AJ9546" s="4"/>
      <c r="AK9546" s="4"/>
      <c r="AL9546" s="4"/>
      <c r="AM9546" s="4"/>
    </row>
    <row r="9547" spans="21:39" x14ac:dyDescent="0.2">
      <c r="U9547" s="4"/>
      <c r="V9547" s="4"/>
      <c r="W9547" s="4"/>
      <c r="X9547" s="4"/>
      <c r="AJ9547" s="4"/>
      <c r="AK9547" s="4"/>
      <c r="AL9547" s="4"/>
      <c r="AM9547" s="4"/>
    </row>
    <row r="9548" spans="21:39" x14ac:dyDescent="0.2">
      <c r="U9548" s="4"/>
      <c r="V9548" s="4"/>
      <c r="W9548" s="4"/>
      <c r="X9548" s="4"/>
      <c r="AJ9548" s="4"/>
      <c r="AK9548" s="4"/>
      <c r="AL9548" s="4"/>
      <c r="AM9548" s="4"/>
    </row>
    <row r="9549" spans="21:39" x14ac:dyDescent="0.2">
      <c r="U9549" s="4"/>
      <c r="V9549" s="4"/>
      <c r="W9549" s="4"/>
      <c r="X9549" s="4"/>
      <c r="AJ9549" s="4"/>
      <c r="AK9549" s="4"/>
      <c r="AL9549" s="4"/>
      <c r="AM9549" s="4"/>
    </row>
    <row r="9550" spans="21:39" x14ac:dyDescent="0.2">
      <c r="U9550" s="4"/>
      <c r="V9550" s="4"/>
      <c r="W9550" s="4"/>
      <c r="X9550" s="4"/>
      <c r="AJ9550" s="4"/>
      <c r="AK9550" s="4"/>
      <c r="AL9550" s="4"/>
      <c r="AM9550" s="4"/>
    </row>
    <row r="9551" spans="21:39" x14ac:dyDescent="0.2">
      <c r="U9551" s="4"/>
      <c r="V9551" s="4"/>
      <c r="W9551" s="4"/>
      <c r="X9551" s="4"/>
      <c r="AJ9551" s="4"/>
      <c r="AK9551" s="4"/>
      <c r="AL9551" s="4"/>
      <c r="AM9551" s="4"/>
    </row>
    <row r="9552" spans="21:39" x14ac:dyDescent="0.2">
      <c r="U9552" s="4"/>
      <c r="V9552" s="4"/>
      <c r="W9552" s="4"/>
      <c r="X9552" s="4"/>
      <c r="AJ9552" s="4"/>
      <c r="AK9552" s="4"/>
      <c r="AL9552" s="4"/>
      <c r="AM9552" s="4"/>
    </row>
    <row r="9553" spans="21:39" x14ac:dyDescent="0.2">
      <c r="U9553" s="4"/>
      <c r="V9553" s="4"/>
      <c r="W9553" s="4"/>
      <c r="X9553" s="4"/>
      <c r="AJ9553" s="4"/>
      <c r="AK9553" s="4"/>
      <c r="AL9553" s="4"/>
      <c r="AM9553" s="4"/>
    </row>
    <row r="9554" spans="21:39" x14ac:dyDescent="0.2">
      <c r="U9554" s="4"/>
      <c r="V9554" s="4"/>
      <c r="W9554" s="4"/>
      <c r="X9554" s="4"/>
      <c r="AJ9554" s="4"/>
      <c r="AK9554" s="4"/>
      <c r="AL9554" s="4"/>
      <c r="AM9554" s="4"/>
    </row>
    <row r="9555" spans="21:39" x14ac:dyDescent="0.2">
      <c r="U9555" s="4"/>
      <c r="V9555" s="4"/>
      <c r="W9555" s="4"/>
      <c r="X9555" s="4"/>
      <c r="AJ9555" s="4"/>
      <c r="AK9555" s="4"/>
      <c r="AL9555" s="4"/>
      <c r="AM9555" s="4"/>
    </row>
    <row r="9556" spans="21:39" x14ac:dyDescent="0.2">
      <c r="U9556" s="4"/>
      <c r="V9556" s="4"/>
      <c r="W9556" s="4"/>
      <c r="X9556" s="4"/>
      <c r="AJ9556" s="4"/>
      <c r="AK9556" s="4"/>
      <c r="AL9556" s="4"/>
      <c r="AM9556" s="4"/>
    </row>
    <row r="9557" spans="21:39" x14ac:dyDescent="0.2">
      <c r="U9557" s="4"/>
      <c r="V9557" s="4"/>
      <c r="W9557" s="4"/>
      <c r="X9557" s="4"/>
      <c r="AJ9557" s="4"/>
      <c r="AK9557" s="4"/>
      <c r="AL9557" s="4"/>
      <c r="AM9557" s="4"/>
    </row>
    <row r="9558" spans="21:39" x14ac:dyDescent="0.2">
      <c r="U9558" s="4"/>
      <c r="V9558" s="4"/>
      <c r="W9558" s="4"/>
      <c r="X9558" s="4"/>
      <c r="AJ9558" s="4"/>
      <c r="AK9558" s="4"/>
      <c r="AL9558" s="4"/>
      <c r="AM9558" s="4"/>
    </row>
    <row r="9559" spans="21:39" x14ac:dyDescent="0.2">
      <c r="U9559" s="4"/>
      <c r="V9559" s="4"/>
      <c r="W9559" s="4"/>
      <c r="X9559" s="4"/>
      <c r="AJ9559" s="4"/>
      <c r="AK9559" s="4"/>
      <c r="AL9559" s="4"/>
      <c r="AM9559" s="4"/>
    </row>
    <row r="9560" spans="21:39" x14ac:dyDescent="0.2">
      <c r="U9560" s="4"/>
      <c r="V9560" s="4"/>
      <c r="W9560" s="4"/>
      <c r="X9560" s="4"/>
      <c r="AJ9560" s="4"/>
      <c r="AK9560" s="4"/>
      <c r="AL9560" s="4"/>
      <c r="AM9560" s="4"/>
    </row>
    <row r="9561" spans="21:39" x14ac:dyDescent="0.2">
      <c r="U9561" s="4"/>
      <c r="V9561" s="4"/>
      <c r="W9561" s="4"/>
      <c r="X9561" s="4"/>
      <c r="AJ9561" s="4"/>
      <c r="AK9561" s="4"/>
      <c r="AL9561" s="4"/>
      <c r="AM9561" s="4"/>
    </row>
    <row r="9562" spans="21:39" x14ac:dyDescent="0.2">
      <c r="U9562" s="4"/>
      <c r="V9562" s="4"/>
      <c r="W9562" s="4"/>
      <c r="X9562" s="4"/>
      <c r="AJ9562" s="4"/>
      <c r="AK9562" s="4"/>
      <c r="AL9562" s="4"/>
      <c r="AM9562" s="4"/>
    </row>
    <row r="9563" spans="21:39" x14ac:dyDescent="0.2">
      <c r="U9563" s="4"/>
      <c r="V9563" s="4"/>
      <c r="W9563" s="4"/>
      <c r="X9563" s="4"/>
      <c r="AJ9563" s="4"/>
      <c r="AK9563" s="4"/>
      <c r="AL9563" s="4"/>
      <c r="AM9563" s="4"/>
    </row>
    <row r="9564" spans="21:39" x14ac:dyDescent="0.2">
      <c r="U9564" s="4"/>
      <c r="V9564" s="4"/>
      <c r="W9564" s="4"/>
      <c r="X9564" s="4"/>
      <c r="AJ9564" s="4"/>
      <c r="AK9564" s="4"/>
      <c r="AL9564" s="4"/>
      <c r="AM9564" s="4"/>
    </row>
    <row r="9565" spans="21:39" x14ac:dyDescent="0.2">
      <c r="U9565" s="4"/>
      <c r="V9565" s="4"/>
      <c r="W9565" s="4"/>
      <c r="X9565" s="4"/>
      <c r="AJ9565" s="4"/>
      <c r="AK9565" s="4"/>
      <c r="AL9565" s="4"/>
      <c r="AM9565" s="4"/>
    </row>
    <row r="9566" spans="21:39" x14ac:dyDescent="0.2">
      <c r="U9566" s="4"/>
      <c r="V9566" s="4"/>
      <c r="W9566" s="4"/>
      <c r="X9566" s="4"/>
      <c r="AJ9566" s="4"/>
      <c r="AK9566" s="4"/>
      <c r="AL9566" s="4"/>
      <c r="AM9566" s="4"/>
    </row>
    <row r="9567" spans="21:39" x14ac:dyDescent="0.2">
      <c r="U9567" s="4"/>
      <c r="V9567" s="4"/>
      <c r="W9567" s="4"/>
      <c r="X9567" s="4"/>
      <c r="AJ9567" s="4"/>
      <c r="AK9567" s="4"/>
      <c r="AL9567" s="4"/>
      <c r="AM9567" s="4"/>
    </row>
    <row r="9568" spans="21:39" x14ac:dyDescent="0.2">
      <c r="U9568" s="4"/>
      <c r="V9568" s="4"/>
      <c r="W9568" s="4"/>
      <c r="X9568" s="4"/>
      <c r="AJ9568" s="4"/>
      <c r="AK9568" s="4"/>
      <c r="AL9568" s="4"/>
      <c r="AM9568" s="4"/>
    </row>
    <row r="9569" spans="21:39" x14ac:dyDescent="0.2">
      <c r="U9569" s="4"/>
      <c r="V9569" s="4"/>
      <c r="W9569" s="4"/>
      <c r="X9569" s="4"/>
      <c r="AJ9569" s="4"/>
      <c r="AK9569" s="4"/>
      <c r="AL9569" s="4"/>
      <c r="AM9569" s="4"/>
    </row>
    <row r="9570" spans="21:39" x14ac:dyDescent="0.2">
      <c r="U9570" s="4"/>
      <c r="V9570" s="4"/>
      <c r="W9570" s="4"/>
      <c r="X9570" s="4"/>
      <c r="AJ9570" s="4"/>
      <c r="AK9570" s="4"/>
      <c r="AL9570" s="4"/>
      <c r="AM9570" s="4"/>
    </row>
    <row r="9571" spans="21:39" x14ac:dyDescent="0.2">
      <c r="U9571" s="4"/>
      <c r="V9571" s="4"/>
      <c r="W9571" s="4"/>
      <c r="X9571" s="4"/>
      <c r="AJ9571" s="4"/>
      <c r="AK9571" s="4"/>
      <c r="AL9571" s="4"/>
      <c r="AM9571" s="4"/>
    </row>
    <row r="9572" spans="21:39" x14ac:dyDescent="0.2">
      <c r="U9572" s="4"/>
      <c r="V9572" s="4"/>
      <c r="W9572" s="4"/>
      <c r="X9572" s="4"/>
      <c r="AJ9572" s="4"/>
      <c r="AK9572" s="4"/>
      <c r="AL9572" s="4"/>
      <c r="AM9572" s="4"/>
    </row>
    <row r="9573" spans="21:39" x14ac:dyDescent="0.2">
      <c r="U9573" s="4"/>
      <c r="V9573" s="4"/>
      <c r="W9573" s="4"/>
      <c r="X9573" s="4"/>
      <c r="AJ9573" s="4"/>
      <c r="AK9573" s="4"/>
      <c r="AL9573" s="4"/>
      <c r="AM9573" s="4"/>
    </row>
    <row r="9574" spans="21:39" x14ac:dyDescent="0.2">
      <c r="U9574" s="4"/>
      <c r="V9574" s="4"/>
      <c r="W9574" s="4"/>
      <c r="X9574" s="4"/>
      <c r="AJ9574" s="4"/>
      <c r="AK9574" s="4"/>
      <c r="AL9574" s="4"/>
      <c r="AM9574" s="4"/>
    </row>
    <row r="9575" spans="21:39" x14ac:dyDescent="0.2">
      <c r="U9575" s="4"/>
      <c r="V9575" s="4"/>
      <c r="W9575" s="4"/>
      <c r="X9575" s="4"/>
      <c r="AJ9575" s="4"/>
      <c r="AK9575" s="4"/>
      <c r="AL9575" s="4"/>
      <c r="AM9575" s="4"/>
    </row>
    <row r="9576" spans="21:39" x14ac:dyDescent="0.2">
      <c r="U9576" s="4"/>
      <c r="V9576" s="4"/>
      <c r="W9576" s="4"/>
      <c r="X9576" s="4"/>
      <c r="AJ9576" s="4"/>
      <c r="AK9576" s="4"/>
      <c r="AL9576" s="4"/>
      <c r="AM9576" s="4"/>
    </row>
    <row r="9577" spans="21:39" x14ac:dyDescent="0.2">
      <c r="U9577" s="4"/>
      <c r="V9577" s="4"/>
      <c r="W9577" s="4"/>
      <c r="X9577" s="4"/>
      <c r="AJ9577" s="4"/>
      <c r="AK9577" s="4"/>
      <c r="AL9577" s="4"/>
      <c r="AM9577" s="4"/>
    </row>
    <row r="9578" spans="21:39" x14ac:dyDescent="0.2">
      <c r="U9578" s="4"/>
      <c r="V9578" s="4"/>
      <c r="W9578" s="4"/>
      <c r="X9578" s="4"/>
      <c r="AJ9578" s="4"/>
      <c r="AK9578" s="4"/>
      <c r="AL9578" s="4"/>
      <c r="AM9578" s="4"/>
    </row>
    <row r="9579" spans="21:39" x14ac:dyDescent="0.2">
      <c r="U9579" s="4"/>
      <c r="V9579" s="4"/>
      <c r="W9579" s="4"/>
      <c r="X9579" s="4"/>
      <c r="AJ9579" s="4"/>
      <c r="AK9579" s="4"/>
      <c r="AL9579" s="4"/>
      <c r="AM9579" s="4"/>
    </row>
    <row r="9580" spans="21:39" x14ac:dyDescent="0.2">
      <c r="U9580" s="4"/>
      <c r="V9580" s="4"/>
      <c r="W9580" s="4"/>
      <c r="X9580" s="4"/>
      <c r="AJ9580" s="4"/>
      <c r="AK9580" s="4"/>
      <c r="AL9580" s="4"/>
      <c r="AM9580" s="4"/>
    </row>
    <row r="9581" spans="21:39" x14ac:dyDescent="0.2">
      <c r="U9581" s="4"/>
      <c r="V9581" s="4"/>
      <c r="W9581" s="4"/>
      <c r="X9581" s="4"/>
      <c r="AJ9581" s="4"/>
      <c r="AK9581" s="4"/>
      <c r="AL9581" s="4"/>
      <c r="AM9581" s="4"/>
    </row>
    <row r="9582" spans="21:39" x14ac:dyDescent="0.2">
      <c r="U9582" s="4"/>
      <c r="V9582" s="4"/>
      <c r="W9582" s="4"/>
      <c r="X9582" s="4"/>
      <c r="AJ9582" s="4"/>
      <c r="AK9582" s="4"/>
      <c r="AL9582" s="4"/>
      <c r="AM9582" s="4"/>
    </row>
    <row r="9583" spans="21:39" x14ac:dyDescent="0.2">
      <c r="U9583" s="4"/>
      <c r="V9583" s="4"/>
      <c r="W9583" s="4"/>
      <c r="X9583" s="4"/>
      <c r="AJ9583" s="4"/>
      <c r="AK9583" s="4"/>
      <c r="AL9583" s="4"/>
      <c r="AM9583" s="4"/>
    </row>
    <row r="9584" spans="21:39" x14ac:dyDescent="0.2">
      <c r="U9584" s="4"/>
      <c r="V9584" s="4"/>
      <c r="W9584" s="4"/>
      <c r="X9584" s="4"/>
      <c r="AJ9584" s="4"/>
      <c r="AK9584" s="4"/>
      <c r="AL9584" s="4"/>
      <c r="AM9584" s="4"/>
    </row>
    <row r="9585" spans="21:39" x14ac:dyDescent="0.2">
      <c r="U9585" s="4"/>
      <c r="V9585" s="4"/>
      <c r="W9585" s="4"/>
      <c r="X9585" s="4"/>
      <c r="AJ9585" s="4"/>
      <c r="AK9585" s="4"/>
      <c r="AL9585" s="4"/>
      <c r="AM9585" s="4"/>
    </row>
    <row r="9586" spans="21:39" x14ac:dyDescent="0.2">
      <c r="U9586" s="4"/>
      <c r="V9586" s="4"/>
      <c r="W9586" s="4"/>
      <c r="X9586" s="4"/>
      <c r="AJ9586" s="4"/>
      <c r="AK9586" s="4"/>
      <c r="AL9586" s="4"/>
      <c r="AM9586" s="4"/>
    </row>
    <row r="9587" spans="21:39" x14ac:dyDescent="0.2">
      <c r="U9587" s="4"/>
      <c r="V9587" s="4"/>
      <c r="W9587" s="4"/>
      <c r="X9587" s="4"/>
      <c r="AJ9587" s="4"/>
      <c r="AK9587" s="4"/>
      <c r="AL9587" s="4"/>
      <c r="AM9587" s="4"/>
    </row>
    <row r="9588" spans="21:39" x14ac:dyDescent="0.2">
      <c r="U9588" s="4"/>
      <c r="V9588" s="4"/>
      <c r="W9588" s="4"/>
      <c r="X9588" s="4"/>
      <c r="AJ9588" s="4"/>
      <c r="AK9588" s="4"/>
      <c r="AL9588" s="4"/>
      <c r="AM9588" s="4"/>
    </row>
    <row r="9589" spans="21:39" x14ac:dyDescent="0.2">
      <c r="U9589" s="4"/>
      <c r="V9589" s="4"/>
      <c r="W9589" s="4"/>
      <c r="X9589" s="4"/>
      <c r="AJ9589" s="4"/>
      <c r="AK9589" s="4"/>
      <c r="AL9589" s="4"/>
      <c r="AM9589" s="4"/>
    </row>
    <row r="9590" spans="21:39" x14ac:dyDescent="0.2">
      <c r="U9590" s="4"/>
      <c r="V9590" s="4"/>
      <c r="W9590" s="4"/>
      <c r="X9590" s="4"/>
      <c r="AJ9590" s="4"/>
      <c r="AK9590" s="4"/>
      <c r="AL9590" s="4"/>
      <c r="AM9590" s="4"/>
    </row>
    <row r="9591" spans="21:39" x14ac:dyDescent="0.2">
      <c r="U9591" s="4"/>
      <c r="V9591" s="4"/>
      <c r="W9591" s="4"/>
      <c r="X9591" s="4"/>
      <c r="AJ9591" s="4"/>
      <c r="AK9591" s="4"/>
      <c r="AL9591" s="4"/>
      <c r="AM9591" s="4"/>
    </row>
    <row r="9592" spans="21:39" x14ac:dyDescent="0.2">
      <c r="U9592" s="4"/>
      <c r="V9592" s="4"/>
      <c r="W9592" s="4"/>
      <c r="X9592" s="4"/>
      <c r="AJ9592" s="4"/>
      <c r="AK9592" s="4"/>
      <c r="AL9592" s="4"/>
      <c r="AM9592" s="4"/>
    </row>
    <row r="9593" spans="21:39" x14ac:dyDescent="0.2">
      <c r="U9593" s="4"/>
      <c r="V9593" s="4"/>
      <c r="W9593" s="4"/>
      <c r="X9593" s="4"/>
      <c r="AJ9593" s="4"/>
      <c r="AK9593" s="4"/>
      <c r="AL9593" s="4"/>
      <c r="AM9593" s="4"/>
    </row>
    <row r="9594" spans="21:39" x14ac:dyDescent="0.2">
      <c r="U9594" s="4"/>
      <c r="V9594" s="4"/>
      <c r="W9594" s="4"/>
      <c r="X9594" s="4"/>
      <c r="AJ9594" s="4"/>
      <c r="AK9594" s="4"/>
      <c r="AL9594" s="4"/>
      <c r="AM9594" s="4"/>
    </row>
    <row r="9595" spans="21:39" x14ac:dyDescent="0.2">
      <c r="U9595" s="4"/>
      <c r="V9595" s="4"/>
      <c r="W9595" s="4"/>
      <c r="X9595" s="4"/>
      <c r="AJ9595" s="4"/>
      <c r="AK9595" s="4"/>
      <c r="AL9595" s="4"/>
      <c r="AM9595" s="4"/>
    </row>
    <row r="9596" spans="21:39" x14ac:dyDescent="0.2">
      <c r="U9596" s="4"/>
      <c r="V9596" s="4"/>
      <c r="W9596" s="4"/>
      <c r="X9596" s="4"/>
      <c r="AJ9596" s="4"/>
      <c r="AK9596" s="4"/>
      <c r="AL9596" s="4"/>
      <c r="AM9596" s="4"/>
    </row>
    <row r="9597" spans="21:39" x14ac:dyDescent="0.2">
      <c r="U9597" s="4"/>
      <c r="V9597" s="4"/>
      <c r="W9597" s="4"/>
      <c r="X9597" s="4"/>
      <c r="AJ9597" s="4"/>
      <c r="AK9597" s="4"/>
      <c r="AL9597" s="4"/>
      <c r="AM9597" s="4"/>
    </row>
    <row r="9598" spans="21:39" x14ac:dyDescent="0.2">
      <c r="U9598" s="4"/>
      <c r="V9598" s="4"/>
      <c r="W9598" s="4"/>
      <c r="X9598" s="4"/>
      <c r="AJ9598" s="4"/>
      <c r="AK9598" s="4"/>
      <c r="AL9598" s="4"/>
      <c r="AM9598" s="4"/>
    </row>
    <row r="9599" spans="21:39" x14ac:dyDescent="0.2">
      <c r="U9599" s="4"/>
      <c r="V9599" s="4"/>
      <c r="W9599" s="4"/>
      <c r="X9599" s="4"/>
      <c r="AJ9599" s="4"/>
      <c r="AK9599" s="4"/>
      <c r="AL9599" s="4"/>
      <c r="AM9599" s="4"/>
    </row>
    <row r="9600" spans="21:39" x14ac:dyDescent="0.2">
      <c r="U9600" s="4"/>
      <c r="V9600" s="4"/>
      <c r="W9600" s="4"/>
      <c r="X9600" s="4"/>
      <c r="AJ9600" s="4"/>
      <c r="AK9600" s="4"/>
      <c r="AL9600" s="4"/>
      <c r="AM9600" s="4"/>
    </row>
    <row r="9601" spans="21:39" x14ac:dyDescent="0.2">
      <c r="U9601" s="4"/>
      <c r="V9601" s="4"/>
      <c r="W9601" s="4"/>
      <c r="X9601" s="4"/>
      <c r="AJ9601" s="4"/>
      <c r="AK9601" s="4"/>
      <c r="AL9601" s="4"/>
      <c r="AM9601" s="4"/>
    </row>
    <row r="9602" spans="21:39" x14ac:dyDescent="0.2">
      <c r="U9602" s="4"/>
      <c r="V9602" s="4"/>
      <c r="W9602" s="4"/>
      <c r="X9602" s="4"/>
      <c r="AJ9602" s="4"/>
      <c r="AK9602" s="4"/>
      <c r="AL9602" s="4"/>
      <c r="AM9602" s="4"/>
    </row>
    <row r="9603" spans="21:39" x14ac:dyDescent="0.2">
      <c r="U9603" s="4"/>
      <c r="V9603" s="4"/>
      <c r="W9603" s="4"/>
      <c r="X9603" s="4"/>
      <c r="AJ9603" s="4"/>
      <c r="AK9603" s="4"/>
      <c r="AL9603" s="4"/>
      <c r="AM9603" s="4"/>
    </row>
    <row r="9604" spans="21:39" x14ac:dyDescent="0.2">
      <c r="U9604" s="4"/>
      <c r="V9604" s="4"/>
      <c r="W9604" s="4"/>
      <c r="X9604" s="4"/>
      <c r="AJ9604" s="4"/>
      <c r="AK9604" s="4"/>
      <c r="AL9604" s="4"/>
      <c r="AM9604" s="4"/>
    </row>
    <row r="9605" spans="21:39" x14ac:dyDescent="0.2">
      <c r="U9605" s="4"/>
      <c r="V9605" s="4"/>
      <c r="W9605" s="4"/>
      <c r="X9605" s="4"/>
      <c r="AJ9605" s="4"/>
      <c r="AK9605" s="4"/>
      <c r="AL9605" s="4"/>
      <c r="AM9605" s="4"/>
    </row>
    <row r="9606" spans="21:39" x14ac:dyDescent="0.2">
      <c r="U9606" s="4"/>
      <c r="V9606" s="4"/>
      <c r="W9606" s="4"/>
      <c r="X9606" s="4"/>
      <c r="AJ9606" s="4"/>
      <c r="AK9606" s="4"/>
      <c r="AL9606" s="4"/>
      <c r="AM9606" s="4"/>
    </row>
    <row r="9607" spans="21:39" x14ac:dyDescent="0.2">
      <c r="U9607" s="4"/>
      <c r="V9607" s="4"/>
      <c r="W9607" s="4"/>
      <c r="X9607" s="4"/>
      <c r="AJ9607" s="4"/>
      <c r="AK9607" s="4"/>
      <c r="AL9607" s="4"/>
      <c r="AM9607" s="4"/>
    </row>
    <row r="9608" spans="21:39" x14ac:dyDescent="0.2">
      <c r="U9608" s="4"/>
      <c r="V9608" s="4"/>
      <c r="W9608" s="4"/>
      <c r="X9608" s="4"/>
      <c r="AJ9608" s="4"/>
      <c r="AK9608" s="4"/>
      <c r="AL9608" s="4"/>
      <c r="AM9608" s="4"/>
    </row>
    <row r="9609" spans="21:39" x14ac:dyDescent="0.2">
      <c r="U9609" s="4"/>
      <c r="V9609" s="4"/>
      <c r="W9609" s="4"/>
      <c r="X9609" s="4"/>
      <c r="AJ9609" s="4"/>
      <c r="AK9609" s="4"/>
      <c r="AL9609" s="4"/>
      <c r="AM9609" s="4"/>
    </row>
    <row r="9610" spans="21:39" x14ac:dyDescent="0.2">
      <c r="U9610" s="4"/>
      <c r="V9610" s="4"/>
      <c r="W9610" s="4"/>
      <c r="X9610" s="4"/>
      <c r="AJ9610" s="4"/>
      <c r="AK9610" s="4"/>
      <c r="AL9610" s="4"/>
      <c r="AM9610" s="4"/>
    </row>
    <row r="9611" spans="21:39" x14ac:dyDescent="0.2">
      <c r="U9611" s="4"/>
      <c r="V9611" s="4"/>
      <c r="W9611" s="4"/>
      <c r="X9611" s="4"/>
      <c r="AJ9611" s="4"/>
      <c r="AK9611" s="4"/>
      <c r="AL9611" s="4"/>
      <c r="AM9611" s="4"/>
    </row>
    <row r="9612" spans="21:39" x14ac:dyDescent="0.2">
      <c r="U9612" s="4"/>
      <c r="V9612" s="4"/>
      <c r="W9612" s="4"/>
      <c r="X9612" s="4"/>
      <c r="AJ9612" s="4"/>
      <c r="AK9612" s="4"/>
      <c r="AL9612" s="4"/>
      <c r="AM9612" s="4"/>
    </row>
    <row r="9613" spans="21:39" x14ac:dyDescent="0.2">
      <c r="U9613" s="4"/>
      <c r="V9613" s="4"/>
      <c r="W9613" s="4"/>
      <c r="X9613" s="4"/>
      <c r="AJ9613" s="4"/>
      <c r="AK9613" s="4"/>
      <c r="AL9613" s="4"/>
      <c r="AM9613" s="4"/>
    </row>
    <row r="9614" spans="21:39" x14ac:dyDescent="0.2">
      <c r="U9614" s="4"/>
      <c r="V9614" s="4"/>
      <c r="W9614" s="4"/>
      <c r="X9614" s="4"/>
      <c r="AJ9614" s="4"/>
      <c r="AK9614" s="4"/>
      <c r="AL9614" s="4"/>
      <c r="AM9614" s="4"/>
    </row>
    <row r="9615" spans="21:39" x14ac:dyDescent="0.2">
      <c r="U9615" s="4"/>
      <c r="V9615" s="4"/>
      <c r="W9615" s="4"/>
      <c r="X9615" s="4"/>
      <c r="AJ9615" s="4"/>
      <c r="AK9615" s="4"/>
      <c r="AL9615" s="4"/>
      <c r="AM9615" s="4"/>
    </row>
    <row r="9616" spans="21:39" x14ac:dyDescent="0.2">
      <c r="U9616" s="4"/>
      <c r="V9616" s="4"/>
      <c r="W9616" s="4"/>
      <c r="X9616" s="4"/>
      <c r="AJ9616" s="4"/>
      <c r="AK9616" s="4"/>
      <c r="AL9616" s="4"/>
      <c r="AM9616" s="4"/>
    </row>
    <row r="9617" spans="21:39" x14ac:dyDescent="0.2">
      <c r="U9617" s="4"/>
      <c r="V9617" s="4"/>
      <c r="W9617" s="4"/>
      <c r="X9617" s="4"/>
      <c r="AJ9617" s="4"/>
      <c r="AK9617" s="4"/>
      <c r="AL9617" s="4"/>
      <c r="AM9617" s="4"/>
    </row>
    <row r="9618" spans="21:39" x14ac:dyDescent="0.2">
      <c r="U9618" s="4"/>
      <c r="V9618" s="4"/>
      <c r="W9618" s="4"/>
      <c r="X9618" s="4"/>
      <c r="AJ9618" s="4"/>
      <c r="AK9618" s="4"/>
      <c r="AL9618" s="4"/>
      <c r="AM9618" s="4"/>
    </row>
    <row r="9619" spans="21:39" x14ac:dyDescent="0.2">
      <c r="U9619" s="4"/>
      <c r="V9619" s="4"/>
      <c r="W9619" s="4"/>
      <c r="X9619" s="4"/>
      <c r="AJ9619" s="4"/>
      <c r="AK9619" s="4"/>
      <c r="AL9619" s="4"/>
      <c r="AM9619" s="4"/>
    </row>
    <row r="9620" spans="21:39" x14ac:dyDescent="0.2">
      <c r="U9620" s="4"/>
      <c r="V9620" s="4"/>
      <c r="W9620" s="4"/>
      <c r="X9620" s="4"/>
      <c r="AJ9620" s="4"/>
      <c r="AK9620" s="4"/>
      <c r="AL9620" s="4"/>
      <c r="AM9620" s="4"/>
    </row>
    <row r="9621" spans="21:39" x14ac:dyDescent="0.2">
      <c r="U9621" s="4"/>
      <c r="V9621" s="4"/>
      <c r="W9621" s="4"/>
      <c r="X9621" s="4"/>
      <c r="AJ9621" s="4"/>
      <c r="AK9621" s="4"/>
      <c r="AL9621" s="4"/>
      <c r="AM9621" s="4"/>
    </row>
    <row r="9622" spans="21:39" x14ac:dyDescent="0.2">
      <c r="U9622" s="4"/>
      <c r="V9622" s="4"/>
      <c r="W9622" s="4"/>
      <c r="X9622" s="4"/>
      <c r="AJ9622" s="4"/>
      <c r="AK9622" s="4"/>
      <c r="AL9622" s="4"/>
      <c r="AM9622" s="4"/>
    </row>
    <row r="9623" spans="21:39" x14ac:dyDescent="0.2">
      <c r="U9623" s="4"/>
      <c r="V9623" s="4"/>
      <c r="W9623" s="4"/>
      <c r="X9623" s="4"/>
      <c r="AJ9623" s="4"/>
      <c r="AK9623" s="4"/>
      <c r="AL9623" s="4"/>
      <c r="AM9623" s="4"/>
    </row>
    <row r="9624" spans="21:39" x14ac:dyDescent="0.2">
      <c r="U9624" s="4"/>
      <c r="V9624" s="4"/>
      <c r="W9624" s="4"/>
      <c r="X9624" s="4"/>
      <c r="AJ9624" s="4"/>
      <c r="AK9624" s="4"/>
      <c r="AL9624" s="4"/>
      <c r="AM9624" s="4"/>
    </row>
    <row r="9625" spans="21:39" x14ac:dyDescent="0.2">
      <c r="U9625" s="4"/>
      <c r="V9625" s="4"/>
      <c r="W9625" s="4"/>
      <c r="X9625" s="4"/>
      <c r="AJ9625" s="4"/>
      <c r="AK9625" s="4"/>
      <c r="AL9625" s="4"/>
      <c r="AM9625" s="4"/>
    </row>
    <row r="9626" spans="21:39" x14ac:dyDescent="0.2">
      <c r="U9626" s="4"/>
      <c r="V9626" s="4"/>
      <c r="W9626" s="4"/>
      <c r="X9626" s="4"/>
      <c r="AJ9626" s="4"/>
      <c r="AK9626" s="4"/>
      <c r="AL9626" s="4"/>
      <c r="AM9626" s="4"/>
    </row>
    <row r="9627" spans="21:39" x14ac:dyDescent="0.2">
      <c r="U9627" s="4"/>
      <c r="V9627" s="4"/>
      <c r="W9627" s="4"/>
      <c r="X9627" s="4"/>
      <c r="AJ9627" s="4"/>
      <c r="AK9627" s="4"/>
      <c r="AL9627" s="4"/>
      <c r="AM9627" s="4"/>
    </row>
    <row r="9628" spans="21:39" x14ac:dyDescent="0.2">
      <c r="U9628" s="4"/>
      <c r="V9628" s="4"/>
      <c r="W9628" s="4"/>
      <c r="X9628" s="4"/>
      <c r="AJ9628" s="4"/>
      <c r="AK9628" s="4"/>
      <c r="AL9628" s="4"/>
      <c r="AM9628" s="4"/>
    </row>
    <row r="9629" spans="21:39" x14ac:dyDescent="0.2">
      <c r="U9629" s="4"/>
      <c r="V9629" s="4"/>
      <c r="W9629" s="4"/>
      <c r="X9629" s="4"/>
      <c r="AJ9629" s="4"/>
      <c r="AK9629" s="4"/>
      <c r="AL9629" s="4"/>
      <c r="AM9629" s="4"/>
    </row>
    <row r="9630" spans="21:39" x14ac:dyDescent="0.2">
      <c r="U9630" s="4"/>
      <c r="V9630" s="4"/>
      <c r="W9630" s="4"/>
      <c r="X9630" s="4"/>
      <c r="AJ9630" s="4"/>
      <c r="AK9630" s="4"/>
      <c r="AL9630" s="4"/>
      <c r="AM9630" s="4"/>
    </row>
    <row r="9631" spans="21:39" x14ac:dyDescent="0.2">
      <c r="U9631" s="4"/>
      <c r="V9631" s="4"/>
      <c r="W9631" s="4"/>
      <c r="X9631" s="4"/>
      <c r="AJ9631" s="4"/>
      <c r="AK9631" s="4"/>
      <c r="AL9631" s="4"/>
      <c r="AM9631" s="4"/>
    </row>
    <row r="9632" spans="21:39" x14ac:dyDescent="0.2">
      <c r="U9632" s="4"/>
      <c r="V9632" s="4"/>
      <c r="W9632" s="4"/>
      <c r="X9632" s="4"/>
      <c r="AJ9632" s="4"/>
      <c r="AK9632" s="4"/>
      <c r="AL9632" s="4"/>
      <c r="AM9632" s="4"/>
    </row>
    <row r="9633" spans="21:39" x14ac:dyDescent="0.2">
      <c r="U9633" s="4"/>
      <c r="V9633" s="4"/>
      <c r="W9633" s="4"/>
      <c r="X9633" s="4"/>
      <c r="AJ9633" s="4"/>
      <c r="AK9633" s="4"/>
      <c r="AL9633" s="4"/>
      <c r="AM9633" s="4"/>
    </row>
    <row r="9634" spans="21:39" x14ac:dyDescent="0.2">
      <c r="U9634" s="4"/>
      <c r="V9634" s="4"/>
      <c r="W9634" s="4"/>
      <c r="X9634" s="4"/>
      <c r="AJ9634" s="4"/>
      <c r="AK9634" s="4"/>
      <c r="AL9634" s="4"/>
      <c r="AM9634" s="4"/>
    </row>
    <row r="9635" spans="21:39" x14ac:dyDescent="0.2">
      <c r="U9635" s="4"/>
      <c r="V9635" s="4"/>
      <c r="W9635" s="4"/>
      <c r="X9635" s="4"/>
      <c r="AJ9635" s="4"/>
      <c r="AK9635" s="4"/>
      <c r="AL9635" s="4"/>
      <c r="AM9635" s="4"/>
    </row>
    <row r="9636" spans="21:39" x14ac:dyDescent="0.2">
      <c r="U9636" s="4"/>
      <c r="V9636" s="4"/>
      <c r="W9636" s="4"/>
      <c r="X9636" s="4"/>
      <c r="AJ9636" s="4"/>
      <c r="AK9636" s="4"/>
      <c r="AL9636" s="4"/>
      <c r="AM9636" s="4"/>
    </row>
    <row r="9637" spans="21:39" x14ac:dyDescent="0.2">
      <c r="U9637" s="4"/>
      <c r="V9637" s="4"/>
      <c r="W9637" s="4"/>
      <c r="X9637" s="4"/>
      <c r="AJ9637" s="4"/>
      <c r="AK9637" s="4"/>
      <c r="AL9637" s="4"/>
      <c r="AM9637" s="4"/>
    </row>
    <row r="9638" spans="21:39" x14ac:dyDescent="0.2">
      <c r="U9638" s="4"/>
      <c r="V9638" s="4"/>
      <c r="W9638" s="4"/>
      <c r="X9638" s="4"/>
      <c r="AJ9638" s="4"/>
      <c r="AK9638" s="4"/>
      <c r="AL9638" s="4"/>
      <c r="AM9638" s="4"/>
    </row>
    <row r="9639" spans="21:39" x14ac:dyDescent="0.2">
      <c r="U9639" s="4"/>
      <c r="V9639" s="4"/>
      <c r="W9639" s="4"/>
      <c r="X9639" s="4"/>
      <c r="AJ9639" s="4"/>
      <c r="AK9639" s="4"/>
      <c r="AL9639" s="4"/>
      <c r="AM9639" s="4"/>
    </row>
    <row r="9640" spans="21:39" x14ac:dyDescent="0.2">
      <c r="U9640" s="4"/>
      <c r="V9640" s="4"/>
      <c r="W9640" s="4"/>
      <c r="X9640" s="4"/>
      <c r="AJ9640" s="4"/>
      <c r="AK9640" s="4"/>
      <c r="AL9640" s="4"/>
      <c r="AM9640" s="4"/>
    </row>
    <row r="9641" spans="21:39" x14ac:dyDescent="0.2">
      <c r="U9641" s="4"/>
      <c r="V9641" s="4"/>
      <c r="W9641" s="4"/>
      <c r="X9641" s="4"/>
      <c r="AJ9641" s="4"/>
      <c r="AK9641" s="4"/>
      <c r="AL9641" s="4"/>
      <c r="AM9641" s="4"/>
    </row>
    <row r="9642" spans="21:39" x14ac:dyDescent="0.2">
      <c r="U9642" s="4"/>
      <c r="V9642" s="4"/>
      <c r="W9642" s="4"/>
      <c r="X9642" s="4"/>
      <c r="AJ9642" s="4"/>
      <c r="AK9642" s="4"/>
      <c r="AL9642" s="4"/>
      <c r="AM9642" s="4"/>
    </row>
    <row r="9643" spans="21:39" x14ac:dyDescent="0.2">
      <c r="U9643" s="4"/>
      <c r="V9643" s="4"/>
      <c r="W9643" s="4"/>
      <c r="X9643" s="4"/>
      <c r="AJ9643" s="4"/>
      <c r="AK9643" s="4"/>
      <c r="AL9643" s="4"/>
      <c r="AM9643" s="4"/>
    </row>
    <row r="9644" spans="21:39" x14ac:dyDescent="0.2">
      <c r="U9644" s="4"/>
      <c r="V9644" s="4"/>
      <c r="W9644" s="4"/>
      <c r="X9644" s="4"/>
      <c r="AJ9644" s="4"/>
      <c r="AK9644" s="4"/>
      <c r="AL9644" s="4"/>
      <c r="AM9644" s="4"/>
    </row>
    <row r="9645" spans="21:39" x14ac:dyDescent="0.2">
      <c r="U9645" s="4"/>
      <c r="V9645" s="4"/>
      <c r="W9645" s="4"/>
      <c r="X9645" s="4"/>
      <c r="AJ9645" s="4"/>
      <c r="AK9645" s="4"/>
      <c r="AL9645" s="4"/>
      <c r="AM9645" s="4"/>
    </row>
    <row r="9646" spans="21:39" x14ac:dyDescent="0.2">
      <c r="U9646" s="4"/>
      <c r="V9646" s="4"/>
      <c r="W9646" s="4"/>
      <c r="X9646" s="4"/>
      <c r="AJ9646" s="4"/>
      <c r="AK9646" s="4"/>
      <c r="AL9646" s="4"/>
      <c r="AM9646" s="4"/>
    </row>
    <row r="9647" spans="21:39" x14ac:dyDescent="0.2">
      <c r="U9647" s="4"/>
      <c r="V9647" s="4"/>
      <c r="W9647" s="4"/>
      <c r="X9647" s="4"/>
      <c r="AJ9647" s="4"/>
      <c r="AK9647" s="4"/>
      <c r="AL9647" s="4"/>
      <c r="AM9647" s="4"/>
    </row>
    <row r="9648" spans="21:39" x14ac:dyDescent="0.2">
      <c r="U9648" s="4"/>
      <c r="V9648" s="4"/>
      <c r="W9648" s="4"/>
      <c r="X9648" s="4"/>
      <c r="AJ9648" s="4"/>
      <c r="AK9648" s="4"/>
      <c r="AL9648" s="4"/>
      <c r="AM9648" s="4"/>
    </row>
    <row r="9649" spans="21:39" x14ac:dyDescent="0.2">
      <c r="U9649" s="4"/>
      <c r="V9649" s="4"/>
      <c r="W9649" s="4"/>
      <c r="X9649" s="4"/>
      <c r="AJ9649" s="4"/>
      <c r="AK9649" s="4"/>
      <c r="AL9649" s="4"/>
      <c r="AM9649" s="4"/>
    </row>
    <row r="9650" spans="21:39" x14ac:dyDescent="0.2">
      <c r="U9650" s="4"/>
      <c r="V9650" s="4"/>
      <c r="W9650" s="4"/>
      <c r="X9650" s="4"/>
      <c r="AJ9650" s="4"/>
      <c r="AK9650" s="4"/>
      <c r="AL9650" s="4"/>
      <c r="AM9650" s="4"/>
    </row>
    <row r="9651" spans="21:39" x14ac:dyDescent="0.2">
      <c r="U9651" s="4"/>
      <c r="V9651" s="4"/>
      <c r="W9651" s="4"/>
      <c r="X9651" s="4"/>
      <c r="AJ9651" s="4"/>
      <c r="AK9651" s="4"/>
      <c r="AL9651" s="4"/>
      <c r="AM9651" s="4"/>
    </row>
    <row r="9652" spans="21:39" x14ac:dyDescent="0.2">
      <c r="U9652" s="4"/>
      <c r="V9652" s="4"/>
      <c r="W9652" s="4"/>
      <c r="X9652" s="4"/>
      <c r="AJ9652" s="4"/>
      <c r="AK9652" s="4"/>
      <c r="AL9652" s="4"/>
      <c r="AM9652" s="4"/>
    </row>
    <row r="9653" spans="21:39" x14ac:dyDescent="0.2">
      <c r="U9653" s="4"/>
      <c r="V9653" s="4"/>
      <c r="W9653" s="4"/>
      <c r="X9653" s="4"/>
      <c r="AJ9653" s="4"/>
      <c r="AK9653" s="4"/>
      <c r="AL9653" s="4"/>
      <c r="AM9653" s="4"/>
    </row>
    <row r="9654" spans="21:39" x14ac:dyDescent="0.2">
      <c r="U9654" s="4"/>
      <c r="V9654" s="4"/>
      <c r="W9654" s="4"/>
      <c r="X9654" s="4"/>
      <c r="AJ9654" s="4"/>
      <c r="AK9654" s="4"/>
      <c r="AL9654" s="4"/>
      <c r="AM9654" s="4"/>
    </row>
    <row r="9655" spans="21:39" x14ac:dyDescent="0.2">
      <c r="U9655" s="4"/>
      <c r="V9655" s="4"/>
      <c r="W9655" s="4"/>
      <c r="X9655" s="4"/>
      <c r="AJ9655" s="4"/>
      <c r="AK9655" s="4"/>
      <c r="AL9655" s="4"/>
      <c r="AM9655" s="4"/>
    </row>
    <row r="9656" spans="21:39" x14ac:dyDescent="0.2">
      <c r="U9656" s="4"/>
      <c r="V9656" s="4"/>
      <c r="W9656" s="4"/>
      <c r="X9656" s="4"/>
      <c r="AJ9656" s="4"/>
      <c r="AK9656" s="4"/>
      <c r="AL9656" s="4"/>
      <c r="AM9656" s="4"/>
    </row>
    <row r="9657" spans="21:39" x14ac:dyDescent="0.2">
      <c r="U9657" s="4"/>
      <c r="V9657" s="4"/>
      <c r="W9657" s="4"/>
      <c r="X9657" s="4"/>
      <c r="AJ9657" s="4"/>
      <c r="AK9657" s="4"/>
      <c r="AL9657" s="4"/>
      <c r="AM9657" s="4"/>
    </row>
    <row r="9658" spans="21:39" x14ac:dyDescent="0.2">
      <c r="U9658" s="4"/>
      <c r="V9658" s="4"/>
      <c r="W9658" s="4"/>
      <c r="X9658" s="4"/>
      <c r="AJ9658" s="4"/>
      <c r="AK9658" s="4"/>
      <c r="AL9658" s="4"/>
      <c r="AM9658" s="4"/>
    </row>
    <row r="9659" spans="21:39" x14ac:dyDescent="0.2">
      <c r="U9659" s="4"/>
      <c r="V9659" s="4"/>
      <c r="W9659" s="4"/>
      <c r="X9659" s="4"/>
      <c r="AJ9659" s="4"/>
      <c r="AK9659" s="4"/>
      <c r="AL9659" s="4"/>
      <c r="AM9659" s="4"/>
    </row>
    <row r="9660" spans="21:39" x14ac:dyDescent="0.2">
      <c r="U9660" s="4"/>
      <c r="V9660" s="4"/>
      <c r="W9660" s="4"/>
      <c r="X9660" s="4"/>
      <c r="AJ9660" s="4"/>
      <c r="AK9660" s="4"/>
      <c r="AL9660" s="4"/>
      <c r="AM9660" s="4"/>
    </row>
    <row r="9661" spans="21:39" x14ac:dyDescent="0.2">
      <c r="U9661" s="4"/>
      <c r="V9661" s="4"/>
      <c r="W9661" s="4"/>
      <c r="X9661" s="4"/>
      <c r="AJ9661" s="4"/>
      <c r="AK9661" s="4"/>
      <c r="AL9661" s="4"/>
      <c r="AM9661" s="4"/>
    </row>
    <row r="9662" spans="21:39" x14ac:dyDescent="0.2">
      <c r="U9662" s="4"/>
      <c r="V9662" s="4"/>
      <c r="W9662" s="4"/>
      <c r="X9662" s="4"/>
      <c r="AJ9662" s="4"/>
      <c r="AK9662" s="4"/>
      <c r="AL9662" s="4"/>
      <c r="AM9662" s="4"/>
    </row>
    <row r="9663" spans="21:39" x14ac:dyDescent="0.2">
      <c r="U9663" s="4"/>
      <c r="V9663" s="4"/>
      <c r="W9663" s="4"/>
      <c r="X9663" s="4"/>
      <c r="AJ9663" s="4"/>
      <c r="AK9663" s="4"/>
      <c r="AL9663" s="4"/>
      <c r="AM9663" s="4"/>
    </row>
    <row r="9664" spans="21:39" x14ac:dyDescent="0.2">
      <c r="U9664" s="4"/>
      <c r="V9664" s="4"/>
      <c r="W9664" s="4"/>
      <c r="X9664" s="4"/>
      <c r="AJ9664" s="4"/>
      <c r="AK9664" s="4"/>
      <c r="AL9664" s="4"/>
      <c r="AM9664" s="4"/>
    </row>
    <row r="9665" spans="21:39" x14ac:dyDescent="0.2">
      <c r="U9665" s="4"/>
      <c r="V9665" s="4"/>
      <c r="W9665" s="4"/>
      <c r="X9665" s="4"/>
      <c r="AJ9665" s="4"/>
      <c r="AK9665" s="4"/>
      <c r="AL9665" s="4"/>
      <c r="AM9665" s="4"/>
    </row>
    <row r="9666" spans="21:39" x14ac:dyDescent="0.2">
      <c r="U9666" s="4"/>
      <c r="V9666" s="4"/>
      <c r="W9666" s="4"/>
      <c r="X9666" s="4"/>
      <c r="AJ9666" s="4"/>
      <c r="AK9666" s="4"/>
      <c r="AL9666" s="4"/>
      <c r="AM9666" s="4"/>
    </row>
    <row r="9667" spans="21:39" x14ac:dyDescent="0.2">
      <c r="U9667" s="4"/>
      <c r="V9667" s="4"/>
      <c r="W9667" s="4"/>
      <c r="X9667" s="4"/>
      <c r="AJ9667" s="4"/>
      <c r="AK9667" s="4"/>
      <c r="AL9667" s="4"/>
      <c r="AM9667" s="4"/>
    </row>
    <row r="9668" spans="21:39" x14ac:dyDescent="0.2">
      <c r="U9668" s="4"/>
      <c r="V9668" s="4"/>
      <c r="W9668" s="4"/>
      <c r="X9668" s="4"/>
      <c r="AJ9668" s="4"/>
      <c r="AK9668" s="4"/>
      <c r="AL9668" s="4"/>
      <c r="AM9668" s="4"/>
    </row>
    <row r="9669" spans="21:39" x14ac:dyDescent="0.2">
      <c r="U9669" s="4"/>
      <c r="V9669" s="4"/>
      <c r="W9669" s="4"/>
      <c r="X9669" s="4"/>
      <c r="AJ9669" s="4"/>
      <c r="AK9669" s="4"/>
      <c r="AL9669" s="4"/>
      <c r="AM9669" s="4"/>
    </row>
    <row r="9670" spans="21:39" x14ac:dyDescent="0.2">
      <c r="U9670" s="4"/>
      <c r="V9670" s="4"/>
      <c r="W9670" s="4"/>
      <c r="X9670" s="4"/>
      <c r="AJ9670" s="4"/>
      <c r="AK9670" s="4"/>
      <c r="AL9670" s="4"/>
      <c r="AM9670" s="4"/>
    </row>
    <row r="9671" spans="21:39" x14ac:dyDescent="0.2">
      <c r="U9671" s="4"/>
      <c r="V9671" s="4"/>
      <c r="W9671" s="4"/>
      <c r="X9671" s="4"/>
      <c r="AJ9671" s="4"/>
      <c r="AK9671" s="4"/>
      <c r="AL9671" s="4"/>
      <c r="AM9671" s="4"/>
    </row>
    <row r="9672" spans="21:39" x14ac:dyDescent="0.2">
      <c r="U9672" s="4"/>
      <c r="V9672" s="4"/>
      <c r="W9672" s="4"/>
      <c r="X9672" s="4"/>
      <c r="AJ9672" s="4"/>
      <c r="AK9672" s="4"/>
      <c r="AL9672" s="4"/>
      <c r="AM9672" s="4"/>
    </row>
    <row r="9673" spans="21:39" x14ac:dyDescent="0.2">
      <c r="U9673" s="4"/>
      <c r="V9673" s="4"/>
      <c r="W9673" s="4"/>
      <c r="X9673" s="4"/>
      <c r="AJ9673" s="4"/>
      <c r="AK9673" s="4"/>
      <c r="AL9673" s="4"/>
      <c r="AM9673" s="4"/>
    </row>
    <row r="9674" spans="21:39" x14ac:dyDescent="0.2">
      <c r="U9674" s="4"/>
      <c r="V9674" s="4"/>
      <c r="W9674" s="4"/>
      <c r="X9674" s="4"/>
      <c r="AJ9674" s="4"/>
      <c r="AK9674" s="4"/>
      <c r="AL9674" s="4"/>
      <c r="AM9674" s="4"/>
    </row>
    <row r="9675" spans="21:39" x14ac:dyDescent="0.2">
      <c r="U9675" s="4"/>
      <c r="V9675" s="4"/>
      <c r="W9675" s="4"/>
      <c r="X9675" s="4"/>
      <c r="AJ9675" s="4"/>
      <c r="AK9675" s="4"/>
      <c r="AL9675" s="4"/>
      <c r="AM9675" s="4"/>
    </row>
    <row r="9676" spans="21:39" x14ac:dyDescent="0.2">
      <c r="U9676" s="4"/>
      <c r="V9676" s="4"/>
      <c r="W9676" s="4"/>
      <c r="X9676" s="4"/>
      <c r="AJ9676" s="4"/>
      <c r="AK9676" s="4"/>
      <c r="AL9676" s="4"/>
      <c r="AM9676" s="4"/>
    </row>
    <row r="9677" spans="21:39" x14ac:dyDescent="0.2">
      <c r="U9677" s="4"/>
      <c r="V9677" s="4"/>
      <c r="W9677" s="4"/>
      <c r="X9677" s="4"/>
      <c r="AJ9677" s="4"/>
      <c r="AK9677" s="4"/>
      <c r="AL9677" s="4"/>
      <c r="AM9677" s="4"/>
    </row>
    <row r="9678" spans="21:39" x14ac:dyDescent="0.2">
      <c r="U9678" s="4"/>
      <c r="V9678" s="4"/>
      <c r="W9678" s="4"/>
      <c r="X9678" s="4"/>
      <c r="AJ9678" s="4"/>
      <c r="AK9678" s="4"/>
      <c r="AL9678" s="4"/>
      <c r="AM9678" s="4"/>
    </row>
    <row r="9679" spans="21:39" x14ac:dyDescent="0.2">
      <c r="U9679" s="4"/>
      <c r="V9679" s="4"/>
      <c r="W9679" s="4"/>
      <c r="X9679" s="4"/>
      <c r="AJ9679" s="4"/>
      <c r="AK9679" s="4"/>
      <c r="AL9679" s="4"/>
      <c r="AM9679" s="4"/>
    </row>
    <row r="9680" spans="21:39" x14ac:dyDescent="0.2">
      <c r="U9680" s="4"/>
      <c r="V9680" s="4"/>
      <c r="W9680" s="4"/>
      <c r="X9680" s="4"/>
      <c r="AJ9680" s="4"/>
      <c r="AK9680" s="4"/>
      <c r="AL9680" s="4"/>
      <c r="AM9680" s="4"/>
    </row>
    <row r="9681" spans="21:39" x14ac:dyDescent="0.2">
      <c r="U9681" s="4"/>
      <c r="V9681" s="4"/>
      <c r="W9681" s="4"/>
      <c r="X9681" s="4"/>
      <c r="AJ9681" s="4"/>
      <c r="AK9681" s="4"/>
      <c r="AL9681" s="4"/>
      <c r="AM9681" s="4"/>
    </row>
    <row r="9682" spans="21:39" x14ac:dyDescent="0.2">
      <c r="U9682" s="4"/>
      <c r="V9682" s="4"/>
      <c r="W9682" s="4"/>
      <c r="X9682" s="4"/>
      <c r="AJ9682" s="4"/>
      <c r="AK9682" s="4"/>
      <c r="AL9682" s="4"/>
      <c r="AM9682" s="4"/>
    </row>
    <row r="9683" spans="21:39" x14ac:dyDescent="0.2">
      <c r="U9683" s="4"/>
      <c r="V9683" s="4"/>
      <c r="W9683" s="4"/>
      <c r="X9683" s="4"/>
      <c r="AJ9683" s="4"/>
      <c r="AK9683" s="4"/>
      <c r="AL9683" s="4"/>
      <c r="AM9683" s="4"/>
    </row>
    <row r="9684" spans="21:39" x14ac:dyDescent="0.2">
      <c r="U9684" s="4"/>
      <c r="V9684" s="4"/>
      <c r="W9684" s="4"/>
      <c r="X9684" s="4"/>
      <c r="AJ9684" s="4"/>
      <c r="AK9684" s="4"/>
      <c r="AL9684" s="4"/>
      <c r="AM9684" s="4"/>
    </row>
    <row r="9685" spans="21:39" x14ac:dyDescent="0.2">
      <c r="U9685" s="4"/>
      <c r="V9685" s="4"/>
      <c r="W9685" s="4"/>
      <c r="X9685" s="4"/>
      <c r="AJ9685" s="4"/>
      <c r="AK9685" s="4"/>
      <c r="AL9685" s="4"/>
      <c r="AM9685" s="4"/>
    </row>
    <row r="9686" spans="21:39" x14ac:dyDescent="0.2">
      <c r="U9686" s="4"/>
      <c r="V9686" s="4"/>
      <c r="W9686" s="4"/>
      <c r="X9686" s="4"/>
      <c r="AJ9686" s="4"/>
      <c r="AK9686" s="4"/>
      <c r="AL9686" s="4"/>
      <c r="AM9686" s="4"/>
    </row>
    <row r="9687" spans="21:39" x14ac:dyDescent="0.2">
      <c r="U9687" s="4"/>
      <c r="V9687" s="4"/>
      <c r="W9687" s="4"/>
      <c r="X9687" s="4"/>
      <c r="AJ9687" s="4"/>
      <c r="AK9687" s="4"/>
      <c r="AL9687" s="4"/>
      <c r="AM9687" s="4"/>
    </row>
    <row r="9688" spans="21:39" x14ac:dyDescent="0.2">
      <c r="U9688" s="4"/>
      <c r="V9688" s="4"/>
      <c r="W9688" s="4"/>
      <c r="X9688" s="4"/>
      <c r="AJ9688" s="4"/>
      <c r="AK9688" s="4"/>
      <c r="AL9688" s="4"/>
      <c r="AM9688" s="4"/>
    </row>
    <row r="9689" spans="21:39" x14ac:dyDescent="0.2">
      <c r="U9689" s="4"/>
      <c r="V9689" s="4"/>
      <c r="W9689" s="4"/>
      <c r="X9689" s="4"/>
      <c r="AJ9689" s="4"/>
      <c r="AK9689" s="4"/>
      <c r="AL9689" s="4"/>
      <c r="AM9689" s="4"/>
    </row>
    <row r="9690" spans="21:39" x14ac:dyDescent="0.2">
      <c r="U9690" s="4"/>
      <c r="V9690" s="4"/>
      <c r="W9690" s="4"/>
      <c r="X9690" s="4"/>
      <c r="AJ9690" s="4"/>
      <c r="AK9690" s="4"/>
      <c r="AL9690" s="4"/>
      <c r="AM9690" s="4"/>
    </row>
    <row r="9691" spans="21:39" x14ac:dyDescent="0.2">
      <c r="U9691" s="4"/>
      <c r="V9691" s="4"/>
      <c r="W9691" s="4"/>
      <c r="X9691" s="4"/>
      <c r="AJ9691" s="4"/>
      <c r="AK9691" s="4"/>
      <c r="AL9691" s="4"/>
      <c r="AM9691" s="4"/>
    </row>
    <row r="9692" spans="21:39" x14ac:dyDescent="0.2">
      <c r="U9692" s="4"/>
      <c r="V9692" s="4"/>
      <c r="W9692" s="4"/>
      <c r="X9692" s="4"/>
      <c r="AJ9692" s="4"/>
      <c r="AK9692" s="4"/>
      <c r="AL9692" s="4"/>
      <c r="AM9692" s="4"/>
    </row>
    <row r="9693" spans="21:39" x14ac:dyDescent="0.2">
      <c r="U9693" s="4"/>
      <c r="V9693" s="4"/>
      <c r="W9693" s="4"/>
      <c r="X9693" s="4"/>
      <c r="AJ9693" s="4"/>
      <c r="AK9693" s="4"/>
      <c r="AL9693" s="4"/>
      <c r="AM9693" s="4"/>
    </row>
    <row r="9694" spans="21:39" x14ac:dyDescent="0.2">
      <c r="U9694" s="4"/>
      <c r="V9694" s="4"/>
      <c r="W9694" s="4"/>
      <c r="X9694" s="4"/>
      <c r="AJ9694" s="4"/>
      <c r="AK9694" s="4"/>
      <c r="AL9694" s="4"/>
      <c r="AM9694" s="4"/>
    </row>
    <row r="9695" spans="21:39" x14ac:dyDescent="0.2">
      <c r="U9695" s="4"/>
      <c r="V9695" s="4"/>
      <c r="W9695" s="4"/>
      <c r="X9695" s="4"/>
      <c r="AJ9695" s="4"/>
      <c r="AK9695" s="4"/>
      <c r="AL9695" s="4"/>
      <c r="AM9695" s="4"/>
    </row>
    <row r="9696" spans="21:39" x14ac:dyDescent="0.2">
      <c r="U9696" s="4"/>
      <c r="V9696" s="4"/>
      <c r="W9696" s="4"/>
      <c r="X9696" s="4"/>
      <c r="AJ9696" s="4"/>
      <c r="AK9696" s="4"/>
      <c r="AL9696" s="4"/>
      <c r="AM9696" s="4"/>
    </row>
    <row r="9697" spans="21:39" x14ac:dyDescent="0.2">
      <c r="U9697" s="4"/>
      <c r="V9697" s="4"/>
      <c r="W9697" s="4"/>
      <c r="X9697" s="4"/>
      <c r="AJ9697" s="4"/>
      <c r="AK9697" s="4"/>
      <c r="AL9697" s="4"/>
      <c r="AM9697" s="4"/>
    </row>
    <row r="9698" spans="21:39" x14ac:dyDescent="0.2">
      <c r="U9698" s="4"/>
      <c r="V9698" s="4"/>
      <c r="W9698" s="4"/>
      <c r="X9698" s="4"/>
      <c r="AJ9698" s="4"/>
      <c r="AK9698" s="4"/>
      <c r="AL9698" s="4"/>
      <c r="AM9698" s="4"/>
    </row>
    <row r="9699" spans="21:39" x14ac:dyDescent="0.2">
      <c r="U9699" s="4"/>
      <c r="V9699" s="4"/>
      <c r="W9699" s="4"/>
      <c r="X9699" s="4"/>
      <c r="AJ9699" s="4"/>
      <c r="AK9699" s="4"/>
      <c r="AL9699" s="4"/>
      <c r="AM9699" s="4"/>
    </row>
    <row r="9700" spans="21:39" x14ac:dyDescent="0.2">
      <c r="U9700" s="4"/>
      <c r="V9700" s="4"/>
      <c r="W9700" s="4"/>
      <c r="X9700" s="4"/>
      <c r="AJ9700" s="4"/>
      <c r="AK9700" s="4"/>
      <c r="AL9700" s="4"/>
      <c r="AM9700" s="4"/>
    </row>
    <row r="9701" spans="21:39" x14ac:dyDescent="0.2">
      <c r="U9701" s="4"/>
      <c r="V9701" s="4"/>
      <c r="W9701" s="4"/>
      <c r="X9701" s="4"/>
      <c r="AJ9701" s="4"/>
      <c r="AK9701" s="4"/>
      <c r="AL9701" s="4"/>
      <c r="AM9701" s="4"/>
    </row>
    <row r="9702" spans="21:39" x14ac:dyDescent="0.2">
      <c r="U9702" s="4"/>
      <c r="V9702" s="4"/>
      <c r="W9702" s="4"/>
      <c r="X9702" s="4"/>
      <c r="AJ9702" s="4"/>
      <c r="AK9702" s="4"/>
      <c r="AL9702" s="4"/>
      <c r="AM9702" s="4"/>
    </row>
    <row r="9703" spans="21:39" x14ac:dyDescent="0.2">
      <c r="U9703" s="4"/>
      <c r="V9703" s="4"/>
      <c r="W9703" s="4"/>
      <c r="X9703" s="4"/>
      <c r="AJ9703" s="4"/>
      <c r="AK9703" s="4"/>
      <c r="AL9703" s="4"/>
      <c r="AM9703" s="4"/>
    </row>
    <row r="9704" spans="21:39" x14ac:dyDescent="0.2">
      <c r="U9704" s="4"/>
      <c r="V9704" s="4"/>
      <c r="W9704" s="4"/>
      <c r="X9704" s="4"/>
      <c r="AJ9704" s="4"/>
      <c r="AK9704" s="4"/>
      <c r="AL9704" s="4"/>
      <c r="AM9704" s="4"/>
    </row>
    <row r="9705" spans="21:39" x14ac:dyDescent="0.2">
      <c r="U9705" s="4"/>
      <c r="V9705" s="4"/>
      <c r="W9705" s="4"/>
      <c r="X9705" s="4"/>
      <c r="AJ9705" s="4"/>
      <c r="AK9705" s="4"/>
      <c r="AL9705" s="4"/>
      <c r="AM9705" s="4"/>
    </row>
    <row r="9706" spans="21:39" x14ac:dyDescent="0.2">
      <c r="U9706" s="4"/>
      <c r="V9706" s="4"/>
      <c r="W9706" s="4"/>
      <c r="X9706" s="4"/>
      <c r="AJ9706" s="4"/>
      <c r="AK9706" s="4"/>
      <c r="AL9706" s="4"/>
      <c r="AM9706" s="4"/>
    </row>
    <row r="9707" spans="21:39" x14ac:dyDescent="0.2">
      <c r="U9707" s="4"/>
      <c r="V9707" s="4"/>
      <c r="W9707" s="4"/>
      <c r="X9707" s="4"/>
      <c r="AJ9707" s="4"/>
      <c r="AK9707" s="4"/>
      <c r="AL9707" s="4"/>
      <c r="AM9707" s="4"/>
    </row>
    <row r="9708" spans="21:39" x14ac:dyDescent="0.2">
      <c r="U9708" s="4"/>
      <c r="V9708" s="4"/>
      <c r="W9708" s="4"/>
      <c r="X9708" s="4"/>
      <c r="AJ9708" s="4"/>
      <c r="AK9708" s="4"/>
      <c r="AL9708" s="4"/>
      <c r="AM9708" s="4"/>
    </row>
    <row r="9709" spans="21:39" x14ac:dyDescent="0.2">
      <c r="U9709" s="4"/>
      <c r="V9709" s="4"/>
      <c r="W9709" s="4"/>
      <c r="X9709" s="4"/>
      <c r="AJ9709" s="4"/>
      <c r="AK9709" s="4"/>
      <c r="AL9709" s="4"/>
      <c r="AM9709" s="4"/>
    </row>
    <row r="9710" spans="21:39" x14ac:dyDescent="0.2">
      <c r="U9710" s="4"/>
      <c r="V9710" s="4"/>
      <c r="W9710" s="4"/>
      <c r="X9710" s="4"/>
      <c r="AJ9710" s="4"/>
      <c r="AK9710" s="4"/>
      <c r="AL9710" s="4"/>
      <c r="AM9710" s="4"/>
    </row>
    <row r="9711" spans="21:39" x14ac:dyDescent="0.2">
      <c r="U9711" s="4"/>
      <c r="V9711" s="4"/>
      <c r="W9711" s="4"/>
      <c r="X9711" s="4"/>
      <c r="AJ9711" s="4"/>
      <c r="AK9711" s="4"/>
      <c r="AL9711" s="4"/>
      <c r="AM9711" s="4"/>
    </row>
    <row r="9712" spans="21:39" x14ac:dyDescent="0.2">
      <c r="U9712" s="4"/>
      <c r="V9712" s="4"/>
      <c r="W9712" s="4"/>
      <c r="X9712" s="4"/>
      <c r="AJ9712" s="4"/>
      <c r="AK9712" s="4"/>
      <c r="AL9712" s="4"/>
      <c r="AM9712" s="4"/>
    </row>
    <row r="9713" spans="21:39" x14ac:dyDescent="0.2">
      <c r="U9713" s="4"/>
      <c r="V9713" s="4"/>
      <c r="W9713" s="4"/>
      <c r="X9713" s="4"/>
      <c r="AJ9713" s="4"/>
      <c r="AK9713" s="4"/>
      <c r="AL9713" s="4"/>
      <c r="AM9713" s="4"/>
    </row>
    <row r="9714" spans="21:39" x14ac:dyDescent="0.2">
      <c r="U9714" s="4"/>
      <c r="V9714" s="4"/>
      <c r="W9714" s="4"/>
      <c r="X9714" s="4"/>
      <c r="AJ9714" s="4"/>
      <c r="AK9714" s="4"/>
      <c r="AL9714" s="4"/>
      <c r="AM9714" s="4"/>
    </row>
    <row r="9715" spans="21:39" x14ac:dyDescent="0.2">
      <c r="U9715" s="4"/>
      <c r="V9715" s="4"/>
      <c r="W9715" s="4"/>
      <c r="X9715" s="4"/>
      <c r="AJ9715" s="4"/>
      <c r="AK9715" s="4"/>
      <c r="AL9715" s="4"/>
      <c r="AM9715" s="4"/>
    </row>
    <row r="9716" spans="21:39" x14ac:dyDescent="0.2">
      <c r="U9716" s="4"/>
      <c r="V9716" s="4"/>
      <c r="W9716" s="4"/>
      <c r="X9716" s="4"/>
      <c r="AJ9716" s="4"/>
      <c r="AK9716" s="4"/>
      <c r="AL9716" s="4"/>
      <c r="AM9716" s="4"/>
    </row>
    <row r="9717" spans="21:39" x14ac:dyDescent="0.2">
      <c r="U9717" s="4"/>
      <c r="V9717" s="4"/>
      <c r="W9717" s="4"/>
      <c r="X9717" s="4"/>
      <c r="AJ9717" s="4"/>
      <c r="AK9717" s="4"/>
      <c r="AL9717" s="4"/>
      <c r="AM9717" s="4"/>
    </row>
    <row r="9718" spans="21:39" x14ac:dyDescent="0.2">
      <c r="U9718" s="4"/>
      <c r="V9718" s="4"/>
      <c r="W9718" s="4"/>
      <c r="X9718" s="4"/>
      <c r="AJ9718" s="4"/>
      <c r="AK9718" s="4"/>
      <c r="AL9718" s="4"/>
      <c r="AM9718" s="4"/>
    </row>
    <row r="9719" spans="21:39" x14ac:dyDescent="0.2">
      <c r="U9719" s="4"/>
      <c r="V9719" s="4"/>
      <c r="W9719" s="4"/>
      <c r="X9719" s="4"/>
      <c r="AJ9719" s="4"/>
      <c r="AK9719" s="4"/>
      <c r="AL9719" s="4"/>
      <c r="AM9719" s="4"/>
    </row>
    <row r="9720" spans="21:39" x14ac:dyDescent="0.2">
      <c r="U9720" s="4"/>
      <c r="V9720" s="4"/>
      <c r="W9720" s="4"/>
      <c r="X9720" s="4"/>
      <c r="AJ9720" s="4"/>
      <c r="AK9720" s="4"/>
      <c r="AL9720" s="4"/>
      <c r="AM9720" s="4"/>
    </row>
    <row r="9721" spans="21:39" x14ac:dyDescent="0.2">
      <c r="U9721" s="4"/>
      <c r="V9721" s="4"/>
      <c r="W9721" s="4"/>
      <c r="X9721" s="4"/>
      <c r="AJ9721" s="4"/>
      <c r="AK9721" s="4"/>
      <c r="AL9721" s="4"/>
      <c r="AM9721" s="4"/>
    </row>
    <row r="9722" spans="21:39" x14ac:dyDescent="0.2">
      <c r="U9722" s="4"/>
      <c r="V9722" s="4"/>
      <c r="W9722" s="4"/>
      <c r="X9722" s="4"/>
      <c r="AJ9722" s="4"/>
      <c r="AK9722" s="4"/>
      <c r="AL9722" s="4"/>
      <c r="AM9722" s="4"/>
    </row>
    <row r="9723" spans="21:39" x14ac:dyDescent="0.2">
      <c r="U9723" s="4"/>
      <c r="V9723" s="4"/>
      <c r="W9723" s="4"/>
      <c r="X9723" s="4"/>
      <c r="AJ9723" s="4"/>
      <c r="AK9723" s="4"/>
      <c r="AL9723" s="4"/>
      <c r="AM9723" s="4"/>
    </row>
    <row r="9724" spans="21:39" x14ac:dyDescent="0.2">
      <c r="U9724" s="4"/>
      <c r="V9724" s="4"/>
      <c r="W9724" s="4"/>
      <c r="X9724" s="4"/>
      <c r="AJ9724" s="4"/>
      <c r="AK9724" s="4"/>
      <c r="AL9724" s="4"/>
      <c r="AM9724" s="4"/>
    </row>
    <row r="9725" spans="21:39" x14ac:dyDescent="0.2">
      <c r="U9725" s="4"/>
      <c r="V9725" s="4"/>
      <c r="W9725" s="4"/>
      <c r="X9725" s="4"/>
      <c r="AJ9725" s="4"/>
      <c r="AK9725" s="4"/>
      <c r="AL9725" s="4"/>
      <c r="AM9725" s="4"/>
    </row>
    <row r="9726" spans="21:39" x14ac:dyDescent="0.2">
      <c r="U9726" s="4"/>
      <c r="V9726" s="4"/>
      <c r="W9726" s="4"/>
      <c r="X9726" s="4"/>
      <c r="AJ9726" s="4"/>
      <c r="AK9726" s="4"/>
      <c r="AL9726" s="4"/>
      <c r="AM9726" s="4"/>
    </row>
    <row r="9727" spans="21:39" x14ac:dyDescent="0.2">
      <c r="U9727" s="4"/>
      <c r="V9727" s="4"/>
      <c r="W9727" s="4"/>
      <c r="X9727" s="4"/>
      <c r="AJ9727" s="4"/>
      <c r="AK9727" s="4"/>
      <c r="AL9727" s="4"/>
      <c r="AM9727" s="4"/>
    </row>
    <row r="9728" spans="21:39" x14ac:dyDescent="0.2">
      <c r="U9728" s="4"/>
      <c r="V9728" s="4"/>
      <c r="W9728" s="4"/>
      <c r="X9728" s="4"/>
      <c r="AJ9728" s="4"/>
      <c r="AK9728" s="4"/>
      <c r="AL9728" s="4"/>
      <c r="AM9728" s="4"/>
    </row>
    <row r="9729" spans="21:39" x14ac:dyDescent="0.2">
      <c r="U9729" s="4"/>
      <c r="V9729" s="4"/>
      <c r="W9729" s="4"/>
      <c r="X9729" s="4"/>
      <c r="AJ9729" s="4"/>
      <c r="AK9729" s="4"/>
      <c r="AL9729" s="4"/>
      <c r="AM9729" s="4"/>
    </row>
    <row r="9730" spans="21:39" x14ac:dyDescent="0.2">
      <c r="U9730" s="4"/>
      <c r="V9730" s="4"/>
      <c r="W9730" s="4"/>
      <c r="X9730" s="4"/>
      <c r="AJ9730" s="4"/>
      <c r="AK9730" s="4"/>
      <c r="AL9730" s="4"/>
      <c r="AM9730" s="4"/>
    </row>
    <row r="9731" spans="21:39" x14ac:dyDescent="0.2">
      <c r="U9731" s="4"/>
      <c r="V9731" s="4"/>
      <c r="W9731" s="4"/>
      <c r="X9731" s="4"/>
      <c r="AJ9731" s="4"/>
      <c r="AK9731" s="4"/>
      <c r="AL9731" s="4"/>
      <c r="AM9731" s="4"/>
    </row>
    <row r="9732" spans="21:39" x14ac:dyDescent="0.2">
      <c r="U9732" s="4"/>
      <c r="V9732" s="4"/>
      <c r="W9732" s="4"/>
      <c r="X9732" s="4"/>
      <c r="AJ9732" s="4"/>
      <c r="AK9732" s="4"/>
      <c r="AL9732" s="4"/>
      <c r="AM9732" s="4"/>
    </row>
    <row r="9733" spans="21:39" x14ac:dyDescent="0.2">
      <c r="U9733" s="4"/>
      <c r="V9733" s="4"/>
      <c r="W9733" s="4"/>
      <c r="X9733" s="4"/>
      <c r="AJ9733" s="4"/>
      <c r="AK9733" s="4"/>
      <c r="AL9733" s="4"/>
      <c r="AM9733" s="4"/>
    </row>
    <row r="9734" spans="21:39" x14ac:dyDescent="0.2">
      <c r="U9734" s="4"/>
      <c r="V9734" s="4"/>
      <c r="W9734" s="4"/>
      <c r="X9734" s="4"/>
      <c r="AJ9734" s="4"/>
      <c r="AK9734" s="4"/>
      <c r="AL9734" s="4"/>
      <c r="AM9734" s="4"/>
    </row>
    <row r="9735" spans="21:39" x14ac:dyDescent="0.2">
      <c r="U9735" s="4"/>
      <c r="V9735" s="4"/>
      <c r="W9735" s="4"/>
      <c r="X9735" s="4"/>
      <c r="AJ9735" s="4"/>
      <c r="AK9735" s="4"/>
      <c r="AL9735" s="4"/>
      <c r="AM9735" s="4"/>
    </row>
    <row r="9736" spans="21:39" x14ac:dyDescent="0.2">
      <c r="U9736" s="4"/>
      <c r="V9736" s="4"/>
      <c r="W9736" s="4"/>
      <c r="X9736" s="4"/>
      <c r="AJ9736" s="4"/>
      <c r="AK9736" s="4"/>
      <c r="AL9736" s="4"/>
      <c r="AM9736" s="4"/>
    </row>
    <row r="9737" spans="21:39" x14ac:dyDescent="0.2">
      <c r="U9737" s="4"/>
      <c r="V9737" s="4"/>
      <c r="W9737" s="4"/>
      <c r="X9737" s="4"/>
      <c r="AJ9737" s="4"/>
      <c r="AK9737" s="4"/>
      <c r="AL9737" s="4"/>
      <c r="AM9737" s="4"/>
    </row>
    <row r="9738" spans="21:39" x14ac:dyDescent="0.2">
      <c r="U9738" s="4"/>
      <c r="V9738" s="4"/>
      <c r="W9738" s="4"/>
      <c r="X9738" s="4"/>
      <c r="AJ9738" s="4"/>
      <c r="AK9738" s="4"/>
      <c r="AL9738" s="4"/>
      <c r="AM9738" s="4"/>
    </row>
    <row r="9739" spans="21:39" x14ac:dyDescent="0.2">
      <c r="U9739" s="4"/>
      <c r="V9739" s="4"/>
      <c r="W9739" s="4"/>
      <c r="X9739" s="4"/>
      <c r="AJ9739" s="4"/>
      <c r="AK9739" s="4"/>
      <c r="AL9739" s="4"/>
      <c r="AM9739" s="4"/>
    </row>
    <row r="9740" spans="21:39" x14ac:dyDescent="0.2">
      <c r="U9740" s="4"/>
      <c r="V9740" s="4"/>
      <c r="W9740" s="4"/>
      <c r="X9740" s="4"/>
      <c r="AJ9740" s="4"/>
      <c r="AK9740" s="4"/>
      <c r="AL9740" s="4"/>
      <c r="AM9740" s="4"/>
    </row>
    <row r="9741" spans="21:39" x14ac:dyDescent="0.2">
      <c r="U9741" s="4"/>
      <c r="V9741" s="4"/>
      <c r="W9741" s="4"/>
      <c r="X9741" s="4"/>
      <c r="AJ9741" s="4"/>
      <c r="AK9741" s="4"/>
      <c r="AL9741" s="4"/>
      <c r="AM9741" s="4"/>
    </row>
    <row r="9742" spans="21:39" x14ac:dyDescent="0.2">
      <c r="U9742" s="4"/>
      <c r="V9742" s="4"/>
      <c r="W9742" s="4"/>
      <c r="X9742" s="4"/>
      <c r="AJ9742" s="4"/>
      <c r="AK9742" s="4"/>
      <c r="AL9742" s="4"/>
      <c r="AM9742" s="4"/>
    </row>
    <row r="9743" spans="21:39" x14ac:dyDescent="0.2">
      <c r="U9743" s="4"/>
      <c r="V9743" s="4"/>
      <c r="W9743" s="4"/>
      <c r="X9743" s="4"/>
      <c r="AJ9743" s="4"/>
      <c r="AK9743" s="4"/>
      <c r="AL9743" s="4"/>
      <c r="AM9743" s="4"/>
    </row>
    <row r="9744" spans="21:39" x14ac:dyDescent="0.2">
      <c r="U9744" s="4"/>
      <c r="V9744" s="4"/>
      <c r="W9744" s="4"/>
      <c r="X9744" s="4"/>
      <c r="AJ9744" s="4"/>
      <c r="AK9744" s="4"/>
      <c r="AL9744" s="4"/>
      <c r="AM9744" s="4"/>
    </row>
    <row r="9745" spans="21:39" x14ac:dyDescent="0.2">
      <c r="U9745" s="4"/>
      <c r="V9745" s="4"/>
      <c r="W9745" s="4"/>
      <c r="X9745" s="4"/>
      <c r="AJ9745" s="4"/>
      <c r="AK9745" s="4"/>
      <c r="AL9745" s="4"/>
      <c r="AM9745" s="4"/>
    </row>
    <row r="9746" spans="21:39" x14ac:dyDescent="0.2">
      <c r="U9746" s="4"/>
      <c r="V9746" s="4"/>
      <c r="W9746" s="4"/>
      <c r="X9746" s="4"/>
      <c r="AJ9746" s="4"/>
      <c r="AK9746" s="4"/>
      <c r="AL9746" s="4"/>
      <c r="AM9746" s="4"/>
    </row>
    <row r="9747" spans="21:39" x14ac:dyDescent="0.2">
      <c r="U9747" s="4"/>
      <c r="V9747" s="4"/>
      <c r="W9747" s="4"/>
      <c r="X9747" s="4"/>
      <c r="AJ9747" s="4"/>
      <c r="AK9747" s="4"/>
      <c r="AL9747" s="4"/>
      <c r="AM9747" s="4"/>
    </row>
    <row r="9748" spans="21:39" x14ac:dyDescent="0.2">
      <c r="U9748" s="4"/>
      <c r="V9748" s="4"/>
      <c r="W9748" s="4"/>
      <c r="X9748" s="4"/>
      <c r="AJ9748" s="4"/>
      <c r="AK9748" s="4"/>
      <c r="AL9748" s="4"/>
      <c r="AM9748" s="4"/>
    </row>
    <row r="9749" spans="21:39" x14ac:dyDescent="0.2">
      <c r="U9749" s="4"/>
      <c r="V9749" s="4"/>
      <c r="W9749" s="4"/>
      <c r="X9749" s="4"/>
      <c r="AJ9749" s="4"/>
      <c r="AK9749" s="4"/>
      <c r="AL9749" s="4"/>
      <c r="AM9749" s="4"/>
    </row>
    <row r="9750" spans="21:39" x14ac:dyDescent="0.2">
      <c r="U9750" s="4"/>
      <c r="V9750" s="4"/>
      <c r="W9750" s="4"/>
      <c r="X9750" s="4"/>
      <c r="AJ9750" s="4"/>
      <c r="AK9750" s="4"/>
      <c r="AL9750" s="4"/>
      <c r="AM9750" s="4"/>
    </row>
    <row r="9751" spans="21:39" x14ac:dyDescent="0.2">
      <c r="U9751" s="4"/>
      <c r="V9751" s="4"/>
      <c r="W9751" s="4"/>
      <c r="X9751" s="4"/>
      <c r="AJ9751" s="4"/>
      <c r="AK9751" s="4"/>
      <c r="AL9751" s="4"/>
      <c r="AM9751" s="4"/>
    </row>
    <row r="9752" spans="21:39" x14ac:dyDescent="0.2">
      <c r="U9752" s="4"/>
      <c r="V9752" s="4"/>
      <c r="W9752" s="4"/>
      <c r="X9752" s="4"/>
      <c r="AJ9752" s="4"/>
      <c r="AK9752" s="4"/>
      <c r="AL9752" s="4"/>
      <c r="AM9752" s="4"/>
    </row>
    <row r="9753" spans="21:39" x14ac:dyDescent="0.2">
      <c r="U9753" s="4"/>
      <c r="V9753" s="4"/>
      <c r="W9753" s="4"/>
      <c r="X9753" s="4"/>
      <c r="AJ9753" s="4"/>
      <c r="AK9753" s="4"/>
      <c r="AL9753" s="4"/>
      <c r="AM9753" s="4"/>
    </row>
    <row r="9754" spans="21:39" x14ac:dyDescent="0.2">
      <c r="U9754" s="4"/>
      <c r="V9754" s="4"/>
      <c r="W9754" s="4"/>
      <c r="X9754" s="4"/>
      <c r="AJ9754" s="4"/>
      <c r="AK9754" s="4"/>
      <c r="AL9754" s="4"/>
      <c r="AM9754" s="4"/>
    </row>
    <row r="9755" spans="21:39" x14ac:dyDescent="0.2">
      <c r="U9755" s="4"/>
      <c r="V9755" s="4"/>
      <c r="W9755" s="4"/>
      <c r="X9755" s="4"/>
      <c r="AJ9755" s="4"/>
      <c r="AK9755" s="4"/>
      <c r="AL9755" s="4"/>
      <c r="AM9755" s="4"/>
    </row>
    <row r="9756" spans="21:39" x14ac:dyDescent="0.2">
      <c r="U9756" s="4"/>
      <c r="V9756" s="4"/>
      <c r="W9756" s="4"/>
      <c r="X9756" s="4"/>
      <c r="AJ9756" s="4"/>
      <c r="AK9756" s="4"/>
      <c r="AL9756" s="4"/>
      <c r="AM9756" s="4"/>
    </row>
    <row r="9757" spans="21:39" x14ac:dyDescent="0.2">
      <c r="U9757" s="4"/>
      <c r="V9757" s="4"/>
      <c r="W9757" s="4"/>
      <c r="X9757" s="4"/>
      <c r="AJ9757" s="4"/>
      <c r="AK9757" s="4"/>
      <c r="AL9757" s="4"/>
      <c r="AM9757" s="4"/>
    </row>
    <row r="9758" spans="21:39" x14ac:dyDescent="0.2">
      <c r="U9758" s="4"/>
      <c r="V9758" s="4"/>
      <c r="W9758" s="4"/>
      <c r="X9758" s="4"/>
      <c r="AJ9758" s="4"/>
      <c r="AK9758" s="4"/>
      <c r="AL9758" s="4"/>
      <c r="AM9758" s="4"/>
    </row>
    <row r="9759" spans="21:39" x14ac:dyDescent="0.2">
      <c r="U9759" s="4"/>
      <c r="V9759" s="4"/>
      <c r="W9759" s="4"/>
      <c r="X9759" s="4"/>
      <c r="AJ9759" s="4"/>
      <c r="AK9759" s="4"/>
      <c r="AL9759" s="4"/>
      <c r="AM9759" s="4"/>
    </row>
    <row r="9760" spans="21:39" x14ac:dyDescent="0.2">
      <c r="U9760" s="4"/>
      <c r="V9760" s="4"/>
      <c r="W9760" s="4"/>
      <c r="X9760" s="4"/>
      <c r="AJ9760" s="4"/>
      <c r="AK9760" s="4"/>
      <c r="AL9760" s="4"/>
      <c r="AM9760" s="4"/>
    </row>
    <row r="9761" spans="21:39" x14ac:dyDescent="0.2">
      <c r="U9761" s="4"/>
      <c r="V9761" s="4"/>
      <c r="W9761" s="4"/>
      <c r="X9761" s="4"/>
      <c r="AJ9761" s="4"/>
      <c r="AK9761" s="4"/>
      <c r="AL9761" s="4"/>
      <c r="AM9761" s="4"/>
    </row>
    <row r="9762" spans="21:39" x14ac:dyDescent="0.2">
      <c r="U9762" s="4"/>
      <c r="V9762" s="4"/>
      <c r="W9762" s="4"/>
      <c r="X9762" s="4"/>
      <c r="AJ9762" s="4"/>
      <c r="AK9762" s="4"/>
      <c r="AL9762" s="4"/>
      <c r="AM9762" s="4"/>
    </row>
    <row r="9763" spans="21:39" x14ac:dyDescent="0.2">
      <c r="U9763" s="4"/>
      <c r="V9763" s="4"/>
      <c r="W9763" s="4"/>
      <c r="X9763" s="4"/>
      <c r="AJ9763" s="4"/>
      <c r="AK9763" s="4"/>
      <c r="AL9763" s="4"/>
      <c r="AM9763" s="4"/>
    </row>
    <row r="9764" spans="21:39" x14ac:dyDescent="0.2">
      <c r="U9764" s="4"/>
      <c r="V9764" s="4"/>
      <c r="W9764" s="4"/>
      <c r="X9764" s="4"/>
      <c r="AJ9764" s="4"/>
      <c r="AK9764" s="4"/>
      <c r="AL9764" s="4"/>
      <c r="AM9764" s="4"/>
    </row>
    <row r="9765" spans="21:39" x14ac:dyDescent="0.2">
      <c r="U9765" s="4"/>
      <c r="V9765" s="4"/>
      <c r="W9765" s="4"/>
      <c r="X9765" s="4"/>
      <c r="AJ9765" s="4"/>
      <c r="AK9765" s="4"/>
      <c r="AL9765" s="4"/>
      <c r="AM9765" s="4"/>
    </row>
    <row r="9766" spans="21:39" x14ac:dyDescent="0.2">
      <c r="U9766" s="4"/>
      <c r="V9766" s="4"/>
      <c r="W9766" s="4"/>
      <c r="X9766" s="4"/>
      <c r="AJ9766" s="4"/>
      <c r="AK9766" s="4"/>
      <c r="AL9766" s="4"/>
      <c r="AM9766" s="4"/>
    </row>
    <row r="9767" spans="21:39" x14ac:dyDescent="0.2">
      <c r="U9767" s="4"/>
      <c r="V9767" s="4"/>
      <c r="W9767" s="4"/>
      <c r="X9767" s="4"/>
      <c r="AJ9767" s="4"/>
      <c r="AK9767" s="4"/>
      <c r="AL9767" s="4"/>
      <c r="AM9767" s="4"/>
    </row>
    <row r="9768" spans="21:39" x14ac:dyDescent="0.2">
      <c r="U9768" s="4"/>
      <c r="V9768" s="4"/>
      <c r="W9768" s="4"/>
      <c r="X9768" s="4"/>
      <c r="AJ9768" s="4"/>
      <c r="AK9768" s="4"/>
      <c r="AL9768" s="4"/>
      <c r="AM9768" s="4"/>
    </row>
    <row r="9769" spans="21:39" x14ac:dyDescent="0.2">
      <c r="U9769" s="4"/>
      <c r="V9769" s="4"/>
      <c r="W9769" s="4"/>
      <c r="X9769" s="4"/>
      <c r="AJ9769" s="4"/>
      <c r="AK9769" s="4"/>
      <c r="AL9769" s="4"/>
      <c r="AM9769" s="4"/>
    </row>
    <row r="9770" spans="21:39" x14ac:dyDescent="0.2">
      <c r="U9770" s="4"/>
      <c r="V9770" s="4"/>
      <c r="W9770" s="4"/>
      <c r="X9770" s="4"/>
      <c r="AJ9770" s="4"/>
      <c r="AK9770" s="4"/>
      <c r="AL9770" s="4"/>
      <c r="AM9770" s="4"/>
    </row>
    <row r="9771" spans="21:39" x14ac:dyDescent="0.2">
      <c r="U9771" s="4"/>
      <c r="V9771" s="4"/>
      <c r="W9771" s="4"/>
      <c r="X9771" s="4"/>
      <c r="AJ9771" s="4"/>
      <c r="AK9771" s="4"/>
      <c r="AL9771" s="4"/>
      <c r="AM9771" s="4"/>
    </row>
    <row r="9772" spans="21:39" x14ac:dyDescent="0.2">
      <c r="U9772" s="4"/>
      <c r="V9772" s="4"/>
      <c r="W9772" s="4"/>
      <c r="X9772" s="4"/>
      <c r="AJ9772" s="4"/>
      <c r="AK9772" s="4"/>
      <c r="AL9772" s="4"/>
      <c r="AM9772" s="4"/>
    </row>
    <row r="9773" spans="21:39" x14ac:dyDescent="0.2">
      <c r="U9773" s="4"/>
      <c r="V9773" s="4"/>
      <c r="W9773" s="4"/>
      <c r="X9773" s="4"/>
      <c r="AJ9773" s="4"/>
      <c r="AK9773" s="4"/>
      <c r="AL9773" s="4"/>
      <c r="AM9773" s="4"/>
    </row>
    <row r="9774" spans="21:39" x14ac:dyDescent="0.2">
      <c r="U9774" s="4"/>
      <c r="V9774" s="4"/>
      <c r="W9774" s="4"/>
      <c r="X9774" s="4"/>
      <c r="AJ9774" s="4"/>
      <c r="AK9774" s="4"/>
      <c r="AL9774" s="4"/>
      <c r="AM9774" s="4"/>
    </row>
    <row r="9775" spans="21:39" x14ac:dyDescent="0.2">
      <c r="U9775" s="4"/>
      <c r="V9775" s="4"/>
      <c r="W9775" s="4"/>
      <c r="X9775" s="4"/>
      <c r="AJ9775" s="4"/>
      <c r="AK9775" s="4"/>
      <c r="AL9775" s="4"/>
      <c r="AM9775" s="4"/>
    </row>
    <row r="9776" spans="21:39" x14ac:dyDescent="0.2">
      <c r="U9776" s="4"/>
      <c r="V9776" s="4"/>
      <c r="W9776" s="4"/>
      <c r="X9776" s="4"/>
      <c r="AJ9776" s="4"/>
      <c r="AK9776" s="4"/>
      <c r="AL9776" s="4"/>
      <c r="AM9776" s="4"/>
    </row>
    <row r="9777" spans="21:39" x14ac:dyDescent="0.2">
      <c r="U9777" s="4"/>
      <c r="V9777" s="4"/>
      <c r="W9777" s="4"/>
      <c r="X9777" s="4"/>
      <c r="AJ9777" s="4"/>
      <c r="AK9777" s="4"/>
      <c r="AL9777" s="4"/>
      <c r="AM9777" s="4"/>
    </row>
    <row r="9778" spans="21:39" x14ac:dyDescent="0.2">
      <c r="U9778" s="4"/>
      <c r="V9778" s="4"/>
      <c r="W9778" s="4"/>
      <c r="X9778" s="4"/>
      <c r="AJ9778" s="4"/>
      <c r="AK9778" s="4"/>
      <c r="AL9778" s="4"/>
      <c r="AM9778" s="4"/>
    </row>
    <row r="9779" spans="21:39" x14ac:dyDescent="0.2">
      <c r="U9779" s="4"/>
      <c r="V9779" s="4"/>
      <c r="W9779" s="4"/>
      <c r="X9779" s="4"/>
      <c r="AJ9779" s="4"/>
      <c r="AK9779" s="4"/>
      <c r="AL9779" s="4"/>
      <c r="AM9779" s="4"/>
    </row>
    <row r="9780" spans="21:39" x14ac:dyDescent="0.2">
      <c r="U9780" s="4"/>
      <c r="V9780" s="4"/>
      <c r="W9780" s="4"/>
      <c r="X9780" s="4"/>
      <c r="AJ9780" s="4"/>
      <c r="AK9780" s="4"/>
      <c r="AL9780" s="4"/>
      <c r="AM9780" s="4"/>
    </row>
    <row r="9781" spans="21:39" x14ac:dyDescent="0.2">
      <c r="U9781" s="4"/>
      <c r="V9781" s="4"/>
      <c r="W9781" s="4"/>
      <c r="X9781" s="4"/>
      <c r="AJ9781" s="4"/>
      <c r="AK9781" s="4"/>
      <c r="AL9781" s="4"/>
      <c r="AM9781" s="4"/>
    </row>
    <row r="9782" spans="21:39" x14ac:dyDescent="0.2">
      <c r="U9782" s="4"/>
      <c r="V9782" s="4"/>
      <c r="W9782" s="4"/>
      <c r="X9782" s="4"/>
      <c r="AJ9782" s="4"/>
      <c r="AK9782" s="4"/>
      <c r="AL9782" s="4"/>
      <c r="AM9782" s="4"/>
    </row>
    <row r="9783" spans="21:39" x14ac:dyDescent="0.2">
      <c r="U9783" s="4"/>
      <c r="V9783" s="4"/>
      <c r="W9783" s="4"/>
      <c r="X9783" s="4"/>
      <c r="AJ9783" s="4"/>
      <c r="AK9783" s="4"/>
      <c r="AL9783" s="4"/>
      <c r="AM9783" s="4"/>
    </row>
    <row r="9784" spans="21:39" x14ac:dyDescent="0.2">
      <c r="U9784" s="4"/>
      <c r="V9784" s="4"/>
      <c r="W9784" s="4"/>
      <c r="X9784" s="4"/>
      <c r="AJ9784" s="4"/>
      <c r="AK9784" s="4"/>
      <c r="AL9784" s="4"/>
      <c r="AM9784" s="4"/>
    </row>
    <row r="9785" spans="21:39" x14ac:dyDescent="0.2">
      <c r="U9785" s="4"/>
      <c r="V9785" s="4"/>
      <c r="W9785" s="4"/>
      <c r="X9785" s="4"/>
      <c r="AJ9785" s="4"/>
      <c r="AK9785" s="4"/>
      <c r="AL9785" s="4"/>
      <c r="AM9785" s="4"/>
    </row>
    <row r="9786" spans="21:39" x14ac:dyDescent="0.2">
      <c r="U9786" s="4"/>
      <c r="V9786" s="4"/>
      <c r="W9786" s="4"/>
      <c r="X9786" s="4"/>
      <c r="AJ9786" s="4"/>
      <c r="AK9786" s="4"/>
      <c r="AL9786" s="4"/>
      <c r="AM9786" s="4"/>
    </row>
    <row r="9787" spans="21:39" x14ac:dyDescent="0.2">
      <c r="U9787" s="4"/>
      <c r="V9787" s="4"/>
      <c r="W9787" s="4"/>
      <c r="X9787" s="4"/>
      <c r="AJ9787" s="4"/>
      <c r="AK9787" s="4"/>
      <c r="AL9787" s="4"/>
      <c r="AM9787" s="4"/>
    </row>
    <row r="9788" spans="21:39" x14ac:dyDescent="0.2">
      <c r="U9788" s="4"/>
      <c r="V9788" s="4"/>
      <c r="W9788" s="4"/>
      <c r="X9788" s="4"/>
      <c r="AJ9788" s="4"/>
      <c r="AK9788" s="4"/>
      <c r="AL9788" s="4"/>
      <c r="AM9788" s="4"/>
    </row>
    <row r="9789" spans="21:39" x14ac:dyDescent="0.2">
      <c r="U9789" s="4"/>
      <c r="V9789" s="4"/>
      <c r="W9789" s="4"/>
      <c r="X9789" s="4"/>
      <c r="AJ9789" s="4"/>
      <c r="AK9789" s="4"/>
      <c r="AL9789" s="4"/>
      <c r="AM9789" s="4"/>
    </row>
    <row r="9790" spans="21:39" x14ac:dyDescent="0.2">
      <c r="U9790" s="4"/>
      <c r="V9790" s="4"/>
      <c r="W9790" s="4"/>
      <c r="X9790" s="4"/>
      <c r="AJ9790" s="4"/>
      <c r="AK9790" s="4"/>
      <c r="AL9790" s="4"/>
      <c r="AM9790" s="4"/>
    </row>
    <row r="9791" spans="21:39" x14ac:dyDescent="0.2">
      <c r="U9791" s="4"/>
      <c r="V9791" s="4"/>
      <c r="W9791" s="4"/>
      <c r="X9791" s="4"/>
      <c r="AJ9791" s="4"/>
      <c r="AK9791" s="4"/>
      <c r="AL9791" s="4"/>
      <c r="AM9791" s="4"/>
    </row>
    <row r="9792" spans="21:39" x14ac:dyDescent="0.2">
      <c r="U9792" s="4"/>
      <c r="V9792" s="4"/>
      <c r="W9792" s="4"/>
      <c r="X9792" s="4"/>
      <c r="AJ9792" s="4"/>
      <c r="AK9792" s="4"/>
      <c r="AL9792" s="4"/>
      <c r="AM9792" s="4"/>
    </row>
    <row r="9793" spans="21:39" x14ac:dyDescent="0.2">
      <c r="U9793" s="4"/>
      <c r="V9793" s="4"/>
      <c r="W9793" s="4"/>
      <c r="X9793" s="4"/>
      <c r="AJ9793" s="4"/>
      <c r="AK9793" s="4"/>
      <c r="AL9793" s="4"/>
      <c r="AM9793" s="4"/>
    </row>
    <row r="9794" spans="21:39" x14ac:dyDescent="0.2">
      <c r="U9794" s="4"/>
      <c r="V9794" s="4"/>
      <c r="W9794" s="4"/>
      <c r="X9794" s="4"/>
      <c r="AJ9794" s="4"/>
      <c r="AK9794" s="4"/>
      <c r="AL9794" s="4"/>
      <c r="AM9794" s="4"/>
    </row>
    <row r="9795" spans="21:39" x14ac:dyDescent="0.2">
      <c r="U9795" s="4"/>
      <c r="V9795" s="4"/>
      <c r="W9795" s="4"/>
      <c r="X9795" s="4"/>
      <c r="AJ9795" s="4"/>
      <c r="AK9795" s="4"/>
      <c r="AL9795" s="4"/>
      <c r="AM9795" s="4"/>
    </row>
    <row r="9796" spans="21:39" x14ac:dyDescent="0.2">
      <c r="U9796" s="4"/>
      <c r="V9796" s="4"/>
      <c r="W9796" s="4"/>
      <c r="X9796" s="4"/>
      <c r="AJ9796" s="4"/>
      <c r="AK9796" s="4"/>
      <c r="AL9796" s="4"/>
      <c r="AM9796" s="4"/>
    </row>
    <row r="9797" spans="21:39" x14ac:dyDescent="0.2">
      <c r="U9797" s="4"/>
      <c r="V9797" s="4"/>
      <c r="W9797" s="4"/>
      <c r="X9797" s="4"/>
      <c r="AJ9797" s="4"/>
      <c r="AK9797" s="4"/>
      <c r="AL9797" s="4"/>
      <c r="AM9797" s="4"/>
    </row>
    <row r="9798" spans="21:39" x14ac:dyDescent="0.2">
      <c r="U9798" s="4"/>
      <c r="V9798" s="4"/>
      <c r="W9798" s="4"/>
      <c r="X9798" s="4"/>
      <c r="AJ9798" s="4"/>
      <c r="AK9798" s="4"/>
      <c r="AL9798" s="4"/>
      <c r="AM9798" s="4"/>
    </row>
    <row r="9799" spans="21:39" x14ac:dyDescent="0.2">
      <c r="U9799" s="4"/>
      <c r="V9799" s="4"/>
      <c r="W9799" s="4"/>
      <c r="X9799" s="4"/>
      <c r="AJ9799" s="4"/>
      <c r="AK9799" s="4"/>
      <c r="AL9799" s="4"/>
      <c r="AM9799" s="4"/>
    </row>
    <row r="9800" spans="21:39" x14ac:dyDescent="0.2">
      <c r="U9800" s="4"/>
      <c r="V9800" s="4"/>
      <c r="W9800" s="4"/>
      <c r="X9800" s="4"/>
      <c r="AJ9800" s="4"/>
      <c r="AK9800" s="4"/>
      <c r="AL9800" s="4"/>
      <c r="AM9800" s="4"/>
    </row>
    <row r="9801" spans="21:39" x14ac:dyDescent="0.2">
      <c r="U9801" s="4"/>
      <c r="V9801" s="4"/>
      <c r="W9801" s="4"/>
      <c r="X9801" s="4"/>
      <c r="AJ9801" s="4"/>
      <c r="AK9801" s="4"/>
      <c r="AL9801" s="4"/>
      <c r="AM9801" s="4"/>
    </row>
    <row r="9802" spans="21:39" x14ac:dyDescent="0.2">
      <c r="U9802" s="4"/>
      <c r="V9802" s="4"/>
      <c r="W9802" s="4"/>
      <c r="X9802" s="4"/>
      <c r="AJ9802" s="4"/>
      <c r="AK9802" s="4"/>
      <c r="AL9802" s="4"/>
      <c r="AM9802" s="4"/>
    </row>
    <row r="9803" spans="21:39" x14ac:dyDescent="0.2">
      <c r="U9803" s="4"/>
      <c r="V9803" s="4"/>
      <c r="W9803" s="4"/>
      <c r="X9803" s="4"/>
      <c r="AJ9803" s="4"/>
      <c r="AK9803" s="4"/>
      <c r="AL9803" s="4"/>
      <c r="AM9803" s="4"/>
    </row>
    <row r="9804" spans="21:39" x14ac:dyDescent="0.2">
      <c r="U9804" s="4"/>
      <c r="V9804" s="4"/>
      <c r="W9804" s="4"/>
      <c r="X9804" s="4"/>
      <c r="AJ9804" s="4"/>
      <c r="AK9804" s="4"/>
      <c r="AL9804" s="4"/>
      <c r="AM9804" s="4"/>
    </row>
    <row r="9805" spans="21:39" x14ac:dyDescent="0.2">
      <c r="U9805" s="4"/>
      <c r="V9805" s="4"/>
      <c r="W9805" s="4"/>
      <c r="X9805" s="4"/>
      <c r="AJ9805" s="4"/>
      <c r="AK9805" s="4"/>
      <c r="AL9805" s="4"/>
      <c r="AM9805" s="4"/>
    </row>
    <row r="9806" spans="21:39" x14ac:dyDescent="0.2">
      <c r="U9806" s="4"/>
      <c r="V9806" s="4"/>
      <c r="W9806" s="4"/>
      <c r="X9806" s="4"/>
      <c r="AJ9806" s="4"/>
      <c r="AK9806" s="4"/>
      <c r="AL9806" s="4"/>
      <c r="AM9806" s="4"/>
    </row>
    <row r="9807" spans="21:39" x14ac:dyDescent="0.2">
      <c r="U9807" s="4"/>
      <c r="V9807" s="4"/>
      <c r="W9807" s="4"/>
      <c r="X9807" s="4"/>
      <c r="AJ9807" s="4"/>
      <c r="AK9807" s="4"/>
      <c r="AL9807" s="4"/>
      <c r="AM9807" s="4"/>
    </row>
    <row r="9808" spans="21:39" x14ac:dyDescent="0.2">
      <c r="U9808" s="4"/>
      <c r="V9808" s="4"/>
      <c r="W9808" s="4"/>
      <c r="X9808" s="4"/>
      <c r="AJ9808" s="4"/>
      <c r="AK9808" s="4"/>
      <c r="AL9808" s="4"/>
      <c r="AM9808" s="4"/>
    </row>
    <row r="9809" spans="21:39" x14ac:dyDescent="0.2">
      <c r="U9809" s="4"/>
      <c r="V9809" s="4"/>
      <c r="W9809" s="4"/>
      <c r="X9809" s="4"/>
      <c r="AJ9809" s="4"/>
      <c r="AK9809" s="4"/>
      <c r="AL9809" s="4"/>
      <c r="AM9809" s="4"/>
    </row>
    <row r="9810" spans="21:39" x14ac:dyDescent="0.2">
      <c r="U9810" s="4"/>
      <c r="V9810" s="4"/>
      <c r="W9810" s="4"/>
      <c r="X9810" s="4"/>
      <c r="AJ9810" s="4"/>
      <c r="AK9810" s="4"/>
      <c r="AL9810" s="4"/>
      <c r="AM9810" s="4"/>
    </row>
    <row r="9811" spans="21:39" x14ac:dyDescent="0.2">
      <c r="U9811" s="4"/>
      <c r="V9811" s="4"/>
      <c r="W9811" s="4"/>
      <c r="X9811" s="4"/>
      <c r="AJ9811" s="4"/>
      <c r="AK9811" s="4"/>
      <c r="AL9811" s="4"/>
      <c r="AM9811" s="4"/>
    </row>
    <row r="9812" spans="21:39" x14ac:dyDescent="0.2">
      <c r="U9812" s="4"/>
      <c r="V9812" s="4"/>
      <c r="W9812" s="4"/>
      <c r="X9812" s="4"/>
      <c r="AJ9812" s="4"/>
      <c r="AK9812" s="4"/>
      <c r="AL9812" s="4"/>
      <c r="AM9812" s="4"/>
    </row>
    <row r="9813" spans="21:39" x14ac:dyDescent="0.2">
      <c r="U9813" s="4"/>
      <c r="V9813" s="4"/>
      <c r="W9813" s="4"/>
      <c r="X9813" s="4"/>
      <c r="AJ9813" s="4"/>
      <c r="AK9813" s="4"/>
      <c r="AL9813" s="4"/>
      <c r="AM9813" s="4"/>
    </row>
    <row r="9814" spans="21:39" x14ac:dyDescent="0.2">
      <c r="U9814" s="4"/>
      <c r="V9814" s="4"/>
      <c r="W9814" s="4"/>
      <c r="X9814" s="4"/>
      <c r="AJ9814" s="4"/>
      <c r="AK9814" s="4"/>
      <c r="AL9814" s="4"/>
      <c r="AM9814" s="4"/>
    </row>
    <row r="9815" spans="21:39" x14ac:dyDescent="0.2">
      <c r="U9815" s="4"/>
      <c r="V9815" s="4"/>
      <c r="W9815" s="4"/>
      <c r="X9815" s="4"/>
      <c r="AJ9815" s="4"/>
      <c r="AK9815" s="4"/>
      <c r="AL9815" s="4"/>
      <c r="AM9815" s="4"/>
    </row>
    <row r="9816" spans="21:39" x14ac:dyDescent="0.2">
      <c r="U9816" s="4"/>
      <c r="V9816" s="4"/>
      <c r="W9816" s="4"/>
      <c r="X9816" s="4"/>
      <c r="AJ9816" s="4"/>
      <c r="AK9816" s="4"/>
      <c r="AL9816" s="4"/>
      <c r="AM9816" s="4"/>
    </row>
    <row r="9817" spans="21:39" x14ac:dyDescent="0.2">
      <c r="U9817" s="4"/>
      <c r="V9817" s="4"/>
      <c r="W9817" s="4"/>
      <c r="X9817" s="4"/>
      <c r="AJ9817" s="4"/>
      <c r="AK9817" s="4"/>
      <c r="AL9817" s="4"/>
      <c r="AM9817" s="4"/>
    </row>
    <row r="9818" spans="21:39" x14ac:dyDescent="0.2">
      <c r="U9818" s="4"/>
      <c r="V9818" s="4"/>
      <c r="W9818" s="4"/>
      <c r="X9818" s="4"/>
      <c r="AJ9818" s="4"/>
      <c r="AK9818" s="4"/>
      <c r="AL9818" s="4"/>
      <c r="AM9818" s="4"/>
    </row>
    <row r="9819" spans="21:39" x14ac:dyDescent="0.2">
      <c r="U9819" s="4"/>
      <c r="V9819" s="4"/>
      <c r="W9819" s="4"/>
      <c r="X9819" s="4"/>
      <c r="AJ9819" s="4"/>
      <c r="AK9819" s="4"/>
      <c r="AL9819" s="4"/>
      <c r="AM9819" s="4"/>
    </row>
    <row r="9820" spans="21:39" x14ac:dyDescent="0.2">
      <c r="U9820" s="4"/>
      <c r="V9820" s="4"/>
      <c r="W9820" s="4"/>
      <c r="X9820" s="4"/>
      <c r="AJ9820" s="4"/>
      <c r="AK9820" s="4"/>
      <c r="AL9820" s="4"/>
      <c r="AM9820" s="4"/>
    </row>
    <row r="9821" spans="21:39" x14ac:dyDescent="0.2">
      <c r="U9821" s="4"/>
      <c r="V9821" s="4"/>
      <c r="W9821" s="4"/>
      <c r="X9821" s="4"/>
      <c r="AJ9821" s="4"/>
      <c r="AK9821" s="4"/>
      <c r="AL9821" s="4"/>
      <c r="AM9821" s="4"/>
    </row>
    <row r="9822" spans="21:39" x14ac:dyDescent="0.2">
      <c r="U9822" s="4"/>
      <c r="V9822" s="4"/>
      <c r="W9822" s="4"/>
      <c r="X9822" s="4"/>
      <c r="AJ9822" s="4"/>
      <c r="AK9822" s="4"/>
      <c r="AL9822" s="4"/>
      <c r="AM9822" s="4"/>
    </row>
    <row r="9823" spans="21:39" x14ac:dyDescent="0.2">
      <c r="U9823" s="4"/>
      <c r="V9823" s="4"/>
      <c r="W9823" s="4"/>
      <c r="X9823" s="4"/>
      <c r="AJ9823" s="4"/>
      <c r="AK9823" s="4"/>
      <c r="AL9823" s="4"/>
      <c r="AM9823" s="4"/>
    </row>
    <row r="9824" spans="21:39" x14ac:dyDescent="0.2">
      <c r="U9824" s="4"/>
      <c r="V9824" s="4"/>
      <c r="W9824" s="4"/>
      <c r="X9824" s="4"/>
      <c r="AJ9824" s="4"/>
      <c r="AK9824" s="4"/>
      <c r="AL9824" s="4"/>
      <c r="AM9824" s="4"/>
    </row>
    <row r="9825" spans="21:39" x14ac:dyDescent="0.2">
      <c r="U9825" s="4"/>
      <c r="V9825" s="4"/>
      <c r="W9825" s="4"/>
      <c r="X9825" s="4"/>
      <c r="AJ9825" s="4"/>
      <c r="AK9825" s="4"/>
      <c r="AL9825" s="4"/>
      <c r="AM9825" s="4"/>
    </row>
    <row r="9826" spans="21:39" x14ac:dyDescent="0.2">
      <c r="U9826" s="4"/>
      <c r="V9826" s="4"/>
      <c r="W9826" s="4"/>
      <c r="X9826" s="4"/>
      <c r="AJ9826" s="4"/>
      <c r="AK9826" s="4"/>
      <c r="AL9826" s="4"/>
      <c r="AM9826" s="4"/>
    </row>
    <row r="9827" spans="21:39" x14ac:dyDescent="0.2">
      <c r="U9827" s="4"/>
      <c r="V9827" s="4"/>
      <c r="W9827" s="4"/>
      <c r="X9827" s="4"/>
      <c r="AJ9827" s="4"/>
      <c r="AK9827" s="4"/>
      <c r="AL9827" s="4"/>
      <c r="AM9827" s="4"/>
    </row>
    <row r="9828" spans="21:39" x14ac:dyDescent="0.2">
      <c r="U9828" s="4"/>
      <c r="V9828" s="4"/>
      <c r="W9828" s="4"/>
      <c r="X9828" s="4"/>
      <c r="AJ9828" s="4"/>
      <c r="AK9828" s="4"/>
      <c r="AL9828" s="4"/>
      <c r="AM9828" s="4"/>
    </row>
    <row r="9829" spans="21:39" x14ac:dyDescent="0.2">
      <c r="U9829" s="4"/>
      <c r="V9829" s="4"/>
      <c r="W9829" s="4"/>
      <c r="X9829" s="4"/>
      <c r="AJ9829" s="4"/>
      <c r="AK9829" s="4"/>
      <c r="AL9829" s="4"/>
      <c r="AM9829" s="4"/>
    </row>
    <row r="9830" spans="21:39" x14ac:dyDescent="0.2">
      <c r="U9830" s="4"/>
      <c r="V9830" s="4"/>
      <c r="W9830" s="4"/>
      <c r="X9830" s="4"/>
      <c r="AJ9830" s="4"/>
      <c r="AK9830" s="4"/>
      <c r="AL9830" s="4"/>
      <c r="AM9830" s="4"/>
    </row>
    <row r="9831" spans="21:39" x14ac:dyDescent="0.2">
      <c r="U9831" s="4"/>
      <c r="V9831" s="4"/>
      <c r="W9831" s="4"/>
      <c r="X9831" s="4"/>
      <c r="AJ9831" s="4"/>
      <c r="AK9831" s="4"/>
      <c r="AL9831" s="4"/>
      <c r="AM9831" s="4"/>
    </row>
    <row r="9832" spans="21:39" x14ac:dyDescent="0.2">
      <c r="U9832" s="4"/>
      <c r="V9832" s="4"/>
      <c r="W9832" s="4"/>
      <c r="X9832" s="4"/>
      <c r="AJ9832" s="4"/>
      <c r="AK9832" s="4"/>
      <c r="AL9832" s="4"/>
      <c r="AM9832" s="4"/>
    </row>
    <row r="9833" spans="21:39" x14ac:dyDescent="0.2">
      <c r="U9833" s="4"/>
      <c r="V9833" s="4"/>
      <c r="W9833" s="4"/>
      <c r="X9833" s="4"/>
      <c r="AJ9833" s="4"/>
      <c r="AK9833" s="4"/>
      <c r="AL9833" s="4"/>
      <c r="AM9833" s="4"/>
    </row>
    <row r="9834" spans="21:39" x14ac:dyDescent="0.2">
      <c r="U9834" s="4"/>
      <c r="V9834" s="4"/>
      <c r="W9834" s="4"/>
      <c r="X9834" s="4"/>
      <c r="AJ9834" s="4"/>
      <c r="AK9834" s="4"/>
      <c r="AL9834" s="4"/>
      <c r="AM9834" s="4"/>
    </row>
    <row r="9835" spans="21:39" x14ac:dyDescent="0.2">
      <c r="U9835" s="4"/>
      <c r="V9835" s="4"/>
      <c r="W9835" s="4"/>
      <c r="X9835" s="4"/>
      <c r="AJ9835" s="4"/>
      <c r="AK9835" s="4"/>
      <c r="AL9835" s="4"/>
      <c r="AM9835" s="4"/>
    </row>
    <row r="9836" spans="21:39" x14ac:dyDescent="0.2">
      <c r="U9836" s="4"/>
      <c r="V9836" s="4"/>
      <c r="W9836" s="4"/>
      <c r="X9836" s="4"/>
      <c r="AJ9836" s="4"/>
      <c r="AK9836" s="4"/>
      <c r="AL9836" s="4"/>
      <c r="AM9836" s="4"/>
    </row>
    <row r="9837" spans="21:39" x14ac:dyDescent="0.2">
      <c r="U9837" s="4"/>
      <c r="V9837" s="4"/>
      <c r="W9837" s="4"/>
      <c r="X9837" s="4"/>
      <c r="AJ9837" s="4"/>
      <c r="AK9837" s="4"/>
      <c r="AL9837" s="4"/>
      <c r="AM9837" s="4"/>
    </row>
    <row r="9838" spans="21:39" x14ac:dyDescent="0.2">
      <c r="U9838" s="4"/>
      <c r="V9838" s="4"/>
      <c r="W9838" s="4"/>
      <c r="X9838" s="4"/>
      <c r="AJ9838" s="4"/>
      <c r="AK9838" s="4"/>
      <c r="AL9838" s="4"/>
      <c r="AM9838" s="4"/>
    </row>
    <row r="9839" spans="21:39" x14ac:dyDescent="0.2">
      <c r="U9839" s="4"/>
      <c r="V9839" s="4"/>
      <c r="W9839" s="4"/>
      <c r="X9839" s="4"/>
      <c r="AJ9839" s="4"/>
      <c r="AK9839" s="4"/>
      <c r="AL9839" s="4"/>
      <c r="AM9839" s="4"/>
    </row>
    <row r="9840" spans="21:39" x14ac:dyDescent="0.2">
      <c r="U9840" s="4"/>
      <c r="V9840" s="4"/>
      <c r="W9840" s="4"/>
      <c r="X9840" s="4"/>
      <c r="AJ9840" s="4"/>
      <c r="AK9840" s="4"/>
      <c r="AL9840" s="4"/>
      <c r="AM9840" s="4"/>
    </row>
    <row r="9841" spans="21:39" x14ac:dyDescent="0.2">
      <c r="U9841" s="4"/>
      <c r="V9841" s="4"/>
      <c r="W9841" s="4"/>
      <c r="X9841" s="4"/>
      <c r="AJ9841" s="4"/>
      <c r="AK9841" s="4"/>
      <c r="AL9841" s="4"/>
      <c r="AM9841" s="4"/>
    </row>
    <row r="9842" spans="21:39" x14ac:dyDescent="0.2">
      <c r="U9842" s="4"/>
      <c r="V9842" s="4"/>
      <c r="W9842" s="4"/>
      <c r="X9842" s="4"/>
      <c r="AJ9842" s="4"/>
      <c r="AK9842" s="4"/>
      <c r="AL9842" s="4"/>
      <c r="AM9842" s="4"/>
    </row>
    <row r="9843" spans="21:39" x14ac:dyDescent="0.2">
      <c r="U9843" s="4"/>
      <c r="V9843" s="4"/>
      <c r="W9843" s="4"/>
      <c r="X9843" s="4"/>
      <c r="AJ9843" s="4"/>
      <c r="AK9843" s="4"/>
      <c r="AL9843" s="4"/>
      <c r="AM9843" s="4"/>
    </row>
    <row r="9844" spans="21:39" x14ac:dyDescent="0.2">
      <c r="U9844" s="4"/>
      <c r="V9844" s="4"/>
      <c r="W9844" s="4"/>
      <c r="X9844" s="4"/>
      <c r="AJ9844" s="4"/>
      <c r="AK9844" s="4"/>
      <c r="AL9844" s="4"/>
      <c r="AM9844" s="4"/>
    </row>
    <row r="9845" spans="21:39" x14ac:dyDescent="0.2">
      <c r="U9845" s="4"/>
      <c r="V9845" s="4"/>
      <c r="W9845" s="4"/>
      <c r="X9845" s="4"/>
      <c r="AJ9845" s="4"/>
      <c r="AK9845" s="4"/>
      <c r="AL9845" s="4"/>
      <c r="AM9845" s="4"/>
    </row>
    <row r="9846" spans="21:39" x14ac:dyDescent="0.2">
      <c r="U9846" s="4"/>
      <c r="V9846" s="4"/>
      <c r="W9846" s="4"/>
      <c r="X9846" s="4"/>
      <c r="AJ9846" s="4"/>
      <c r="AK9846" s="4"/>
      <c r="AL9846" s="4"/>
      <c r="AM9846" s="4"/>
    </row>
    <row r="9847" spans="21:39" x14ac:dyDescent="0.2">
      <c r="U9847" s="4"/>
      <c r="V9847" s="4"/>
      <c r="W9847" s="4"/>
      <c r="X9847" s="4"/>
      <c r="AJ9847" s="4"/>
      <c r="AK9847" s="4"/>
      <c r="AL9847" s="4"/>
      <c r="AM9847" s="4"/>
    </row>
    <row r="9848" spans="21:39" x14ac:dyDescent="0.2">
      <c r="U9848" s="4"/>
      <c r="V9848" s="4"/>
      <c r="W9848" s="4"/>
      <c r="X9848" s="4"/>
      <c r="AJ9848" s="4"/>
      <c r="AK9848" s="4"/>
      <c r="AL9848" s="4"/>
      <c r="AM9848" s="4"/>
    </row>
    <row r="9849" spans="21:39" x14ac:dyDescent="0.2">
      <c r="U9849" s="4"/>
      <c r="V9849" s="4"/>
      <c r="W9849" s="4"/>
      <c r="X9849" s="4"/>
      <c r="AJ9849" s="4"/>
      <c r="AK9849" s="4"/>
      <c r="AL9849" s="4"/>
      <c r="AM9849" s="4"/>
    </row>
    <row r="9850" spans="21:39" x14ac:dyDescent="0.2">
      <c r="U9850" s="4"/>
      <c r="V9850" s="4"/>
      <c r="W9850" s="4"/>
      <c r="X9850" s="4"/>
      <c r="AJ9850" s="4"/>
      <c r="AK9850" s="4"/>
      <c r="AL9850" s="4"/>
      <c r="AM9850" s="4"/>
    </row>
    <row r="9851" spans="21:39" x14ac:dyDescent="0.2">
      <c r="U9851" s="4"/>
      <c r="V9851" s="4"/>
      <c r="W9851" s="4"/>
      <c r="X9851" s="4"/>
      <c r="AJ9851" s="4"/>
      <c r="AK9851" s="4"/>
      <c r="AL9851" s="4"/>
      <c r="AM9851" s="4"/>
    </row>
    <row r="9852" spans="21:39" x14ac:dyDescent="0.2">
      <c r="U9852" s="4"/>
      <c r="V9852" s="4"/>
      <c r="W9852" s="4"/>
      <c r="X9852" s="4"/>
      <c r="AJ9852" s="4"/>
      <c r="AK9852" s="4"/>
      <c r="AL9852" s="4"/>
      <c r="AM9852" s="4"/>
    </row>
    <row r="9853" spans="21:39" x14ac:dyDescent="0.2">
      <c r="U9853" s="4"/>
      <c r="V9853" s="4"/>
      <c r="W9853" s="4"/>
      <c r="X9853" s="4"/>
      <c r="AJ9853" s="4"/>
      <c r="AK9853" s="4"/>
      <c r="AL9853" s="4"/>
      <c r="AM9853" s="4"/>
    </row>
    <row r="9854" spans="21:39" x14ac:dyDescent="0.2">
      <c r="U9854" s="4"/>
      <c r="V9854" s="4"/>
      <c r="W9854" s="4"/>
      <c r="X9854" s="4"/>
      <c r="AJ9854" s="4"/>
      <c r="AK9854" s="4"/>
      <c r="AL9854" s="4"/>
      <c r="AM9854" s="4"/>
    </row>
    <row r="9855" spans="21:39" x14ac:dyDescent="0.2">
      <c r="U9855" s="4"/>
      <c r="V9855" s="4"/>
      <c r="W9855" s="4"/>
      <c r="X9855" s="4"/>
      <c r="AJ9855" s="4"/>
      <c r="AK9855" s="4"/>
      <c r="AL9855" s="4"/>
      <c r="AM9855" s="4"/>
    </row>
    <row r="9856" spans="21:39" x14ac:dyDescent="0.2">
      <c r="U9856" s="4"/>
      <c r="V9856" s="4"/>
      <c r="W9856" s="4"/>
      <c r="X9856" s="4"/>
      <c r="AJ9856" s="4"/>
      <c r="AK9856" s="4"/>
      <c r="AL9856" s="4"/>
      <c r="AM9856" s="4"/>
    </row>
    <row r="9857" spans="21:39" x14ac:dyDescent="0.2">
      <c r="U9857" s="4"/>
      <c r="V9857" s="4"/>
      <c r="W9857" s="4"/>
      <c r="X9857" s="4"/>
      <c r="AJ9857" s="4"/>
      <c r="AK9857" s="4"/>
      <c r="AL9857" s="4"/>
      <c r="AM9857" s="4"/>
    </row>
    <row r="9858" spans="21:39" x14ac:dyDescent="0.2">
      <c r="U9858" s="4"/>
      <c r="V9858" s="4"/>
      <c r="W9858" s="4"/>
      <c r="X9858" s="4"/>
      <c r="AJ9858" s="4"/>
      <c r="AK9858" s="4"/>
      <c r="AL9858" s="4"/>
      <c r="AM9858" s="4"/>
    </row>
    <row r="9859" spans="21:39" x14ac:dyDescent="0.2">
      <c r="U9859" s="4"/>
      <c r="V9859" s="4"/>
      <c r="W9859" s="4"/>
      <c r="X9859" s="4"/>
      <c r="AJ9859" s="4"/>
      <c r="AK9859" s="4"/>
      <c r="AL9859" s="4"/>
      <c r="AM9859" s="4"/>
    </row>
    <row r="9860" spans="21:39" x14ac:dyDescent="0.2">
      <c r="U9860" s="4"/>
      <c r="V9860" s="4"/>
      <c r="W9860" s="4"/>
      <c r="X9860" s="4"/>
      <c r="AJ9860" s="4"/>
      <c r="AK9860" s="4"/>
      <c r="AL9860" s="4"/>
      <c r="AM9860" s="4"/>
    </row>
    <row r="9861" spans="21:39" x14ac:dyDescent="0.2">
      <c r="U9861" s="4"/>
      <c r="V9861" s="4"/>
      <c r="W9861" s="4"/>
      <c r="X9861" s="4"/>
      <c r="AJ9861" s="4"/>
      <c r="AK9861" s="4"/>
      <c r="AL9861" s="4"/>
      <c r="AM9861" s="4"/>
    </row>
    <row r="9862" spans="21:39" x14ac:dyDescent="0.2">
      <c r="U9862" s="4"/>
      <c r="V9862" s="4"/>
      <c r="W9862" s="4"/>
      <c r="X9862" s="4"/>
      <c r="AJ9862" s="4"/>
      <c r="AK9862" s="4"/>
      <c r="AL9862" s="4"/>
      <c r="AM9862" s="4"/>
    </row>
    <row r="9863" spans="21:39" x14ac:dyDescent="0.2">
      <c r="U9863" s="4"/>
      <c r="V9863" s="4"/>
      <c r="W9863" s="4"/>
      <c r="X9863" s="4"/>
      <c r="AJ9863" s="4"/>
      <c r="AK9863" s="4"/>
      <c r="AL9863" s="4"/>
      <c r="AM9863" s="4"/>
    </row>
    <row r="9864" spans="21:39" x14ac:dyDescent="0.2">
      <c r="U9864" s="4"/>
      <c r="V9864" s="4"/>
      <c r="W9864" s="4"/>
      <c r="X9864" s="4"/>
      <c r="AJ9864" s="4"/>
      <c r="AK9864" s="4"/>
      <c r="AL9864" s="4"/>
      <c r="AM9864" s="4"/>
    </row>
    <row r="9865" spans="21:39" x14ac:dyDescent="0.2">
      <c r="U9865" s="4"/>
      <c r="V9865" s="4"/>
      <c r="W9865" s="4"/>
      <c r="X9865" s="4"/>
      <c r="AJ9865" s="4"/>
      <c r="AK9865" s="4"/>
      <c r="AL9865" s="4"/>
      <c r="AM9865" s="4"/>
    </row>
    <row r="9866" spans="21:39" x14ac:dyDescent="0.2">
      <c r="U9866" s="4"/>
      <c r="V9866" s="4"/>
      <c r="W9866" s="4"/>
      <c r="X9866" s="4"/>
      <c r="AJ9866" s="4"/>
      <c r="AK9866" s="4"/>
      <c r="AL9866" s="4"/>
      <c r="AM9866" s="4"/>
    </row>
    <row r="9867" spans="21:39" x14ac:dyDescent="0.2">
      <c r="U9867" s="4"/>
      <c r="V9867" s="4"/>
      <c r="W9867" s="4"/>
      <c r="X9867" s="4"/>
      <c r="AJ9867" s="4"/>
      <c r="AK9867" s="4"/>
      <c r="AL9867" s="4"/>
      <c r="AM9867" s="4"/>
    </row>
    <row r="9868" spans="21:39" x14ac:dyDescent="0.2">
      <c r="U9868" s="4"/>
      <c r="V9868" s="4"/>
      <c r="W9868" s="4"/>
      <c r="X9868" s="4"/>
      <c r="AJ9868" s="4"/>
      <c r="AK9868" s="4"/>
      <c r="AL9868" s="4"/>
      <c r="AM9868" s="4"/>
    </row>
    <row r="9869" spans="21:39" x14ac:dyDescent="0.2">
      <c r="U9869" s="4"/>
      <c r="V9869" s="4"/>
      <c r="W9869" s="4"/>
      <c r="X9869" s="4"/>
      <c r="AJ9869" s="4"/>
      <c r="AK9869" s="4"/>
      <c r="AL9869" s="4"/>
      <c r="AM9869" s="4"/>
    </row>
    <row r="9870" spans="21:39" x14ac:dyDescent="0.2">
      <c r="U9870" s="4"/>
      <c r="V9870" s="4"/>
      <c r="W9870" s="4"/>
      <c r="X9870" s="4"/>
      <c r="AJ9870" s="4"/>
      <c r="AK9870" s="4"/>
      <c r="AL9870" s="4"/>
      <c r="AM9870" s="4"/>
    </row>
    <row r="9871" spans="21:39" x14ac:dyDescent="0.2">
      <c r="U9871" s="4"/>
      <c r="V9871" s="4"/>
      <c r="W9871" s="4"/>
      <c r="X9871" s="4"/>
      <c r="AJ9871" s="4"/>
      <c r="AK9871" s="4"/>
      <c r="AL9871" s="4"/>
      <c r="AM9871" s="4"/>
    </row>
    <row r="9872" spans="21:39" x14ac:dyDescent="0.2">
      <c r="U9872" s="4"/>
      <c r="V9872" s="4"/>
      <c r="W9872" s="4"/>
      <c r="X9872" s="4"/>
      <c r="AJ9872" s="4"/>
      <c r="AK9872" s="4"/>
      <c r="AL9872" s="4"/>
      <c r="AM9872" s="4"/>
    </row>
    <row r="9873" spans="21:39" x14ac:dyDescent="0.2">
      <c r="U9873" s="4"/>
      <c r="V9873" s="4"/>
      <c r="W9873" s="4"/>
      <c r="X9873" s="4"/>
      <c r="AJ9873" s="4"/>
      <c r="AK9873" s="4"/>
      <c r="AL9873" s="4"/>
      <c r="AM9873" s="4"/>
    </row>
    <row r="9874" spans="21:39" x14ac:dyDescent="0.2">
      <c r="U9874" s="4"/>
      <c r="V9874" s="4"/>
      <c r="W9874" s="4"/>
      <c r="X9874" s="4"/>
      <c r="AJ9874" s="4"/>
      <c r="AK9874" s="4"/>
      <c r="AL9874" s="4"/>
      <c r="AM9874" s="4"/>
    </row>
    <row r="9875" spans="21:39" x14ac:dyDescent="0.2">
      <c r="U9875" s="4"/>
      <c r="V9875" s="4"/>
      <c r="W9875" s="4"/>
      <c r="X9875" s="4"/>
      <c r="AJ9875" s="4"/>
      <c r="AK9875" s="4"/>
      <c r="AL9875" s="4"/>
      <c r="AM9875" s="4"/>
    </row>
    <row r="9876" spans="21:39" x14ac:dyDescent="0.2">
      <c r="U9876" s="4"/>
      <c r="V9876" s="4"/>
      <c r="W9876" s="4"/>
      <c r="X9876" s="4"/>
      <c r="AJ9876" s="4"/>
      <c r="AK9876" s="4"/>
      <c r="AL9876" s="4"/>
      <c r="AM9876" s="4"/>
    </row>
    <row r="9877" spans="21:39" x14ac:dyDescent="0.2">
      <c r="U9877" s="4"/>
      <c r="V9877" s="4"/>
      <c r="W9877" s="4"/>
      <c r="X9877" s="4"/>
      <c r="AJ9877" s="4"/>
      <c r="AK9877" s="4"/>
      <c r="AL9877" s="4"/>
      <c r="AM9877" s="4"/>
    </row>
    <row r="9878" spans="21:39" x14ac:dyDescent="0.2">
      <c r="U9878" s="4"/>
      <c r="V9878" s="4"/>
      <c r="W9878" s="4"/>
      <c r="X9878" s="4"/>
      <c r="AJ9878" s="4"/>
      <c r="AK9878" s="4"/>
      <c r="AL9878" s="4"/>
      <c r="AM9878" s="4"/>
    </row>
    <row r="9879" spans="21:39" x14ac:dyDescent="0.2">
      <c r="U9879" s="4"/>
      <c r="V9879" s="4"/>
      <c r="W9879" s="4"/>
      <c r="X9879" s="4"/>
      <c r="AJ9879" s="4"/>
      <c r="AK9879" s="4"/>
      <c r="AL9879" s="4"/>
      <c r="AM9879" s="4"/>
    </row>
    <row r="9880" spans="21:39" x14ac:dyDescent="0.2">
      <c r="U9880" s="4"/>
      <c r="V9880" s="4"/>
      <c r="W9880" s="4"/>
      <c r="X9880" s="4"/>
      <c r="AJ9880" s="4"/>
      <c r="AK9880" s="4"/>
      <c r="AL9880" s="4"/>
      <c r="AM9880" s="4"/>
    </row>
    <row r="9881" spans="21:39" x14ac:dyDescent="0.2">
      <c r="U9881" s="4"/>
      <c r="V9881" s="4"/>
      <c r="W9881" s="4"/>
      <c r="X9881" s="4"/>
      <c r="AJ9881" s="4"/>
      <c r="AK9881" s="4"/>
      <c r="AL9881" s="4"/>
      <c r="AM9881" s="4"/>
    </row>
    <row r="9882" spans="21:39" x14ac:dyDescent="0.2">
      <c r="U9882" s="4"/>
      <c r="V9882" s="4"/>
      <c r="W9882" s="4"/>
      <c r="X9882" s="4"/>
      <c r="AJ9882" s="4"/>
      <c r="AK9882" s="4"/>
      <c r="AL9882" s="4"/>
      <c r="AM9882" s="4"/>
    </row>
    <row r="9883" spans="21:39" x14ac:dyDescent="0.2">
      <c r="U9883" s="4"/>
      <c r="V9883" s="4"/>
      <c r="W9883" s="4"/>
      <c r="X9883" s="4"/>
      <c r="AJ9883" s="4"/>
      <c r="AK9883" s="4"/>
      <c r="AL9883" s="4"/>
      <c r="AM9883" s="4"/>
    </row>
    <row r="9884" spans="21:39" x14ac:dyDescent="0.2">
      <c r="U9884" s="4"/>
      <c r="V9884" s="4"/>
      <c r="W9884" s="4"/>
      <c r="X9884" s="4"/>
      <c r="AJ9884" s="4"/>
      <c r="AK9884" s="4"/>
      <c r="AL9884" s="4"/>
      <c r="AM9884" s="4"/>
    </row>
    <row r="9885" spans="21:39" x14ac:dyDescent="0.2">
      <c r="U9885" s="4"/>
      <c r="V9885" s="4"/>
      <c r="W9885" s="4"/>
      <c r="X9885" s="4"/>
      <c r="AJ9885" s="4"/>
      <c r="AK9885" s="4"/>
      <c r="AL9885" s="4"/>
      <c r="AM9885" s="4"/>
    </row>
    <row r="9886" spans="21:39" x14ac:dyDescent="0.2">
      <c r="U9886" s="4"/>
      <c r="V9886" s="4"/>
      <c r="W9886" s="4"/>
      <c r="X9886" s="4"/>
      <c r="AJ9886" s="4"/>
      <c r="AK9886" s="4"/>
      <c r="AL9886" s="4"/>
      <c r="AM9886" s="4"/>
    </row>
    <row r="9887" spans="21:39" x14ac:dyDescent="0.2">
      <c r="U9887" s="4"/>
      <c r="V9887" s="4"/>
      <c r="W9887" s="4"/>
      <c r="X9887" s="4"/>
      <c r="AJ9887" s="4"/>
      <c r="AK9887" s="4"/>
      <c r="AL9887" s="4"/>
      <c r="AM9887" s="4"/>
    </row>
    <row r="9888" spans="21:39" x14ac:dyDescent="0.2">
      <c r="U9888" s="4"/>
      <c r="V9888" s="4"/>
      <c r="W9888" s="4"/>
      <c r="X9888" s="4"/>
      <c r="AJ9888" s="4"/>
      <c r="AK9888" s="4"/>
      <c r="AL9888" s="4"/>
      <c r="AM9888" s="4"/>
    </row>
    <row r="9889" spans="21:39" x14ac:dyDescent="0.2">
      <c r="U9889" s="4"/>
      <c r="V9889" s="4"/>
      <c r="W9889" s="4"/>
      <c r="X9889" s="4"/>
      <c r="AJ9889" s="4"/>
      <c r="AK9889" s="4"/>
      <c r="AL9889" s="4"/>
      <c r="AM9889" s="4"/>
    </row>
    <row r="9890" spans="21:39" x14ac:dyDescent="0.2">
      <c r="U9890" s="4"/>
      <c r="V9890" s="4"/>
      <c r="W9890" s="4"/>
      <c r="X9890" s="4"/>
      <c r="AJ9890" s="4"/>
      <c r="AK9890" s="4"/>
      <c r="AL9890" s="4"/>
      <c r="AM9890" s="4"/>
    </row>
    <row r="9891" spans="21:39" x14ac:dyDescent="0.2">
      <c r="U9891" s="4"/>
      <c r="V9891" s="4"/>
      <c r="W9891" s="4"/>
      <c r="X9891" s="4"/>
      <c r="AJ9891" s="4"/>
      <c r="AK9891" s="4"/>
      <c r="AL9891" s="4"/>
      <c r="AM9891" s="4"/>
    </row>
    <row r="9892" spans="21:39" x14ac:dyDescent="0.2">
      <c r="U9892" s="4"/>
      <c r="V9892" s="4"/>
      <c r="W9892" s="4"/>
      <c r="X9892" s="4"/>
      <c r="AJ9892" s="4"/>
      <c r="AK9892" s="4"/>
      <c r="AL9892" s="4"/>
      <c r="AM9892" s="4"/>
    </row>
    <row r="9893" spans="21:39" x14ac:dyDescent="0.2">
      <c r="U9893" s="4"/>
      <c r="V9893" s="4"/>
      <c r="W9893" s="4"/>
      <c r="X9893" s="4"/>
      <c r="AJ9893" s="4"/>
      <c r="AK9893" s="4"/>
      <c r="AL9893" s="4"/>
      <c r="AM9893" s="4"/>
    </row>
    <row r="9894" spans="21:39" x14ac:dyDescent="0.2">
      <c r="U9894" s="4"/>
      <c r="V9894" s="4"/>
      <c r="W9894" s="4"/>
      <c r="X9894" s="4"/>
      <c r="AJ9894" s="4"/>
      <c r="AK9894" s="4"/>
      <c r="AL9894" s="4"/>
      <c r="AM9894" s="4"/>
    </row>
    <row r="9895" spans="21:39" x14ac:dyDescent="0.2">
      <c r="U9895" s="4"/>
      <c r="V9895" s="4"/>
      <c r="W9895" s="4"/>
      <c r="X9895" s="4"/>
      <c r="AJ9895" s="4"/>
      <c r="AK9895" s="4"/>
      <c r="AL9895" s="4"/>
      <c r="AM9895" s="4"/>
    </row>
    <row r="9896" spans="21:39" x14ac:dyDescent="0.2">
      <c r="U9896" s="4"/>
      <c r="V9896" s="4"/>
      <c r="W9896" s="4"/>
      <c r="X9896" s="4"/>
      <c r="AJ9896" s="4"/>
      <c r="AK9896" s="4"/>
      <c r="AL9896" s="4"/>
      <c r="AM9896" s="4"/>
    </row>
    <row r="9897" spans="21:39" x14ac:dyDescent="0.2">
      <c r="U9897" s="4"/>
      <c r="V9897" s="4"/>
      <c r="W9897" s="4"/>
      <c r="X9897" s="4"/>
      <c r="AJ9897" s="4"/>
      <c r="AK9897" s="4"/>
      <c r="AL9897" s="4"/>
      <c r="AM9897" s="4"/>
    </row>
    <row r="9898" spans="21:39" x14ac:dyDescent="0.2">
      <c r="U9898" s="4"/>
      <c r="V9898" s="4"/>
      <c r="W9898" s="4"/>
      <c r="X9898" s="4"/>
      <c r="AJ9898" s="4"/>
      <c r="AK9898" s="4"/>
      <c r="AL9898" s="4"/>
      <c r="AM9898" s="4"/>
    </row>
    <row r="9899" spans="21:39" x14ac:dyDescent="0.2">
      <c r="U9899" s="4"/>
      <c r="V9899" s="4"/>
      <c r="W9899" s="4"/>
      <c r="X9899" s="4"/>
      <c r="AJ9899" s="4"/>
      <c r="AK9899" s="4"/>
      <c r="AL9899" s="4"/>
      <c r="AM9899" s="4"/>
    </row>
    <row r="9900" spans="21:39" x14ac:dyDescent="0.2">
      <c r="U9900" s="4"/>
      <c r="V9900" s="4"/>
      <c r="W9900" s="4"/>
      <c r="X9900" s="4"/>
      <c r="AJ9900" s="4"/>
      <c r="AK9900" s="4"/>
      <c r="AL9900" s="4"/>
      <c r="AM9900" s="4"/>
    </row>
    <row r="9901" spans="21:39" x14ac:dyDescent="0.2">
      <c r="U9901" s="4"/>
      <c r="V9901" s="4"/>
      <c r="W9901" s="4"/>
      <c r="X9901" s="4"/>
      <c r="AJ9901" s="4"/>
      <c r="AK9901" s="4"/>
      <c r="AL9901" s="4"/>
      <c r="AM9901" s="4"/>
    </row>
    <row r="9902" spans="21:39" x14ac:dyDescent="0.2">
      <c r="U9902" s="4"/>
      <c r="V9902" s="4"/>
      <c r="W9902" s="4"/>
      <c r="X9902" s="4"/>
      <c r="AJ9902" s="4"/>
      <c r="AK9902" s="4"/>
      <c r="AL9902" s="4"/>
      <c r="AM9902" s="4"/>
    </row>
    <row r="9903" spans="21:39" x14ac:dyDescent="0.2">
      <c r="U9903" s="4"/>
      <c r="V9903" s="4"/>
      <c r="W9903" s="4"/>
      <c r="X9903" s="4"/>
      <c r="AJ9903" s="4"/>
      <c r="AK9903" s="4"/>
      <c r="AL9903" s="4"/>
      <c r="AM9903" s="4"/>
    </row>
    <row r="9904" spans="21:39" x14ac:dyDescent="0.2">
      <c r="U9904" s="4"/>
      <c r="V9904" s="4"/>
      <c r="W9904" s="4"/>
      <c r="X9904" s="4"/>
      <c r="AJ9904" s="4"/>
      <c r="AK9904" s="4"/>
      <c r="AL9904" s="4"/>
      <c r="AM9904" s="4"/>
    </row>
    <row r="9905" spans="21:39" x14ac:dyDescent="0.2">
      <c r="U9905" s="4"/>
      <c r="V9905" s="4"/>
      <c r="W9905" s="4"/>
      <c r="X9905" s="4"/>
      <c r="AJ9905" s="4"/>
      <c r="AK9905" s="4"/>
      <c r="AL9905" s="4"/>
      <c r="AM9905" s="4"/>
    </row>
    <row r="9906" spans="21:39" x14ac:dyDescent="0.2">
      <c r="U9906" s="4"/>
      <c r="V9906" s="4"/>
      <c r="W9906" s="4"/>
      <c r="X9906" s="4"/>
      <c r="AJ9906" s="4"/>
      <c r="AK9906" s="4"/>
      <c r="AL9906" s="4"/>
      <c r="AM9906" s="4"/>
    </row>
    <row r="9907" spans="21:39" x14ac:dyDescent="0.2">
      <c r="U9907" s="4"/>
      <c r="V9907" s="4"/>
      <c r="W9907" s="4"/>
      <c r="X9907" s="4"/>
      <c r="AJ9907" s="4"/>
      <c r="AK9907" s="4"/>
      <c r="AL9907" s="4"/>
      <c r="AM9907" s="4"/>
    </row>
    <row r="9908" spans="21:39" x14ac:dyDescent="0.2">
      <c r="U9908" s="4"/>
      <c r="V9908" s="4"/>
      <c r="W9908" s="4"/>
      <c r="X9908" s="4"/>
      <c r="AJ9908" s="4"/>
      <c r="AK9908" s="4"/>
      <c r="AL9908" s="4"/>
      <c r="AM9908" s="4"/>
    </row>
    <row r="9909" spans="21:39" x14ac:dyDescent="0.2">
      <c r="U9909" s="4"/>
      <c r="V9909" s="4"/>
      <c r="W9909" s="4"/>
      <c r="X9909" s="4"/>
      <c r="AJ9909" s="4"/>
      <c r="AK9909" s="4"/>
      <c r="AL9909" s="4"/>
      <c r="AM9909" s="4"/>
    </row>
    <row r="9910" spans="21:39" x14ac:dyDescent="0.2">
      <c r="U9910" s="4"/>
      <c r="V9910" s="4"/>
      <c r="W9910" s="4"/>
      <c r="X9910" s="4"/>
      <c r="AJ9910" s="4"/>
      <c r="AK9910" s="4"/>
      <c r="AL9910" s="4"/>
      <c r="AM9910" s="4"/>
    </row>
    <row r="9911" spans="21:39" x14ac:dyDescent="0.2">
      <c r="U9911" s="4"/>
      <c r="V9911" s="4"/>
      <c r="W9911" s="4"/>
      <c r="X9911" s="4"/>
      <c r="AJ9911" s="4"/>
      <c r="AK9911" s="4"/>
      <c r="AL9911" s="4"/>
      <c r="AM9911" s="4"/>
    </row>
    <row r="9912" spans="21:39" x14ac:dyDescent="0.2">
      <c r="U9912" s="4"/>
      <c r="V9912" s="4"/>
      <c r="W9912" s="4"/>
      <c r="X9912" s="4"/>
      <c r="AJ9912" s="4"/>
      <c r="AK9912" s="4"/>
      <c r="AL9912" s="4"/>
      <c r="AM9912" s="4"/>
    </row>
    <row r="9913" spans="21:39" x14ac:dyDescent="0.2">
      <c r="U9913" s="4"/>
      <c r="V9913" s="4"/>
      <c r="W9913" s="4"/>
      <c r="X9913" s="4"/>
      <c r="AJ9913" s="4"/>
      <c r="AK9913" s="4"/>
      <c r="AL9913" s="4"/>
      <c r="AM9913" s="4"/>
    </row>
    <row r="9914" spans="21:39" x14ac:dyDescent="0.2">
      <c r="U9914" s="4"/>
      <c r="V9914" s="4"/>
      <c r="W9914" s="4"/>
      <c r="X9914" s="4"/>
      <c r="AJ9914" s="4"/>
      <c r="AK9914" s="4"/>
      <c r="AL9914" s="4"/>
      <c r="AM9914" s="4"/>
    </row>
    <row r="9915" spans="21:39" x14ac:dyDescent="0.2">
      <c r="U9915" s="4"/>
      <c r="V9915" s="4"/>
      <c r="W9915" s="4"/>
      <c r="X9915" s="4"/>
      <c r="AJ9915" s="4"/>
      <c r="AK9915" s="4"/>
      <c r="AL9915" s="4"/>
      <c r="AM9915" s="4"/>
    </row>
    <row r="9916" spans="21:39" x14ac:dyDescent="0.2">
      <c r="U9916" s="4"/>
      <c r="V9916" s="4"/>
      <c r="W9916" s="4"/>
      <c r="X9916" s="4"/>
      <c r="AJ9916" s="4"/>
      <c r="AK9916" s="4"/>
      <c r="AL9916" s="4"/>
      <c r="AM9916" s="4"/>
    </row>
    <row r="9917" spans="21:39" x14ac:dyDescent="0.2">
      <c r="U9917" s="4"/>
      <c r="V9917" s="4"/>
      <c r="W9917" s="4"/>
      <c r="X9917" s="4"/>
      <c r="AJ9917" s="4"/>
      <c r="AK9917" s="4"/>
      <c r="AL9917" s="4"/>
      <c r="AM9917" s="4"/>
    </row>
    <row r="9918" spans="21:39" x14ac:dyDescent="0.2">
      <c r="U9918" s="4"/>
      <c r="V9918" s="4"/>
      <c r="W9918" s="4"/>
      <c r="X9918" s="4"/>
      <c r="AJ9918" s="4"/>
      <c r="AK9918" s="4"/>
      <c r="AL9918" s="4"/>
      <c r="AM9918" s="4"/>
    </row>
    <row r="9919" spans="21:39" x14ac:dyDescent="0.2">
      <c r="U9919" s="4"/>
      <c r="V9919" s="4"/>
      <c r="W9919" s="4"/>
      <c r="X9919" s="4"/>
      <c r="AJ9919" s="4"/>
      <c r="AK9919" s="4"/>
      <c r="AL9919" s="4"/>
      <c r="AM9919" s="4"/>
    </row>
    <row r="9920" spans="21:39" x14ac:dyDescent="0.2">
      <c r="U9920" s="4"/>
      <c r="V9920" s="4"/>
      <c r="W9920" s="4"/>
      <c r="X9920" s="4"/>
      <c r="AJ9920" s="4"/>
      <c r="AK9920" s="4"/>
      <c r="AL9920" s="4"/>
      <c r="AM9920" s="4"/>
    </row>
    <row r="9921" spans="21:39" x14ac:dyDescent="0.2">
      <c r="U9921" s="4"/>
      <c r="V9921" s="4"/>
      <c r="W9921" s="4"/>
      <c r="X9921" s="4"/>
      <c r="AJ9921" s="4"/>
      <c r="AK9921" s="4"/>
      <c r="AL9921" s="4"/>
      <c r="AM9921" s="4"/>
    </row>
    <row r="9922" spans="21:39" x14ac:dyDescent="0.2">
      <c r="U9922" s="4"/>
      <c r="V9922" s="4"/>
      <c r="W9922" s="4"/>
      <c r="X9922" s="4"/>
      <c r="AJ9922" s="4"/>
      <c r="AK9922" s="4"/>
      <c r="AL9922" s="4"/>
      <c r="AM9922" s="4"/>
    </row>
    <row r="9923" spans="21:39" x14ac:dyDescent="0.2">
      <c r="U9923" s="4"/>
      <c r="V9923" s="4"/>
      <c r="W9923" s="4"/>
      <c r="X9923" s="4"/>
      <c r="AJ9923" s="4"/>
      <c r="AK9923" s="4"/>
      <c r="AL9923" s="4"/>
      <c r="AM9923" s="4"/>
    </row>
    <row r="9924" spans="21:39" x14ac:dyDescent="0.2">
      <c r="U9924" s="4"/>
      <c r="V9924" s="4"/>
      <c r="W9924" s="4"/>
      <c r="X9924" s="4"/>
      <c r="AJ9924" s="4"/>
      <c r="AK9924" s="4"/>
      <c r="AL9924" s="4"/>
      <c r="AM9924" s="4"/>
    </row>
    <row r="9925" spans="21:39" x14ac:dyDescent="0.2">
      <c r="U9925" s="4"/>
      <c r="V9925" s="4"/>
      <c r="W9925" s="4"/>
      <c r="X9925" s="4"/>
      <c r="AJ9925" s="4"/>
      <c r="AK9925" s="4"/>
      <c r="AL9925" s="4"/>
      <c r="AM9925" s="4"/>
    </row>
    <row r="9926" spans="21:39" x14ac:dyDescent="0.2">
      <c r="U9926" s="4"/>
      <c r="V9926" s="4"/>
      <c r="W9926" s="4"/>
      <c r="X9926" s="4"/>
      <c r="AJ9926" s="4"/>
      <c r="AK9926" s="4"/>
      <c r="AL9926" s="4"/>
      <c r="AM9926" s="4"/>
    </row>
    <row r="9927" spans="21:39" x14ac:dyDescent="0.2">
      <c r="U9927" s="4"/>
      <c r="V9927" s="4"/>
      <c r="W9927" s="4"/>
      <c r="X9927" s="4"/>
      <c r="AJ9927" s="4"/>
      <c r="AK9927" s="4"/>
      <c r="AL9927" s="4"/>
      <c r="AM9927" s="4"/>
    </row>
    <row r="9928" spans="21:39" x14ac:dyDescent="0.2">
      <c r="U9928" s="4"/>
      <c r="V9928" s="4"/>
      <c r="W9928" s="4"/>
      <c r="X9928" s="4"/>
      <c r="AJ9928" s="4"/>
      <c r="AK9928" s="4"/>
      <c r="AL9928" s="4"/>
      <c r="AM9928" s="4"/>
    </row>
    <row r="9929" spans="21:39" x14ac:dyDescent="0.2">
      <c r="U9929" s="4"/>
      <c r="V9929" s="4"/>
      <c r="W9929" s="4"/>
      <c r="X9929" s="4"/>
      <c r="AJ9929" s="4"/>
      <c r="AK9929" s="4"/>
      <c r="AL9929" s="4"/>
      <c r="AM9929" s="4"/>
    </row>
    <row r="9930" spans="21:39" x14ac:dyDescent="0.2">
      <c r="U9930" s="4"/>
      <c r="V9930" s="4"/>
      <c r="W9930" s="4"/>
      <c r="X9930" s="4"/>
      <c r="AJ9930" s="4"/>
      <c r="AK9930" s="4"/>
      <c r="AL9930" s="4"/>
      <c r="AM9930" s="4"/>
    </row>
    <row r="9931" spans="21:39" x14ac:dyDescent="0.2">
      <c r="U9931" s="4"/>
      <c r="V9931" s="4"/>
      <c r="W9931" s="4"/>
      <c r="X9931" s="4"/>
      <c r="AJ9931" s="4"/>
      <c r="AK9931" s="4"/>
      <c r="AL9931" s="4"/>
      <c r="AM9931" s="4"/>
    </row>
    <row r="9932" spans="21:39" x14ac:dyDescent="0.2">
      <c r="U9932" s="4"/>
      <c r="V9932" s="4"/>
      <c r="W9932" s="4"/>
      <c r="X9932" s="4"/>
      <c r="AJ9932" s="4"/>
      <c r="AK9932" s="4"/>
      <c r="AL9932" s="4"/>
      <c r="AM9932" s="4"/>
    </row>
    <row r="9933" spans="21:39" x14ac:dyDescent="0.2">
      <c r="U9933" s="4"/>
      <c r="V9933" s="4"/>
      <c r="W9933" s="4"/>
      <c r="X9933" s="4"/>
      <c r="AJ9933" s="4"/>
      <c r="AK9933" s="4"/>
      <c r="AL9933" s="4"/>
      <c r="AM9933" s="4"/>
    </row>
    <row r="9934" spans="21:39" x14ac:dyDescent="0.2">
      <c r="U9934" s="4"/>
      <c r="V9934" s="4"/>
      <c r="W9934" s="4"/>
      <c r="X9934" s="4"/>
      <c r="AJ9934" s="4"/>
      <c r="AK9934" s="4"/>
      <c r="AL9934" s="4"/>
      <c r="AM9934" s="4"/>
    </row>
    <row r="9935" spans="21:39" x14ac:dyDescent="0.2">
      <c r="U9935" s="4"/>
      <c r="V9935" s="4"/>
      <c r="W9935" s="4"/>
      <c r="X9935" s="4"/>
      <c r="AJ9935" s="4"/>
      <c r="AK9935" s="4"/>
      <c r="AL9935" s="4"/>
      <c r="AM9935" s="4"/>
    </row>
    <row r="9936" spans="21:39" x14ac:dyDescent="0.2">
      <c r="U9936" s="4"/>
      <c r="V9936" s="4"/>
      <c r="W9936" s="4"/>
      <c r="X9936" s="4"/>
      <c r="AJ9936" s="4"/>
      <c r="AK9936" s="4"/>
      <c r="AL9936" s="4"/>
      <c r="AM9936" s="4"/>
    </row>
    <row r="9937" spans="21:39" x14ac:dyDescent="0.2">
      <c r="U9937" s="4"/>
      <c r="V9937" s="4"/>
      <c r="W9937" s="4"/>
      <c r="X9937" s="4"/>
      <c r="AJ9937" s="4"/>
      <c r="AK9937" s="4"/>
      <c r="AL9937" s="4"/>
      <c r="AM9937" s="4"/>
    </row>
    <row r="9938" spans="21:39" x14ac:dyDescent="0.2">
      <c r="U9938" s="4"/>
      <c r="V9938" s="4"/>
      <c r="W9938" s="4"/>
      <c r="X9938" s="4"/>
      <c r="AJ9938" s="4"/>
      <c r="AK9938" s="4"/>
      <c r="AL9938" s="4"/>
      <c r="AM9938" s="4"/>
    </row>
    <row r="9939" spans="21:39" x14ac:dyDescent="0.2">
      <c r="U9939" s="4"/>
      <c r="V9939" s="4"/>
      <c r="W9939" s="4"/>
      <c r="X9939" s="4"/>
      <c r="AJ9939" s="4"/>
      <c r="AK9939" s="4"/>
      <c r="AL9939" s="4"/>
      <c r="AM9939" s="4"/>
    </row>
    <row r="9940" spans="21:39" x14ac:dyDescent="0.2">
      <c r="U9940" s="4"/>
      <c r="V9940" s="4"/>
      <c r="W9940" s="4"/>
      <c r="X9940" s="4"/>
      <c r="AJ9940" s="4"/>
      <c r="AK9940" s="4"/>
      <c r="AL9940" s="4"/>
      <c r="AM9940" s="4"/>
    </row>
    <row r="9941" spans="21:39" x14ac:dyDescent="0.2">
      <c r="U9941" s="4"/>
      <c r="V9941" s="4"/>
      <c r="W9941" s="4"/>
      <c r="X9941" s="4"/>
      <c r="AJ9941" s="4"/>
      <c r="AK9941" s="4"/>
      <c r="AL9941" s="4"/>
      <c r="AM9941" s="4"/>
    </row>
    <row r="9942" spans="21:39" x14ac:dyDescent="0.2">
      <c r="U9942" s="4"/>
      <c r="V9942" s="4"/>
      <c r="W9942" s="4"/>
      <c r="X9942" s="4"/>
      <c r="AJ9942" s="4"/>
      <c r="AK9942" s="4"/>
      <c r="AL9942" s="4"/>
      <c r="AM9942" s="4"/>
    </row>
    <row r="9943" spans="21:39" x14ac:dyDescent="0.2">
      <c r="U9943" s="4"/>
      <c r="V9943" s="4"/>
      <c r="W9943" s="4"/>
      <c r="X9943" s="4"/>
      <c r="AJ9943" s="4"/>
      <c r="AK9943" s="4"/>
      <c r="AL9943" s="4"/>
      <c r="AM9943" s="4"/>
    </row>
    <row r="9944" spans="21:39" x14ac:dyDescent="0.2">
      <c r="U9944" s="4"/>
      <c r="V9944" s="4"/>
      <c r="W9944" s="4"/>
      <c r="X9944" s="4"/>
      <c r="AJ9944" s="4"/>
      <c r="AK9944" s="4"/>
      <c r="AL9944" s="4"/>
      <c r="AM9944" s="4"/>
    </row>
    <row r="9945" spans="21:39" x14ac:dyDescent="0.2">
      <c r="U9945" s="4"/>
      <c r="V9945" s="4"/>
      <c r="W9945" s="4"/>
      <c r="X9945" s="4"/>
      <c r="AJ9945" s="4"/>
      <c r="AK9945" s="4"/>
      <c r="AL9945" s="4"/>
      <c r="AM9945" s="4"/>
    </row>
    <row r="9946" spans="21:39" x14ac:dyDescent="0.2">
      <c r="U9946" s="4"/>
      <c r="V9946" s="4"/>
      <c r="W9946" s="4"/>
      <c r="X9946" s="4"/>
      <c r="AJ9946" s="4"/>
      <c r="AK9946" s="4"/>
      <c r="AL9946" s="4"/>
      <c r="AM9946" s="4"/>
    </row>
    <row r="9947" spans="21:39" x14ac:dyDescent="0.2">
      <c r="U9947" s="4"/>
      <c r="V9947" s="4"/>
      <c r="W9947" s="4"/>
      <c r="X9947" s="4"/>
      <c r="AJ9947" s="4"/>
      <c r="AK9947" s="4"/>
      <c r="AL9947" s="4"/>
      <c r="AM9947" s="4"/>
    </row>
    <row r="9948" spans="21:39" x14ac:dyDescent="0.2">
      <c r="U9948" s="4"/>
      <c r="V9948" s="4"/>
      <c r="W9948" s="4"/>
      <c r="X9948" s="4"/>
      <c r="AJ9948" s="4"/>
      <c r="AK9948" s="4"/>
      <c r="AL9948" s="4"/>
      <c r="AM9948" s="4"/>
    </row>
    <row r="9949" spans="21:39" x14ac:dyDescent="0.2">
      <c r="U9949" s="4"/>
      <c r="V9949" s="4"/>
      <c r="W9949" s="4"/>
      <c r="X9949" s="4"/>
      <c r="AJ9949" s="4"/>
      <c r="AK9949" s="4"/>
      <c r="AL9949" s="4"/>
      <c r="AM9949" s="4"/>
    </row>
    <row r="9950" spans="21:39" x14ac:dyDescent="0.2">
      <c r="U9950" s="4"/>
      <c r="V9950" s="4"/>
      <c r="W9950" s="4"/>
      <c r="X9950" s="4"/>
      <c r="AJ9950" s="4"/>
      <c r="AK9950" s="4"/>
      <c r="AL9950" s="4"/>
      <c r="AM9950" s="4"/>
    </row>
    <row r="9951" spans="21:39" x14ac:dyDescent="0.2">
      <c r="U9951" s="4"/>
      <c r="V9951" s="4"/>
      <c r="W9951" s="4"/>
      <c r="X9951" s="4"/>
      <c r="AJ9951" s="4"/>
      <c r="AK9951" s="4"/>
      <c r="AL9951" s="4"/>
      <c r="AM9951" s="4"/>
    </row>
    <row r="9952" spans="21:39" x14ac:dyDescent="0.2">
      <c r="U9952" s="4"/>
      <c r="V9952" s="4"/>
      <c r="W9952" s="4"/>
      <c r="X9952" s="4"/>
      <c r="AJ9952" s="4"/>
      <c r="AK9952" s="4"/>
      <c r="AL9952" s="4"/>
      <c r="AM9952" s="4"/>
    </row>
    <row r="9953" spans="21:39" x14ac:dyDescent="0.2">
      <c r="U9953" s="4"/>
      <c r="V9953" s="4"/>
      <c r="W9953" s="4"/>
      <c r="X9953" s="4"/>
      <c r="AJ9953" s="4"/>
      <c r="AK9953" s="4"/>
      <c r="AL9953" s="4"/>
      <c r="AM9953" s="4"/>
    </row>
    <row r="9954" spans="21:39" x14ac:dyDescent="0.2">
      <c r="U9954" s="4"/>
      <c r="V9954" s="4"/>
      <c r="W9954" s="4"/>
      <c r="X9954" s="4"/>
      <c r="AJ9954" s="4"/>
      <c r="AK9954" s="4"/>
      <c r="AL9954" s="4"/>
      <c r="AM9954" s="4"/>
    </row>
    <row r="9955" spans="21:39" x14ac:dyDescent="0.2">
      <c r="U9955" s="4"/>
      <c r="V9955" s="4"/>
      <c r="W9955" s="4"/>
      <c r="X9955" s="4"/>
      <c r="AJ9955" s="4"/>
      <c r="AK9955" s="4"/>
      <c r="AL9955" s="4"/>
      <c r="AM9955" s="4"/>
    </row>
    <row r="9956" spans="21:39" x14ac:dyDescent="0.2">
      <c r="U9956" s="4"/>
      <c r="V9956" s="4"/>
      <c r="W9956" s="4"/>
      <c r="X9956" s="4"/>
      <c r="AJ9956" s="4"/>
      <c r="AK9956" s="4"/>
      <c r="AL9956" s="4"/>
      <c r="AM9956" s="4"/>
    </row>
    <row r="9957" spans="21:39" x14ac:dyDescent="0.2">
      <c r="U9957" s="4"/>
      <c r="V9957" s="4"/>
      <c r="W9957" s="4"/>
      <c r="X9957" s="4"/>
      <c r="AJ9957" s="4"/>
      <c r="AK9957" s="4"/>
      <c r="AL9957" s="4"/>
      <c r="AM9957" s="4"/>
    </row>
    <row r="9958" spans="21:39" x14ac:dyDescent="0.2">
      <c r="U9958" s="4"/>
      <c r="V9958" s="4"/>
      <c r="W9958" s="4"/>
      <c r="X9958" s="4"/>
      <c r="AJ9958" s="4"/>
      <c r="AK9958" s="4"/>
      <c r="AL9958" s="4"/>
      <c r="AM9958" s="4"/>
    </row>
    <row r="9959" spans="21:39" x14ac:dyDescent="0.2">
      <c r="U9959" s="4"/>
      <c r="V9959" s="4"/>
      <c r="W9959" s="4"/>
      <c r="X9959" s="4"/>
      <c r="AJ9959" s="4"/>
      <c r="AK9959" s="4"/>
      <c r="AL9959" s="4"/>
      <c r="AM9959" s="4"/>
    </row>
    <row r="9960" spans="21:39" x14ac:dyDescent="0.2">
      <c r="U9960" s="4"/>
      <c r="V9960" s="4"/>
      <c r="W9960" s="4"/>
      <c r="X9960" s="4"/>
      <c r="AJ9960" s="4"/>
      <c r="AK9960" s="4"/>
      <c r="AL9960" s="4"/>
      <c r="AM9960" s="4"/>
    </row>
    <row r="9961" spans="21:39" x14ac:dyDescent="0.2">
      <c r="U9961" s="4"/>
      <c r="V9961" s="4"/>
      <c r="W9961" s="4"/>
      <c r="X9961" s="4"/>
      <c r="AJ9961" s="4"/>
      <c r="AK9961" s="4"/>
      <c r="AL9961" s="4"/>
      <c r="AM9961" s="4"/>
    </row>
    <row r="9962" spans="21:39" x14ac:dyDescent="0.2">
      <c r="U9962" s="4"/>
      <c r="V9962" s="4"/>
      <c r="W9962" s="4"/>
      <c r="X9962" s="4"/>
      <c r="AJ9962" s="4"/>
      <c r="AK9962" s="4"/>
      <c r="AL9962" s="4"/>
      <c r="AM9962" s="4"/>
    </row>
    <row r="9963" spans="21:39" x14ac:dyDescent="0.2">
      <c r="U9963" s="4"/>
      <c r="V9963" s="4"/>
      <c r="W9963" s="4"/>
      <c r="X9963" s="4"/>
      <c r="AJ9963" s="4"/>
      <c r="AK9963" s="4"/>
      <c r="AL9963" s="4"/>
      <c r="AM9963" s="4"/>
    </row>
    <row r="9964" spans="21:39" x14ac:dyDescent="0.2">
      <c r="U9964" s="4"/>
      <c r="V9964" s="4"/>
      <c r="W9964" s="4"/>
      <c r="X9964" s="4"/>
      <c r="AJ9964" s="4"/>
      <c r="AK9964" s="4"/>
      <c r="AL9964" s="4"/>
      <c r="AM9964" s="4"/>
    </row>
    <row r="9965" spans="21:39" x14ac:dyDescent="0.2">
      <c r="U9965" s="4"/>
      <c r="V9965" s="4"/>
      <c r="W9965" s="4"/>
      <c r="X9965" s="4"/>
      <c r="AJ9965" s="4"/>
      <c r="AK9965" s="4"/>
      <c r="AL9965" s="4"/>
      <c r="AM9965" s="4"/>
    </row>
    <row r="9966" spans="21:39" x14ac:dyDescent="0.2">
      <c r="U9966" s="4"/>
      <c r="V9966" s="4"/>
      <c r="W9966" s="4"/>
      <c r="X9966" s="4"/>
      <c r="AJ9966" s="4"/>
      <c r="AK9966" s="4"/>
      <c r="AL9966" s="4"/>
      <c r="AM9966" s="4"/>
    </row>
    <row r="9967" spans="21:39" x14ac:dyDescent="0.2">
      <c r="U9967" s="4"/>
      <c r="V9967" s="4"/>
      <c r="W9967" s="4"/>
      <c r="X9967" s="4"/>
      <c r="AJ9967" s="4"/>
      <c r="AK9967" s="4"/>
      <c r="AL9967" s="4"/>
      <c r="AM9967" s="4"/>
    </row>
    <row r="9968" spans="21:39" x14ac:dyDescent="0.2">
      <c r="U9968" s="4"/>
      <c r="V9968" s="4"/>
      <c r="W9968" s="4"/>
      <c r="X9968" s="4"/>
      <c r="AJ9968" s="4"/>
      <c r="AK9968" s="4"/>
      <c r="AL9968" s="4"/>
      <c r="AM9968" s="4"/>
    </row>
    <row r="9969" spans="21:39" x14ac:dyDescent="0.2">
      <c r="U9969" s="4"/>
      <c r="V9969" s="4"/>
      <c r="W9969" s="4"/>
      <c r="X9969" s="4"/>
      <c r="AJ9969" s="4"/>
      <c r="AK9969" s="4"/>
      <c r="AL9969" s="4"/>
      <c r="AM9969" s="4"/>
    </row>
    <row r="9970" spans="21:39" x14ac:dyDescent="0.2">
      <c r="U9970" s="4"/>
      <c r="V9970" s="4"/>
      <c r="W9970" s="4"/>
      <c r="X9970" s="4"/>
      <c r="AJ9970" s="4"/>
      <c r="AK9970" s="4"/>
      <c r="AL9970" s="4"/>
      <c r="AM9970" s="4"/>
    </row>
    <row r="9971" spans="21:39" x14ac:dyDescent="0.2">
      <c r="U9971" s="4"/>
      <c r="V9971" s="4"/>
      <c r="W9971" s="4"/>
      <c r="X9971" s="4"/>
      <c r="AJ9971" s="4"/>
      <c r="AK9971" s="4"/>
      <c r="AL9971" s="4"/>
      <c r="AM9971" s="4"/>
    </row>
    <row r="9972" spans="21:39" x14ac:dyDescent="0.2">
      <c r="U9972" s="4"/>
      <c r="V9972" s="4"/>
      <c r="W9972" s="4"/>
      <c r="X9972" s="4"/>
      <c r="AJ9972" s="4"/>
      <c r="AK9972" s="4"/>
      <c r="AL9972" s="4"/>
      <c r="AM9972" s="4"/>
    </row>
    <row r="9973" spans="21:39" x14ac:dyDescent="0.2">
      <c r="U9973" s="4"/>
      <c r="V9973" s="4"/>
      <c r="W9973" s="4"/>
      <c r="X9973" s="4"/>
      <c r="AJ9973" s="4"/>
      <c r="AK9973" s="4"/>
      <c r="AL9973" s="4"/>
      <c r="AM9973" s="4"/>
    </row>
    <row r="9974" spans="21:39" x14ac:dyDescent="0.2">
      <c r="U9974" s="4"/>
      <c r="V9974" s="4"/>
      <c r="W9974" s="4"/>
      <c r="X9974" s="4"/>
      <c r="AJ9974" s="4"/>
      <c r="AK9974" s="4"/>
      <c r="AL9974" s="4"/>
      <c r="AM9974" s="4"/>
    </row>
    <row r="9975" spans="21:39" x14ac:dyDescent="0.2">
      <c r="U9975" s="4"/>
      <c r="V9975" s="4"/>
      <c r="W9975" s="4"/>
      <c r="X9975" s="4"/>
      <c r="AJ9975" s="4"/>
      <c r="AK9975" s="4"/>
      <c r="AL9975" s="4"/>
      <c r="AM9975" s="4"/>
    </row>
    <row r="9976" spans="21:39" x14ac:dyDescent="0.2">
      <c r="U9976" s="4"/>
      <c r="V9976" s="4"/>
      <c r="W9976" s="4"/>
      <c r="X9976" s="4"/>
      <c r="AJ9976" s="4"/>
      <c r="AK9976" s="4"/>
      <c r="AL9976" s="4"/>
      <c r="AM9976" s="4"/>
    </row>
    <row r="9977" spans="21:39" x14ac:dyDescent="0.2">
      <c r="U9977" s="4"/>
      <c r="V9977" s="4"/>
      <c r="W9977" s="4"/>
      <c r="X9977" s="4"/>
      <c r="AJ9977" s="4"/>
      <c r="AK9977" s="4"/>
      <c r="AL9977" s="4"/>
      <c r="AM9977" s="4"/>
    </row>
    <row r="9978" spans="21:39" x14ac:dyDescent="0.2">
      <c r="U9978" s="4"/>
      <c r="V9978" s="4"/>
      <c r="W9978" s="4"/>
      <c r="X9978" s="4"/>
      <c r="AJ9978" s="4"/>
      <c r="AK9978" s="4"/>
      <c r="AL9978" s="4"/>
      <c r="AM9978" s="4"/>
    </row>
    <row r="9979" spans="21:39" x14ac:dyDescent="0.2">
      <c r="U9979" s="4"/>
      <c r="V9979" s="4"/>
      <c r="W9979" s="4"/>
      <c r="X9979" s="4"/>
      <c r="AJ9979" s="4"/>
      <c r="AK9979" s="4"/>
      <c r="AL9979" s="4"/>
      <c r="AM9979" s="4"/>
    </row>
    <row r="9980" spans="21:39" x14ac:dyDescent="0.2">
      <c r="U9980" s="4"/>
      <c r="V9980" s="4"/>
      <c r="W9980" s="4"/>
      <c r="X9980" s="4"/>
      <c r="AJ9980" s="4"/>
      <c r="AK9980" s="4"/>
      <c r="AL9980" s="4"/>
      <c r="AM9980" s="4"/>
    </row>
    <row r="9981" spans="21:39" x14ac:dyDescent="0.2">
      <c r="U9981" s="4"/>
      <c r="V9981" s="4"/>
      <c r="W9981" s="4"/>
      <c r="X9981" s="4"/>
      <c r="AJ9981" s="4"/>
      <c r="AK9981" s="4"/>
      <c r="AL9981" s="4"/>
      <c r="AM9981" s="4"/>
    </row>
    <row r="9982" spans="21:39" x14ac:dyDescent="0.2">
      <c r="U9982" s="4"/>
      <c r="V9982" s="4"/>
      <c r="W9982" s="4"/>
      <c r="X9982" s="4"/>
      <c r="AJ9982" s="4"/>
      <c r="AK9982" s="4"/>
      <c r="AL9982" s="4"/>
      <c r="AM9982" s="4"/>
    </row>
    <row r="9983" spans="21:39" x14ac:dyDescent="0.2">
      <c r="U9983" s="4"/>
      <c r="V9983" s="4"/>
      <c r="W9983" s="4"/>
      <c r="X9983" s="4"/>
      <c r="AJ9983" s="4"/>
      <c r="AK9983" s="4"/>
      <c r="AL9983" s="4"/>
      <c r="AM9983" s="4"/>
    </row>
    <row r="9984" spans="21:39" x14ac:dyDescent="0.2">
      <c r="U9984" s="4"/>
      <c r="V9984" s="4"/>
      <c r="W9984" s="4"/>
      <c r="X9984" s="4"/>
      <c r="AJ9984" s="4"/>
      <c r="AK9984" s="4"/>
      <c r="AL9984" s="4"/>
      <c r="AM9984" s="4"/>
    </row>
    <row r="9985" spans="21:39" x14ac:dyDescent="0.2">
      <c r="U9985" s="4"/>
      <c r="V9985" s="4"/>
      <c r="W9985" s="4"/>
      <c r="X9985" s="4"/>
      <c r="AJ9985" s="4"/>
      <c r="AK9985" s="4"/>
      <c r="AL9985" s="4"/>
      <c r="AM9985" s="4"/>
    </row>
    <row r="9986" spans="21:39" x14ac:dyDescent="0.2">
      <c r="U9986" s="4"/>
      <c r="V9986" s="4"/>
      <c r="W9986" s="4"/>
      <c r="X9986" s="4"/>
      <c r="AJ9986" s="4"/>
      <c r="AK9986" s="4"/>
      <c r="AL9986" s="4"/>
      <c r="AM9986" s="4"/>
    </row>
    <row r="9987" spans="21:39" x14ac:dyDescent="0.2">
      <c r="U9987" s="4"/>
      <c r="V9987" s="4"/>
      <c r="W9987" s="4"/>
      <c r="X9987" s="4"/>
      <c r="AJ9987" s="4"/>
      <c r="AK9987" s="4"/>
      <c r="AL9987" s="4"/>
      <c r="AM9987" s="4"/>
    </row>
    <row r="9988" spans="21:39" x14ac:dyDescent="0.2">
      <c r="U9988" s="4"/>
      <c r="V9988" s="4"/>
      <c r="W9988" s="4"/>
      <c r="X9988" s="4"/>
      <c r="AJ9988" s="4"/>
      <c r="AK9988" s="4"/>
      <c r="AL9988" s="4"/>
      <c r="AM9988" s="4"/>
    </row>
    <row r="9989" spans="21:39" x14ac:dyDescent="0.2">
      <c r="U9989" s="4"/>
      <c r="V9989" s="4"/>
      <c r="W9989" s="4"/>
      <c r="X9989" s="4"/>
      <c r="AJ9989" s="4"/>
      <c r="AK9989" s="4"/>
      <c r="AL9989" s="4"/>
      <c r="AM9989" s="4"/>
    </row>
    <row r="9990" spans="21:39" x14ac:dyDescent="0.2">
      <c r="U9990" s="4"/>
      <c r="V9990" s="4"/>
      <c r="W9990" s="4"/>
      <c r="X9990" s="4"/>
      <c r="AJ9990" s="4"/>
      <c r="AK9990" s="4"/>
      <c r="AL9990" s="4"/>
      <c r="AM9990" s="4"/>
    </row>
    <row r="9991" spans="21:39" x14ac:dyDescent="0.2">
      <c r="U9991" s="4"/>
      <c r="V9991" s="4"/>
      <c r="W9991" s="4"/>
      <c r="X9991" s="4"/>
      <c r="AJ9991" s="4"/>
      <c r="AK9991" s="4"/>
      <c r="AL9991" s="4"/>
      <c r="AM9991" s="4"/>
    </row>
    <row r="9992" spans="21:39" x14ac:dyDescent="0.2">
      <c r="U9992" s="4"/>
      <c r="V9992" s="4"/>
      <c r="W9992" s="4"/>
      <c r="X9992" s="4"/>
      <c r="AJ9992" s="4"/>
      <c r="AK9992" s="4"/>
      <c r="AL9992" s="4"/>
      <c r="AM9992" s="4"/>
    </row>
    <row r="9993" spans="21:39" x14ac:dyDescent="0.2">
      <c r="U9993" s="4"/>
      <c r="V9993" s="4"/>
      <c r="W9993" s="4"/>
      <c r="X9993" s="4"/>
      <c r="AJ9993" s="4"/>
      <c r="AK9993" s="4"/>
      <c r="AL9993" s="4"/>
      <c r="AM9993" s="4"/>
    </row>
    <row r="9994" spans="21:39" x14ac:dyDescent="0.2">
      <c r="U9994" s="4"/>
      <c r="V9994" s="4"/>
      <c r="W9994" s="4"/>
      <c r="X9994" s="4"/>
      <c r="AJ9994" s="4"/>
      <c r="AK9994" s="4"/>
      <c r="AL9994" s="4"/>
      <c r="AM9994" s="4"/>
    </row>
    <row r="9995" spans="21:39" x14ac:dyDescent="0.2">
      <c r="U9995" s="4"/>
      <c r="V9995" s="4"/>
      <c r="W9995" s="4"/>
      <c r="X9995" s="4"/>
      <c r="AJ9995" s="4"/>
      <c r="AK9995" s="4"/>
      <c r="AL9995" s="4"/>
      <c r="AM9995" s="4"/>
    </row>
    <row r="9996" spans="21:39" x14ac:dyDescent="0.2">
      <c r="U9996" s="4"/>
      <c r="V9996" s="4"/>
      <c r="W9996" s="4"/>
      <c r="X9996" s="4"/>
      <c r="AJ9996" s="4"/>
      <c r="AK9996" s="4"/>
      <c r="AL9996" s="4"/>
      <c r="AM9996" s="4"/>
    </row>
    <row r="9997" spans="21:39" x14ac:dyDescent="0.2">
      <c r="U9997" s="4"/>
      <c r="V9997" s="4"/>
      <c r="W9997" s="4"/>
      <c r="X9997" s="4"/>
      <c r="AJ9997" s="4"/>
      <c r="AK9997" s="4"/>
      <c r="AL9997" s="4"/>
      <c r="AM9997" s="4"/>
    </row>
    <row r="9998" spans="21:39" x14ac:dyDescent="0.2">
      <c r="U9998" s="4"/>
      <c r="V9998" s="4"/>
      <c r="W9998" s="4"/>
      <c r="X9998" s="4"/>
      <c r="AJ9998" s="4"/>
      <c r="AK9998" s="4"/>
      <c r="AL9998" s="4"/>
      <c r="AM9998" s="4"/>
    </row>
    <row r="9999" spans="21:39" x14ac:dyDescent="0.2">
      <c r="U9999" s="4"/>
      <c r="V9999" s="4"/>
      <c r="W9999" s="4"/>
      <c r="X9999" s="4"/>
      <c r="AJ9999" s="4"/>
      <c r="AK9999" s="4"/>
      <c r="AL9999" s="4"/>
      <c r="AM9999" s="4"/>
    </row>
    <row r="10000" spans="21:39" x14ac:dyDescent="0.2">
      <c r="U10000" s="4"/>
      <c r="V10000" s="4"/>
      <c r="W10000" s="4"/>
      <c r="X10000" s="4"/>
      <c r="AJ10000" s="4"/>
      <c r="AK10000" s="4"/>
      <c r="AL10000" s="4"/>
      <c r="AM10000" s="4"/>
    </row>
    <row r="10001" spans="21:39" x14ac:dyDescent="0.2">
      <c r="U10001" s="4"/>
      <c r="V10001" s="4"/>
      <c r="W10001" s="4"/>
      <c r="X10001" s="4"/>
      <c r="AJ10001" s="4"/>
      <c r="AK10001" s="4"/>
      <c r="AL10001" s="4"/>
      <c r="AM10001" s="4"/>
    </row>
    <row r="10002" spans="21:39" x14ac:dyDescent="0.2">
      <c r="U10002" s="4"/>
      <c r="V10002" s="4"/>
      <c r="W10002" s="4"/>
      <c r="X10002" s="4"/>
      <c r="AJ10002" s="4"/>
      <c r="AK10002" s="4"/>
      <c r="AL10002" s="4"/>
      <c r="AM10002" s="4"/>
    </row>
    <row r="10003" spans="21:39" x14ac:dyDescent="0.2">
      <c r="U10003" s="4"/>
      <c r="V10003" s="4"/>
      <c r="W10003" s="4"/>
      <c r="X10003" s="4"/>
      <c r="AJ10003" s="4"/>
      <c r="AK10003" s="4"/>
      <c r="AL10003" s="4"/>
      <c r="AM10003" s="4"/>
    </row>
    <row r="10004" spans="21:39" x14ac:dyDescent="0.2">
      <c r="U10004" s="4"/>
      <c r="V10004" s="4"/>
      <c r="W10004" s="4"/>
      <c r="X10004" s="4"/>
      <c r="AJ10004" s="4"/>
      <c r="AK10004" s="4"/>
      <c r="AL10004" s="4"/>
      <c r="AM10004" s="4"/>
    </row>
    <row r="10005" spans="21:39" x14ac:dyDescent="0.2">
      <c r="U10005" s="4"/>
      <c r="V10005" s="4"/>
      <c r="W10005" s="4"/>
      <c r="X10005" s="4"/>
      <c r="AJ10005" s="4"/>
      <c r="AK10005" s="4"/>
      <c r="AL10005" s="4"/>
      <c r="AM10005" s="4"/>
    </row>
    <row r="10006" spans="21:39" x14ac:dyDescent="0.2">
      <c r="U10006" s="4"/>
      <c r="V10006" s="4"/>
      <c r="W10006" s="4"/>
      <c r="X10006" s="4"/>
      <c r="AJ10006" s="4"/>
      <c r="AK10006" s="4"/>
      <c r="AL10006" s="4"/>
      <c r="AM10006" s="4"/>
    </row>
    <row r="10007" spans="21:39" x14ac:dyDescent="0.2">
      <c r="U10007" s="4"/>
      <c r="V10007" s="4"/>
      <c r="W10007" s="4"/>
      <c r="X10007" s="4"/>
      <c r="AJ10007" s="4"/>
      <c r="AK10007" s="4"/>
      <c r="AL10007" s="4"/>
      <c r="AM10007" s="4"/>
    </row>
    <row r="10008" spans="21:39" x14ac:dyDescent="0.2">
      <c r="U10008" s="4"/>
      <c r="V10008" s="4"/>
      <c r="W10008" s="4"/>
      <c r="X10008" s="4"/>
      <c r="AJ10008" s="4"/>
      <c r="AK10008" s="4"/>
      <c r="AL10008" s="4"/>
      <c r="AM10008" s="4"/>
    </row>
    <row r="10009" spans="21:39" x14ac:dyDescent="0.2">
      <c r="U10009" s="4"/>
      <c r="V10009" s="4"/>
      <c r="W10009" s="4"/>
      <c r="X10009" s="4"/>
      <c r="AJ10009" s="4"/>
      <c r="AK10009" s="4"/>
      <c r="AL10009" s="4"/>
      <c r="AM10009" s="4"/>
    </row>
    <row r="10010" spans="21:39" x14ac:dyDescent="0.2">
      <c r="U10010" s="4"/>
      <c r="V10010" s="4"/>
      <c r="W10010" s="4"/>
      <c r="X10010" s="4"/>
      <c r="AJ10010" s="4"/>
      <c r="AK10010" s="4"/>
      <c r="AL10010" s="4"/>
      <c r="AM10010" s="4"/>
    </row>
    <row r="10011" spans="21:39" x14ac:dyDescent="0.2">
      <c r="U10011" s="4"/>
      <c r="V10011" s="4"/>
      <c r="W10011" s="4"/>
      <c r="X10011" s="4"/>
      <c r="AJ10011" s="4"/>
      <c r="AK10011" s="4"/>
      <c r="AL10011" s="4"/>
      <c r="AM10011" s="4"/>
    </row>
    <row r="10012" spans="21:39" x14ac:dyDescent="0.2">
      <c r="U10012" s="4"/>
      <c r="V10012" s="4"/>
      <c r="W10012" s="4"/>
      <c r="X10012" s="4"/>
      <c r="AJ10012" s="4"/>
      <c r="AK10012" s="4"/>
      <c r="AL10012" s="4"/>
      <c r="AM10012" s="4"/>
    </row>
    <row r="10013" spans="21:39" x14ac:dyDescent="0.2">
      <c r="U10013" s="4"/>
      <c r="V10013" s="4"/>
      <c r="W10013" s="4"/>
      <c r="X10013" s="4"/>
      <c r="AJ10013" s="4"/>
      <c r="AK10013" s="4"/>
      <c r="AL10013" s="4"/>
      <c r="AM10013" s="4"/>
    </row>
    <row r="10014" spans="21:39" x14ac:dyDescent="0.2">
      <c r="U10014" s="4"/>
      <c r="V10014" s="4"/>
      <c r="W10014" s="4"/>
      <c r="X10014" s="4"/>
      <c r="AJ10014" s="4"/>
      <c r="AK10014" s="4"/>
      <c r="AL10014" s="4"/>
      <c r="AM10014" s="4"/>
    </row>
    <row r="10015" spans="21:39" x14ac:dyDescent="0.2">
      <c r="U10015" s="4"/>
      <c r="V10015" s="4"/>
      <c r="W10015" s="4"/>
      <c r="X10015" s="4"/>
      <c r="AJ10015" s="4"/>
      <c r="AK10015" s="4"/>
      <c r="AL10015" s="4"/>
      <c r="AM10015" s="4"/>
    </row>
    <row r="10016" spans="21:39" x14ac:dyDescent="0.2">
      <c r="U10016" s="4"/>
      <c r="V10016" s="4"/>
      <c r="W10016" s="4"/>
      <c r="X10016" s="4"/>
      <c r="AJ10016" s="4"/>
      <c r="AK10016" s="4"/>
      <c r="AL10016" s="4"/>
      <c r="AM10016" s="4"/>
    </row>
    <row r="10017" spans="21:39" x14ac:dyDescent="0.2">
      <c r="U10017" s="4"/>
      <c r="V10017" s="4"/>
      <c r="W10017" s="4"/>
      <c r="X10017" s="4"/>
      <c r="AJ10017" s="4"/>
      <c r="AK10017" s="4"/>
      <c r="AL10017" s="4"/>
      <c r="AM10017" s="4"/>
    </row>
    <row r="10018" spans="21:39" x14ac:dyDescent="0.2">
      <c r="U10018" s="4"/>
      <c r="V10018" s="4"/>
      <c r="W10018" s="4"/>
      <c r="X10018" s="4"/>
      <c r="AJ10018" s="4"/>
      <c r="AK10018" s="4"/>
      <c r="AL10018" s="4"/>
      <c r="AM10018" s="4"/>
    </row>
    <row r="10019" spans="21:39" x14ac:dyDescent="0.2">
      <c r="U10019" s="4"/>
      <c r="V10019" s="4"/>
      <c r="W10019" s="4"/>
      <c r="X10019" s="4"/>
      <c r="AJ10019" s="4"/>
      <c r="AK10019" s="4"/>
      <c r="AL10019" s="4"/>
      <c r="AM10019" s="4"/>
    </row>
    <row r="10020" spans="21:39" x14ac:dyDescent="0.2">
      <c r="U10020" s="4"/>
      <c r="V10020" s="4"/>
      <c r="W10020" s="4"/>
      <c r="X10020" s="4"/>
      <c r="AJ10020" s="4"/>
      <c r="AK10020" s="4"/>
      <c r="AL10020" s="4"/>
      <c r="AM10020" s="4"/>
    </row>
    <row r="10021" spans="21:39" x14ac:dyDescent="0.2">
      <c r="U10021" s="4"/>
      <c r="V10021" s="4"/>
      <c r="W10021" s="4"/>
      <c r="X10021" s="4"/>
      <c r="AJ10021" s="4"/>
      <c r="AK10021" s="4"/>
      <c r="AL10021" s="4"/>
      <c r="AM10021" s="4"/>
    </row>
    <row r="10022" spans="21:39" x14ac:dyDescent="0.2">
      <c r="U10022" s="4"/>
      <c r="V10022" s="4"/>
      <c r="W10022" s="4"/>
      <c r="X10022" s="4"/>
      <c r="AJ10022" s="4"/>
      <c r="AK10022" s="4"/>
      <c r="AL10022" s="4"/>
      <c r="AM10022" s="4"/>
    </row>
    <row r="10023" spans="21:39" x14ac:dyDescent="0.2">
      <c r="U10023" s="4"/>
      <c r="V10023" s="4"/>
      <c r="W10023" s="4"/>
      <c r="X10023" s="4"/>
      <c r="AJ10023" s="4"/>
      <c r="AK10023" s="4"/>
      <c r="AL10023" s="4"/>
      <c r="AM10023" s="4"/>
    </row>
    <row r="10024" spans="21:39" x14ac:dyDescent="0.2">
      <c r="U10024" s="4"/>
      <c r="V10024" s="4"/>
      <c r="W10024" s="4"/>
      <c r="X10024" s="4"/>
      <c r="AJ10024" s="4"/>
      <c r="AK10024" s="4"/>
      <c r="AL10024" s="4"/>
      <c r="AM10024" s="4"/>
    </row>
    <row r="10025" spans="21:39" x14ac:dyDescent="0.2">
      <c r="U10025" s="4"/>
      <c r="V10025" s="4"/>
      <c r="W10025" s="4"/>
      <c r="X10025" s="4"/>
      <c r="AJ10025" s="4"/>
      <c r="AK10025" s="4"/>
      <c r="AL10025" s="4"/>
      <c r="AM10025" s="4"/>
    </row>
    <row r="10026" spans="21:39" x14ac:dyDescent="0.2">
      <c r="U10026" s="4"/>
      <c r="V10026" s="4"/>
      <c r="W10026" s="4"/>
      <c r="X10026" s="4"/>
      <c r="AJ10026" s="4"/>
      <c r="AK10026" s="4"/>
      <c r="AL10026" s="4"/>
      <c r="AM10026" s="4"/>
    </row>
    <row r="10027" spans="21:39" x14ac:dyDescent="0.2">
      <c r="U10027" s="4"/>
      <c r="V10027" s="4"/>
      <c r="W10027" s="4"/>
      <c r="X10027" s="4"/>
      <c r="AJ10027" s="4"/>
      <c r="AK10027" s="4"/>
      <c r="AL10027" s="4"/>
      <c r="AM10027" s="4"/>
    </row>
    <row r="10028" spans="21:39" x14ac:dyDescent="0.2">
      <c r="U10028" s="4"/>
      <c r="V10028" s="4"/>
      <c r="W10028" s="4"/>
      <c r="X10028" s="4"/>
      <c r="AJ10028" s="4"/>
      <c r="AK10028" s="4"/>
      <c r="AL10028" s="4"/>
      <c r="AM10028" s="4"/>
    </row>
    <row r="10029" spans="21:39" x14ac:dyDescent="0.2">
      <c r="U10029" s="4"/>
      <c r="V10029" s="4"/>
      <c r="W10029" s="4"/>
      <c r="X10029" s="4"/>
      <c r="AJ10029" s="4"/>
      <c r="AK10029" s="4"/>
      <c r="AL10029" s="4"/>
      <c r="AM10029" s="4"/>
    </row>
    <row r="10030" spans="21:39" x14ac:dyDescent="0.2">
      <c r="U10030" s="4"/>
      <c r="V10030" s="4"/>
      <c r="W10030" s="4"/>
      <c r="X10030" s="4"/>
      <c r="AJ10030" s="4"/>
      <c r="AK10030" s="4"/>
      <c r="AL10030" s="4"/>
      <c r="AM10030" s="4"/>
    </row>
    <row r="10031" spans="21:39" x14ac:dyDescent="0.2">
      <c r="U10031" s="4"/>
      <c r="V10031" s="4"/>
      <c r="W10031" s="4"/>
      <c r="X10031" s="4"/>
      <c r="AJ10031" s="4"/>
      <c r="AK10031" s="4"/>
      <c r="AL10031" s="4"/>
      <c r="AM10031" s="4"/>
    </row>
    <row r="10032" spans="21:39" x14ac:dyDescent="0.2">
      <c r="U10032" s="4"/>
      <c r="V10032" s="4"/>
      <c r="W10032" s="4"/>
      <c r="X10032" s="4"/>
      <c r="AJ10032" s="4"/>
      <c r="AK10032" s="4"/>
      <c r="AL10032" s="4"/>
      <c r="AM10032" s="4"/>
    </row>
    <row r="10033" spans="21:39" x14ac:dyDescent="0.2">
      <c r="U10033" s="4"/>
      <c r="V10033" s="4"/>
      <c r="W10033" s="4"/>
      <c r="X10033" s="4"/>
      <c r="AJ10033" s="4"/>
      <c r="AK10033" s="4"/>
      <c r="AL10033" s="4"/>
      <c r="AM10033" s="4"/>
    </row>
    <row r="10034" spans="21:39" x14ac:dyDescent="0.2">
      <c r="U10034" s="4"/>
      <c r="V10034" s="4"/>
      <c r="W10034" s="4"/>
      <c r="X10034" s="4"/>
      <c r="AJ10034" s="4"/>
      <c r="AK10034" s="4"/>
      <c r="AL10034" s="4"/>
      <c r="AM10034" s="4"/>
    </row>
    <row r="10035" spans="21:39" x14ac:dyDescent="0.2">
      <c r="U10035" s="4"/>
      <c r="V10035" s="4"/>
      <c r="W10035" s="4"/>
      <c r="X10035" s="4"/>
      <c r="AJ10035" s="4"/>
      <c r="AK10035" s="4"/>
      <c r="AL10035" s="4"/>
      <c r="AM10035" s="4"/>
    </row>
    <row r="10036" spans="21:39" x14ac:dyDescent="0.2">
      <c r="U10036" s="4"/>
      <c r="V10036" s="4"/>
      <c r="W10036" s="4"/>
      <c r="X10036" s="4"/>
      <c r="AJ10036" s="4"/>
      <c r="AK10036" s="4"/>
      <c r="AL10036" s="4"/>
      <c r="AM10036" s="4"/>
    </row>
    <row r="10037" spans="21:39" x14ac:dyDescent="0.2">
      <c r="U10037" s="4"/>
      <c r="V10037" s="4"/>
      <c r="W10037" s="4"/>
      <c r="X10037" s="4"/>
      <c r="AJ10037" s="4"/>
      <c r="AK10037" s="4"/>
      <c r="AL10037" s="4"/>
      <c r="AM10037" s="4"/>
    </row>
    <row r="10038" spans="21:39" x14ac:dyDescent="0.2">
      <c r="U10038" s="4"/>
      <c r="V10038" s="4"/>
      <c r="W10038" s="4"/>
      <c r="X10038" s="4"/>
      <c r="AJ10038" s="4"/>
      <c r="AK10038" s="4"/>
      <c r="AL10038" s="4"/>
      <c r="AM10038" s="4"/>
    </row>
    <row r="10039" spans="21:39" x14ac:dyDescent="0.2">
      <c r="U10039" s="4"/>
      <c r="V10039" s="4"/>
      <c r="W10039" s="4"/>
      <c r="X10039" s="4"/>
      <c r="AJ10039" s="4"/>
      <c r="AK10039" s="4"/>
      <c r="AL10039" s="4"/>
      <c r="AM10039" s="4"/>
    </row>
    <row r="10040" spans="21:39" x14ac:dyDescent="0.2">
      <c r="U10040" s="4"/>
      <c r="V10040" s="4"/>
      <c r="W10040" s="4"/>
      <c r="X10040" s="4"/>
      <c r="AJ10040" s="4"/>
      <c r="AK10040" s="4"/>
      <c r="AL10040" s="4"/>
      <c r="AM10040" s="4"/>
    </row>
    <row r="10041" spans="21:39" x14ac:dyDescent="0.2">
      <c r="U10041" s="4"/>
      <c r="V10041" s="4"/>
      <c r="W10041" s="4"/>
      <c r="X10041" s="4"/>
      <c r="AJ10041" s="4"/>
      <c r="AK10041" s="4"/>
      <c r="AL10041" s="4"/>
      <c r="AM10041" s="4"/>
    </row>
    <row r="10042" spans="21:39" x14ac:dyDescent="0.2">
      <c r="U10042" s="4"/>
      <c r="V10042" s="4"/>
      <c r="W10042" s="4"/>
      <c r="X10042" s="4"/>
      <c r="AJ10042" s="4"/>
      <c r="AK10042" s="4"/>
      <c r="AL10042" s="4"/>
      <c r="AM10042" s="4"/>
    </row>
    <row r="10043" spans="21:39" x14ac:dyDescent="0.2">
      <c r="U10043" s="4"/>
      <c r="V10043" s="4"/>
      <c r="W10043" s="4"/>
      <c r="X10043" s="4"/>
      <c r="AJ10043" s="4"/>
      <c r="AK10043" s="4"/>
      <c r="AL10043" s="4"/>
      <c r="AM10043" s="4"/>
    </row>
    <row r="10044" spans="21:39" x14ac:dyDescent="0.2">
      <c r="U10044" s="4"/>
      <c r="V10044" s="4"/>
      <c r="W10044" s="4"/>
      <c r="X10044" s="4"/>
      <c r="AJ10044" s="4"/>
      <c r="AK10044" s="4"/>
      <c r="AL10044" s="4"/>
      <c r="AM10044" s="4"/>
    </row>
    <row r="10045" spans="21:39" x14ac:dyDescent="0.2">
      <c r="U10045" s="4"/>
      <c r="V10045" s="4"/>
      <c r="W10045" s="4"/>
      <c r="X10045" s="4"/>
      <c r="AJ10045" s="4"/>
      <c r="AK10045" s="4"/>
      <c r="AL10045" s="4"/>
      <c r="AM10045" s="4"/>
    </row>
    <row r="10046" spans="21:39" x14ac:dyDescent="0.2">
      <c r="U10046" s="4"/>
      <c r="V10046" s="4"/>
      <c r="W10046" s="4"/>
      <c r="X10046" s="4"/>
      <c r="AJ10046" s="4"/>
      <c r="AK10046" s="4"/>
      <c r="AL10046" s="4"/>
      <c r="AM10046" s="4"/>
    </row>
    <row r="10047" spans="21:39" x14ac:dyDescent="0.2">
      <c r="U10047" s="4"/>
      <c r="V10047" s="4"/>
      <c r="W10047" s="4"/>
      <c r="X10047" s="4"/>
      <c r="AJ10047" s="4"/>
      <c r="AK10047" s="4"/>
      <c r="AL10047" s="4"/>
      <c r="AM10047" s="4"/>
    </row>
    <row r="10048" spans="21:39" x14ac:dyDescent="0.2">
      <c r="U10048" s="4"/>
      <c r="V10048" s="4"/>
      <c r="W10048" s="4"/>
      <c r="X10048" s="4"/>
      <c r="AJ10048" s="4"/>
      <c r="AK10048" s="4"/>
      <c r="AL10048" s="4"/>
      <c r="AM10048" s="4"/>
    </row>
    <row r="10049" spans="21:39" x14ac:dyDescent="0.2">
      <c r="U10049" s="4"/>
      <c r="V10049" s="4"/>
      <c r="W10049" s="4"/>
      <c r="X10049" s="4"/>
      <c r="AJ10049" s="4"/>
      <c r="AK10049" s="4"/>
      <c r="AL10049" s="4"/>
      <c r="AM10049" s="4"/>
    </row>
    <row r="10050" spans="21:39" x14ac:dyDescent="0.2">
      <c r="U10050" s="4"/>
      <c r="V10050" s="4"/>
      <c r="W10050" s="4"/>
      <c r="X10050" s="4"/>
      <c r="AJ10050" s="4"/>
      <c r="AK10050" s="4"/>
      <c r="AL10050" s="4"/>
      <c r="AM10050" s="4"/>
    </row>
    <row r="10051" spans="21:39" x14ac:dyDescent="0.2">
      <c r="U10051" s="4"/>
      <c r="V10051" s="4"/>
      <c r="W10051" s="4"/>
      <c r="X10051" s="4"/>
      <c r="AJ10051" s="4"/>
      <c r="AK10051" s="4"/>
      <c r="AL10051" s="4"/>
      <c r="AM10051" s="4"/>
    </row>
    <row r="10052" spans="21:39" x14ac:dyDescent="0.2">
      <c r="U10052" s="4"/>
      <c r="V10052" s="4"/>
      <c r="W10052" s="4"/>
      <c r="X10052" s="4"/>
      <c r="AJ10052" s="4"/>
      <c r="AK10052" s="4"/>
      <c r="AL10052" s="4"/>
      <c r="AM10052" s="4"/>
    </row>
    <row r="10053" spans="21:39" x14ac:dyDescent="0.2">
      <c r="U10053" s="4"/>
      <c r="V10053" s="4"/>
      <c r="W10053" s="4"/>
      <c r="X10053" s="4"/>
      <c r="AJ10053" s="4"/>
      <c r="AK10053" s="4"/>
      <c r="AL10053" s="4"/>
      <c r="AM10053" s="4"/>
    </row>
    <row r="10054" spans="21:39" x14ac:dyDescent="0.2">
      <c r="U10054" s="4"/>
      <c r="V10054" s="4"/>
      <c r="W10054" s="4"/>
      <c r="X10054" s="4"/>
      <c r="AJ10054" s="4"/>
      <c r="AK10054" s="4"/>
      <c r="AL10054" s="4"/>
      <c r="AM10054" s="4"/>
    </row>
    <row r="10055" spans="21:39" x14ac:dyDescent="0.2">
      <c r="U10055" s="4"/>
      <c r="V10055" s="4"/>
      <c r="W10055" s="4"/>
      <c r="X10055" s="4"/>
      <c r="AJ10055" s="4"/>
      <c r="AK10055" s="4"/>
      <c r="AL10055" s="4"/>
      <c r="AM10055" s="4"/>
    </row>
    <row r="10056" spans="21:39" x14ac:dyDescent="0.2">
      <c r="U10056" s="4"/>
      <c r="V10056" s="4"/>
      <c r="W10056" s="4"/>
      <c r="X10056" s="4"/>
      <c r="AJ10056" s="4"/>
      <c r="AK10056" s="4"/>
      <c r="AL10056" s="4"/>
      <c r="AM10056" s="4"/>
    </row>
    <row r="10057" spans="21:39" x14ac:dyDescent="0.2">
      <c r="U10057" s="4"/>
      <c r="V10057" s="4"/>
      <c r="W10057" s="4"/>
      <c r="X10057" s="4"/>
      <c r="AJ10057" s="4"/>
      <c r="AK10057" s="4"/>
      <c r="AL10057" s="4"/>
      <c r="AM10057" s="4"/>
    </row>
    <row r="10058" spans="21:39" x14ac:dyDescent="0.2">
      <c r="U10058" s="4"/>
      <c r="V10058" s="4"/>
      <c r="W10058" s="4"/>
      <c r="X10058" s="4"/>
      <c r="AJ10058" s="4"/>
      <c r="AK10058" s="4"/>
      <c r="AL10058" s="4"/>
      <c r="AM10058" s="4"/>
    </row>
    <row r="10059" spans="21:39" x14ac:dyDescent="0.2">
      <c r="U10059" s="4"/>
      <c r="V10059" s="4"/>
      <c r="W10059" s="4"/>
      <c r="X10059" s="4"/>
      <c r="AJ10059" s="4"/>
      <c r="AK10059" s="4"/>
      <c r="AL10059" s="4"/>
      <c r="AM10059" s="4"/>
    </row>
    <row r="10060" spans="21:39" x14ac:dyDescent="0.2">
      <c r="U10060" s="4"/>
      <c r="V10060" s="4"/>
      <c r="W10060" s="4"/>
      <c r="X10060" s="4"/>
      <c r="AJ10060" s="4"/>
      <c r="AK10060" s="4"/>
      <c r="AL10060" s="4"/>
      <c r="AM10060" s="4"/>
    </row>
    <row r="10061" spans="21:39" x14ac:dyDescent="0.2">
      <c r="U10061" s="4"/>
      <c r="V10061" s="4"/>
      <c r="W10061" s="4"/>
      <c r="X10061" s="4"/>
      <c r="AJ10061" s="4"/>
      <c r="AK10061" s="4"/>
      <c r="AL10061" s="4"/>
      <c r="AM10061" s="4"/>
    </row>
    <row r="10062" spans="21:39" x14ac:dyDescent="0.2">
      <c r="U10062" s="4"/>
      <c r="V10062" s="4"/>
      <c r="W10062" s="4"/>
      <c r="X10062" s="4"/>
      <c r="AJ10062" s="4"/>
      <c r="AK10062" s="4"/>
      <c r="AL10062" s="4"/>
      <c r="AM10062" s="4"/>
    </row>
    <row r="10063" spans="21:39" x14ac:dyDescent="0.2">
      <c r="U10063" s="4"/>
      <c r="V10063" s="4"/>
      <c r="W10063" s="4"/>
      <c r="X10063" s="4"/>
      <c r="AJ10063" s="4"/>
      <c r="AK10063" s="4"/>
      <c r="AL10063" s="4"/>
      <c r="AM10063" s="4"/>
    </row>
    <row r="10064" spans="21:39" x14ac:dyDescent="0.2">
      <c r="U10064" s="4"/>
      <c r="V10064" s="4"/>
      <c r="W10064" s="4"/>
      <c r="X10064" s="4"/>
      <c r="AJ10064" s="4"/>
      <c r="AK10064" s="4"/>
      <c r="AL10064" s="4"/>
      <c r="AM10064" s="4"/>
    </row>
    <row r="10065" spans="21:39" x14ac:dyDescent="0.2">
      <c r="U10065" s="4"/>
      <c r="V10065" s="4"/>
      <c r="W10065" s="4"/>
      <c r="X10065" s="4"/>
      <c r="AJ10065" s="4"/>
      <c r="AK10065" s="4"/>
      <c r="AL10065" s="4"/>
      <c r="AM10065" s="4"/>
    </row>
    <row r="10066" spans="21:39" x14ac:dyDescent="0.2">
      <c r="U10066" s="4"/>
      <c r="V10066" s="4"/>
      <c r="W10066" s="4"/>
      <c r="X10066" s="4"/>
      <c r="AJ10066" s="4"/>
      <c r="AK10066" s="4"/>
      <c r="AL10066" s="4"/>
      <c r="AM10066" s="4"/>
    </row>
    <row r="10067" spans="21:39" x14ac:dyDescent="0.2">
      <c r="U10067" s="4"/>
      <c r="V10067" s="4"/>
      <c r="W10067" s="4"/>
      <c r="X10067" s="4"/>
      <c r="AJ10067" s="4"/>
      <c r="AK10067" s="4"/>
      <c r="AL10067" s="4"/>
      <c r="AM10067" s="4"/>
    </row>
    <row r="10068" spans="21:39" x14ac:dyDescent="0.2">
      <c r="U10068" s="4"/>
      <c r="V10068" s="4"/>
      <c r="W10068" s="4"/>
      <c r="X10068" s="4"/>
      <c r="AJ10068" s="4"/>
      <c r="AK10068" s="4"/>
      <c r="AL10068" s="4"/>
      <c r="AM10068" s="4"/>
    </row>
    <row r="10069" spans="21:39" x14ac:dyDescent="0.2">
      <c r="U10069" s="4"/>
      <c r="V10069" s="4"/>
      <c r="W10069" s="4"/>
      <c r="X10069" s="4"/>
      <c r="AJ10069" s="4"/>
      <c r="AK10069" s="4"/>
      <c r="AL10069" s="4"/>
      <c r="AM10069" s="4"/>
    </row>
    <row r="10070" spans="21:39" x14ac:dyDescent="0.2">
      <c r="U10070" s="4"/>
      <c r="V10070" s="4"/>
      <c r="W10070" s="4"/>
      <c r="X10070" s="4"/>
      <c r="AJ10070" s="4"/>
      <c r="AK10070" s="4"/>
      <c r="AL10070" s="4"/>
      <c r="AM10070" s="4"/>
    </row>
    <row r="10071" spans="21:39" x14ac:dyDescent="0.2">
      <c r="U10071" s="4"/>
      <c r="V10071" s="4"/>
      <c r="W10071" s="4"/>
      <c r="X10071" s="4"/>
      <c r="AJ10071" s="4"/>
      <c r="AK10071" s="4"/>
      <c r="AL10071" s="4"/>
      <c r="AM10071" s="4"/>
    </row>
    <row r="10072" spans="21:39" x14ac:dyDescent="0.2">
      <c r="U10072" s="4"/>
      <c r="V10072" s="4"/>
      <c r="W10072" s="4"/>
      <c r="X10072" s="4"/>
      <c r="AJ10072" s="4"/>
      <c r="AK10072" s="4"/>
      <c r="AL10072" s="4"/>
      <c r="AM10072" s="4"/>
    </row>
    <row r="10073" spans="21:39" x14ac:dyDescent="0.2">
      <c r="U10073" s="4"/>
      <c r="V10073" s="4"/>
      <c r="W10073" s="4"/>
      <c r="X10073" s="4"/>
      <c r="AJ10073" s="4"/>
      <c r="AK10073" s="4"/>
      <c r="AL10073" s="4"/>
      <c r="AM10073" s="4"/>
    </row>
    <row r="10074" spans="21:39" x14ac:dyDescent="0.2">
      <c r="U10074" s="4"/>
      <c r="V10074" s="4"/>
      <c r="W10074" s="4"/>
      <c r="X10074" s="4"/>
      <c r="AJ10074" s="4"/>
      <c r="AK10074" s="4"/>
      <c r="AL10074" s="4"/>
      <c r="AM10074" s="4"/>
    </row>
    <row r="10075" spans="21:39" x14ac:dyDescent="0.2">
      <c r="U10075" s="4"/>
      <c r="V10075" s="4"/>
      <c r="W10075" s="4"/>
      <c r="X10075" s="4"/>
      <c r="AJ10075" s="4"/>
      <c r="AK10075" s="4"/>
      <c r="AL10075" s="4"/>
      <c r="AM10075" s="4"/>
    </row>
    <row r="10076" spans="21:39" x14ac:dyDescent="0.2">
      <c r="U10076" s="4"/>
      <c r="V10076" s="4"/>
      <c r="W10076" s="4"/>
      <c r="X10076" s="4"/>
      <c r="AJ10076" s="4"/>
      <c r="AK10076" s="4"/>
      <c r="AL10076" s="4"/>
      <c r="AM10076" s="4"/>
    </row>
    <row r="10077" spans="21:39" x14ac:dyDescent="0.2">
      <c r="U10077" s="4"/>
      <c r="V10077" s="4"/>
      <c r="W10077" s="4"/>
      <c r="X10077" s="4"/>
      <c r="AJ10077" s="4"/>
      <c r="AK10077" s="4"/>
      <c r="AL10077" s="4"/>
      <c r="AM10077" s="4"/>
    </row>
    <row r="10078" spans="21:39" x14ac:dyDescent="0.2">
      <c r="U10078" s="4"/>
      <c r="V10078" s="4"/>
      <c r="W10078" s="4"/>
      <c r="X10078" s="4"/>
      <c r="AJ10078" s="4"/>
      <c r="AK10078" s="4"/>
      <c r="AL10078" s="4"/>
      <c r="AM10078" s="4"/>
    </row>
    <row r="10079" spans="21:39" x14ac:dyDescent="0.2">
      <c r="U10079" s="4"/>
      <c r="V10079" s="4"/>
      <c r="W10079" s="4"/>
      <c r="X10079" s="4"/>
      <c r="AJ10079" s="4"/>
      <c r="AK10079" s="4"/>
      <c r="AL10079" s="4"/>
      <c r="AM10079" s="4"/>
    </row>
    <row r="10080" spans="21:39" x14ac:dyDescent="0.2">
      <c r="U10080" s="4"/>
      <c r="V10080" s="4"/>
      <c r="W10080" s="4"/>
      <c r="X10080" s="4"/>
      <c r="AJ10080" s="4"/>
      <c r="AK10080" s="4"/>
      <c r="AL10080" s="4"/>
      <c r="AM10080" s="4"/>
    </row>
    <row r="10081" spans="21:39" x14ac:dyDescent="0.2">
      <c r="U10081" s="4"/>
      <c r="V10081" s="4"/>
      <c r="W10081" s="4"/>
      <c r="X10081" s="4"/>
      <c r="AJ10081" s="4"/>
      <c r="AK10081" s="4"/>
      <c r="AL10081" s="4"/>
      <c r="AM10081" s="4"/>
    </row>
    <row r="10082" spans="21:39" x14ac:dyDescent="0.2">
      <c r="U10082" s="4"/>
      <c r="V10082" s="4"/>
      <c r="W10082" s="4"/>
      <c r="X10082" s="4"/>
      <c r="AJ10082" s="4"/>
      <c r="AK10082" s="4"/>
      <c r="AL10082" s="4"/>
      <c r="AM10082" s="4"/>
    </row>
    <row r="10083" spans="21:39" x14ac:dyDescent="0.2">
      <c r="U10083" s="4"/>
      <c r="V10083" s="4"/>
      <c r="W10083" s="4"/>
      <c r="X10083" s="4"/>
      <c r="AJ10083" s="4"/>
      <c r="AK10083" s="4"/>
      <c r="AL10083" s="4"/>
      <c r="AM10083" s="4"/>
    </row>
    <row r="10084" spans="21:39" x14ac:dyDescent="0.2">
      <c r="U10084" s="4"/>
      <c r="V10084" s="4"/>
      <c r="W10084" s="4"/>
      <c r="X10084" s="4"/>
      <c r="AJ10084" s="4"/>
      <c r="AK10084" s="4"/>
      <c r="AL10084" s="4"/>
      <c r="AM10084" s="4"/>
    </row>
    <row r="10085" spans="21:39" x14ac:dyDescent="0.2">
      <c r="U10085" s="4"/>
      <c r="V10085" s="4"/>
      <c r="W10085" s="4"/>
      <c r="X10085" s="4"/>
      <c r="AJ10085" s="4"/>
      <c r="AK10085" s="4"/>
      <c r="AL10085" s="4"/>
      <c r="AM10085" s="4"/>
    </row>
    <row r="10086" spans="21:39" x14ac:dyDescent="0.2">
      <c r="U10086" s="4"/>
      <c r="V10086" s="4"/>
      <c r="W10086" s="4"/>
      <c r="X10086" s="4"/>
      <c r="AJ10086" s="4"/>
      <c r="AK10086" s="4"/>
      <c r="AL10086" s="4"/>
      <c r="AM10086" s="4"/>
    </row>
    <row r="10087" spans="21:39" x14ac:dyDescent="0.2">
      <c r="U10087" s="4"/>
      <c r="V10087" s="4"/>
      <c r="W10087" s="4"/>
      <c r="X10087" s="4"/>
      <c r="AJ10087" s="4"/>
      <c r="AK10087" s="4"/>
      <c r="AL10087" s="4"/>
      <c r="AM10087" s="4"/>
    </row>
    <row r="10088" spans="21:39" x14ac:dyDescent="0.2">
      <c r="U10088" s="4"/>
      <c r="V10088" s="4"/>
      <c r="W10088" s="4"/>
      <c r="X10088" s="4"/>
      <c r="AJ10088" s="4"/>
      <c r="AK10088" s="4"/>
      <c r="AL10088" s="4"/>
      <c r="AM10088" s="4"/>
    </row>
    <row r="10089" spans="21:39" x14ac:dyDescent="0.2">
      <c r="U10089" s="4"/>
      <c r="V10089" s="4"/>
      <c r="W10089" s="4"/>
      <c r="X10089" s="4"/>
      <c r="AJ10089" s="4"/>
      <c r="AK10089" s="4"/>
      <c r="AL10089" s="4"/>
      <c r="AM10089" s="4"/>
    </row>
    <row r="10090" spans="21:39" x14ac:dyDescent="0.2">
      <c r="U10090" s="4"/>
      <c r="V10090" s="4"/>
      <c r="W10090" s="4"/>
      <c r="X10090" s="4"/>
      <c r="AJ10090" s="4"/>
      <c r="AK10090" s="4"/>
      <c r="AL10090" s="4"/>
      <c r="AM10090" s="4"/>
    </row>
    <row r="10091" spans="21:39" x14ac:dyDescent="0.2">
      <c r="U10091" s="4"/>
      <c r="V10091" s="4"/>
      <c r="W10091" s="4"/>
      <c r="X10091" s="4"/>
      <c r="AJ10091" s="4"/>
      <c r="AK10091" s="4"/>
      <c r="AL10091" s="4"/>
      <c r="AM10091" s="4"/>
    </row>
    <row r="10092" spans="21:39" x14ac:dyDescent="0.2">
      <c r="U10092" s="4"/>
      <c r="V10092" s="4"/>
      <c r="W10092" s="4"/>
      <c r="X10092" s="4"/>
      <c r="AJ10092" s="4"/>
      <c r="AK10092" s="4"/>
      <c r="AL10092" s="4"/>
      <c r="AM10092" s="4"/>
    </row>
    <row r="10093" spans="21:39" x14ac:dyDescent="0.2">
      <c r="U10093" s="4"/>
      <c r="V10093" s="4"/>
      <c r="W10093" s="4"/>
      <c r="X10093" s="4"/>
      <c r="AJ10093" s="4"/>
      <c r="AK10093" s="4"/>
      <c r="AL10093" s="4"/>
      <c r="AM10093" s="4"/>
    </row>
    <row r="10094" spans="21:39" x14ac:dyDescent="0.2">
      <c r="U10094" s="4"/>
      <c r="V10094" s="4"/>
      <c r="W10094" s="4"/>
      <c r="X10094" s="4"/>
      <c r="AJ10094" s="4"/>
      <c r="AK10094" s="4"/>
      <c r="AL10094" s="4"/>
      <c r="AM10094" s="4"/>
    </row>
    <row r="10095" spans="21:39" x14ac:dyDescent="0.2">
      <c r="U10095" s="4"/>
      <c r="V10095" s="4"/>
      <c r="W10095" s="4"/>
      <c r="X10095" s="4"/>
      <c r="AJ10095" s="4"/>
      <c r="AK10095" s="4"/>
      <c r="AL10095" s="4"/>
      <c r="AM10095" s="4"/>
    </row>
    <row r="10096" spans="21:39" x14ac:dyDescent="0.2">
      <c r="U10096" s="4"/>
      <c r="V10096" s="4"/>
      <c r="W10096" s="4"/>
      <c r="X10096" s="4"/>
      <c r="AJ10096" s="4"/>
      <c r="AK10096" s="4"/>
      <c r="AL10096" s="4"/>
      <c r="AM10096" s="4"/>
    </row>
    <row r="10097" spans="21:39" x14ac:dyDescent="0.2">
      <c r="U10097" s="4"/>
      <c r="V10097" s="4"/>
      <c r="W10097" s="4"/>
      <c r="X10097" s="4"/>
      <c r="AJ10097" s="4"/>
      <c r="AK10097" s="4"/>
      <c r="AL10097" s="4"/>
      <c r="AM10097" s="4"/>
    </row>
    <row r="10098" spans="21:39" x14ac:dyDescent="0.2">
      <c r="U10098" s="4"/>
      <c r="V10098" s="4"/>
      <c r="W10098" s="4"/>
      <c r="X10098" s="4"/>
      <c r="AJ10098" s="4"/>
      <c r="AK10098" s="4"/>
      <c r="AL10098" s="4"/>
      <c r="AM10098" s="4"/>
    </row>
    <row r="10099" spans="21:39" x14ac:dyDescent="0.2">
      <c r="U10099" s="4"/>
      <c r="V10099" s="4"/>
      <c r="W10099" s="4"/>
      <c r="X10099" s="4"/>
      <c r="AJ10099" s="4"/>
      <c r="AK10099" s="4"/>
      <c r="AL10099" s="4"/>
      <c r="AM10099" s="4"/>
    </row>
    <row r="10100" spans="21:39" x14ac:dyDescent="0.2">
      <c r="U10100" s="4"/>
      <c r="V10100" s="4"/>
      <c r="W10100" s="4"/>
      <c r="X10100" s="4"/>
      <c r="AJ10100" s="4"/>
      <c r="AK10100" s="4"/>
      <c r="AL10100" s="4"/>
      <c r="AM10100" s="4"/>
    </row>
    <row r="10101" spans="21:39" x14ac:dyDescent="0.2">
      <c r="U10101" s="4"/>
      <c r="V10101" s="4"/>
      <c r="W10101" s="4"/>
      <c r="X10101" s="4"/>
      <c r="AJ10101" s="4"/>
      <c r="AK10101" s="4"/>
      <c r="AL10101" s="4"/>
      <c r="AM10101" s="4"/>
    </row>
    <row r="10102" spans="21:39" x14ac:dyDescent="0.2">
      <c r="U10102" s="4"/>
      <c r="V10102" s="4"/>
      <c r="W10102" s="4"/>
      <c r="X10102" s="4"/>
      <c r="AJ10102" s="4"/>
      <c r="AK10102" s="4"/>
      <c r="AL10102" s="4"/>
      <c r="AM10102" s="4"/>
    </row>
    <row r="10103" spans="21:39" x14ac:dyDescent="0.2">
      <c r="U10103" s="4"/>
      <c r="V10103" s="4"/>
      <c r="W10103" s="4"/>
      <c r="X10103" s="4"/>
      <c r="AJ10103" s="4"/>
      <c r="AK10103" s="4"/>
      <c r="AL10103" s="4"/>
      <c r="AM10103" s="4"/>
    </row>
    <row r="10104" spans="21:39" x14ac:dyDescent="0.2">
      <c r="U10104" s="4"/>
      <c r="V10104" s="4"/>
      <c r="W10104" s="4"/>
      <c r="X10104" s="4"/>
      <c r="AJ10104" s="4"/>
      <c r="AK10104" s="4"/>
      <c r="AL10104" s="4"/>
      <c r="AM10104" s="4"/>
    </row>
    <row r="10105" spans="21:39" x14ac:dyDescent="0.2">
      <c r="U10105" s="4"/>
      <c r="V10105" s="4"/>
      <c r="W10105" s="4"/>
      <c r="X10105" s="4"/>
      <c r="AJ10105" s="4"/>
      <c r="AK10105" s="4"/>
      <c r="AL10105" s="4"/>
      <c r="AM10105" s="4"/>
    </row>
    <row r="10106" spans="21:39" x14ac:dyDescent="0.2">
      <c r="U10106" s="4"/>
      <c r="V10106" s="4"/>
      <c r="W10106" s="4"/>
      <c r="X10106" s="4"/>
      <c r="AJ10106" s="4"/>
      <c r="AK10106" s="4"/>
      <c r="AL10106" s="4"/>
      <c r="AM10106" s="4"/>
    </row>
    <row r="10107" spans="21:39" x14ac:dyDescent="0.2">
      <c r="U10107" s="4"/>
      <c r="V10107" s="4"/>
      <c r="W10107" s="4"/>
      <c r="X10107" s="4"/>
      <c r="AJ10107" s="4"/>
      <c r="AK10107" s="4"/>
      <c r="AL10107" s="4"/>
      <c r="AM10107" s="4"/>
    </row>
    <row r="10108" spans="21:39" x14ac:dyDescent="0.2">
      <c r="U10108" s="4"/>
      <c r="V10108" s="4"/>
      <c r="W10108" s="4"/>
      <c r="X10108" s="4"/>
      <c r="AJ10108" s="4"/>
      <c r="AK10108" s="4"/>
      <c r="AL10108" s="4"/>
      <c r="AM10108" s="4"/>
    </row>
    <row r="10109" spans="21:39" x14ac:dyDescent="0.2">
      <c r="U10109" s="4"/>
      <c r="V10109" s="4"/>
      <c r="W10109" s="4"/>
      <c r="X10109" s="4"/>
      <c r="AJ10109" s="4"/>
      <c r="AK10109" s="4"/>
      <c r="AL10109" s="4"/>
      <c r="AM10109" s="4"/>
    </row>
    <row r="10110" spans="21:39" x14ac:dyDescent="0.2">
      <c r="U10110" s="4"/>
      <c r="V10110" s="4"/>
      <c r="W10110" s="4"/>
      <c r="X10110" s="4"/>
      <c r="AJ10110" s="4"/>
      <c r="AK10110" s="4"/>
      <c r="AL10110" s="4"/>
      <c r="AM10110" s="4"/>
    </row>
    <row r="10111" spans="21:39" x14ac:dyDescent="0.2">
      <c r="U10111" s="4"/>
      <c r="V10111" s="4"/>
      <c r="W10111" s="4"/>
      <c r="X10111" s="4"/>
      <c r="AJ10111" s="4"/>
      <c r="AK10111" s="4"/>
      <c r="AL10111" s="4"/>
      <c r="AM10111" s="4"/>
    </row>
    <row r="10112" spans="21:39" x14ac:dyDescent="0.2">
      <c r="U10112" s="4"/>
      <c r="V10112" s="4"/>
      <c r="W10112" s="4"/>
      <c r="X10112" s="4"/>
      <c r="AJ10112" s="4"/>
      <c r="AK10112" s="4"/>
      <c r="AL10112" s="4"/>
      <c r="AM10112" s="4"/>
    </row>
    <row r="10113" spans="21:39" x14ac:dyDescent="0.2">
      <c r="U10113" s="4"/>
      <c r="V10113" s="4"/>
      <c r="W10113" s="4"/>
      <c r="X10113" s="4"/>
      <c r="AJ10113" s="4"/>
      <c r="AK10113" s="4"/>
      <c r="AL10113" s="4"/>
      <c r="AM10113" s="4"/>
    </row>
    <row r="10114" spans="21:39" x14ac:dyDescent="0.2">
      <c r="U10114" s="4"/>
      <c r="V10114" s="4"/>
      <c r="W10114" s="4"/>
      <c r="X10114" s="4"/>
      <c r="AJ10114" s="4"/>
      <c r="AK10114" s="4"/>
      <c r="AL10114" s="4"/>
      <c r="AM10114" s="4"/>
    </row>
    <row r="10115" spans="21:39" x14ac:dyDescent="0.2">
      <c r="U10115" s="4"/>
      <c r="V10115" s="4"/>
      <c r="W10115" s="4"/>
      <c r="X10115" s="4"/>
      <c r="AJ10115" s="4"/>
      <c r="AK10115" s="4"/>
      <c r="AL10115" s="4"/>
      <c r="AM10115" s="4"/>
    </row>
    <row r="10116" spans="21:39" x14ac:dyDescent="0.2">
      <c r="U10116" s="4"/>
      <c r="V10116" s="4"/>
      <c r="W10116" s="4"/>
      <c r="X10116" s="4"/>
      <c r="AJ10116" s="4"/>
      <c r="AK10116" s="4"/>
      <c r="AL10116" s="4"/>
      <c r="AM10116" s="4"/>
    </row>
    <row r="10117" spans="21:39" x14ac:dyDescent="0.2">
      <c r="U10117" s="4"/>
      <c r="V10117" s="4"/>
      <c r="W10117" s="4"/>
      <c r="X10117" s="4"/>
      <c r="AJ10117" s="4"/>
      <c r="AK10117" s="4"/>
      <c r="AL10117" s="4"/>
      <c r="AM10117" s="4"/>
    </row>
    <row r="10118" spans="21:39" x14ac:dyDescent="0.2">
      <c r="U10118" s="4"/>
      <c r="V10118" s="4"/>
      <c r="W10118" s="4"/>
      <c r="X10118" s="4"/>
      <c r="AJ10118" s="4"/>
      <c r="AK10118" s="4"/>
      <c r="AL10118" s="4"/>
      <c r="AM10118" s="4"/>
    </row>
    <row r="10119" spans="21:39" x14ac:dyDescent="0.2">
      <c r="U10119" s="4"/>
      <c r="V10119" s="4"/>
      <c r="W10119" s="4"/>
      <c r="X10119" s="4"/>
      <c r="AJ10119" s="4"/>
      <c r="AK10119" s="4"/>
      <c r="AL10119" s="4"/>
      <c r="AM10119" s="4"/>
    </row>
    <row r="10120" spans="21:39" x14ac:dyDescent="0.2">
      <c r="U10120" s="4"/>
      <c r="V10120" s="4"/>
      <c r="W10120" s="4"/>
      <c r="X10120" s="4"/>
      <c r="AJ10120" s="4"/>
      <c r="AK10120" s="4"/>
      <c r="AL10120" s="4"/>
      <c r="AM10120" s="4"/>
    </row>
    <row r="10121" spans="21:39" x14ac:dyDescent="0.2">
      <c r="U10121" s="4"/>
      <c r="V10121" s="4"/>
      <c r="W10121" s="4"/>
      <c r="X10121" s="4"/>
      <c r="AJ10121" s="4"/>
      <c r="AK10121" s="4"/>
      <c r="AL10121" s="4"/>
      <c r="AM10121" s="4"/>
    </row>
    <row r="10122" spans="21:39" x14ac:dyDescent="0.2">
      <c r="U10122" s="4"/>
      <c r="V10122" s="4"/>
      <c r="W10122" s="4"/>
      <c r="X10122" s="4"/>
      <c r="AJ10122" s="4"/>
      <c r="AK10122" s="4"/>
      <c r="AL10122" s="4"/>
      <c r="AM10122" s="4"/>
    </row>
    <row r="10123" spans="21:39" x14ac:dyDescent="0.2">
      <c r="U10123" s="4"/>
      <c r="V10123" s="4"/>
      <c r="W10123" s="4"/>
      <c r="X10123" s="4"/>
      <c r="AJ10123" s="4"/>
      <c r="AK10123" s="4"/>
      <c r="AL10123" s="4"/>
      <c r="AM10123" s="4"/>
    </row>
    <row r="10124" spans="21:39" x14ac:dyDescent="0.2">
      <c r="U10124" s="4"/>
      <c r="V10124" s="4"/>
      <c r="W10124" s="4"/>
      <c r="X10124" s="4"/>
      <c r="AJ10124" s="4"/>
      <c r="AK10124" s="4"/>
      <c r="AL10124" s="4"/>
      <c r="AM10124" s="4"/>
    </row>
    <row r="10125" spans="21:39" x14ac:dyDescent="0.2">
      <c r="U10125" s="4"/>
      <c r="V10125" s="4"/>
      <c r="W10125" s="4"/>
      <c r="X10125" s="4"/>
      <c r="AJ10125" s="4"/>
      <c r="AK10125" s="4"/>
      <c r="AL10125" s="4"/>
      <c r="AM10125" s="4"/>
    </row>
    <row r="10126" spans="21:39" x14ac:dyDescent="0.2">
      <c r="U10126" s="4"/>
      <c r="V10126" s="4"/>
      <c r="W10126" s="4"/>
      <c r="X10126" s="4"/>
      <c r="AJ10126" s="4"/>
      <c r="AK10126" s="4"/>
      <c r="AL10126" s="4"/>
      <c r="AM10126" s="4"/>
    </row>
    <row r="10127" spans="21:39" x14ac:dyDescent="0.2">
      <c r="U10127" s="4"/>
      <c r="V10127" s="4"/>
      <c r="W10127" s="4"/>
      <c r="X10127" s="4"/>
      <c r="AJ10127" s="4"/>
      <c r="AK10127" s="4"/>
      <c r="AL10127" s="4"/>
      <c r="AM10127" s="4"/>
    </row>
    <row r="10128" spans="21:39" x14ac:dyDescent="0.2">
      <c r="U10128" s="4"/>
      <c r="V10128" s="4"/>
      <c r="W10128" s="4"/>
      <c r="X10128" s="4"/>
      <c r="AJ10128" s="4"/>
      <c r="AK10128" s="4"/>
      <c r="AL10128" s="4"/>
      <c r="AM10128" s="4"/>
    </row>
    <row r="10129" spans="21:39" x14ac:dyDescent="0.2">
      <c r="U10129" s="4"/>
      <c r="V10129" s="4"/>
      <c r="W10129" s="4"/>
      <c r="X10129" s="4"/>
      <c r="AJ10129" s="4"/>
      <c r="AK10129" s="4"/>
      <c r="AL10129" s="4"/>
      <c r="AM10129" s="4"/>
    </row>
    <row r="10130" spans="21:39" x14ac:dyDescent="0.2">
      <c r="U10130" s="4"/>
      <c r="V10130" s="4"/>
      <c r="W10130" s="4"/>
      <c r="X10130" s="4"/>
      <c r="AJ10130" s="4"/>
      <c r="AK10130" s="4"/>
      <c r="AL10130" s="4"/>
      <c r="AM10130" s="4"/>
    </row>
    <row r="10131" spans="21:39" x14ac:dyDescent="0.2">
      <c r="U10131" s="4"/>
      <c r="V10131" s="4"/>
      <c r="W10131" s="4"/>
      <c r="X10131" s="4"/>
      <c r="AJ10131" s="4"/>
      <c r="AK10131" s="4"/>
      <c r="AL10131" s="4"/>
      <c r="AM10131" s="4"/>
    </row>
    <row r="10132" spans="21:39" x14ac:dyDescent="0.2">
      <c r="U10132" s="4"/>
      <c r="V10132" s="4"/>
      <c r="W10132" s="4"/>
      <c r="X10132" s="4"/>
      <c r="AJ10132" s="4"/>
      <c r="AK10132" s="4"/>
      <c r="AL10132" s="4"/>
      <c r="AM10132" s="4"/>
    </row>
    <row r="10133" spans="21:39" x14ac:dyDescent="0.2">
      <c r="U10133" s="4"/>
      <c r="V10133" s="4"/>
      <c r="W10133" s="4"/>
      <c r="X10133" s="4"/>
      <c r="AJ10133" s="4"/>
      <c r="AK10133" s="4"/>
      <c r="AL10133" s="4"/>
      <c r="AM10133" s="4"/>
    </row>
    <row r="10134" spans="21:39" x14ac:dyDescent="0.2">
      <c r="U10134" s="4"/>
      <c r="V10134" s="4"/>
      <c r="W10134" s="4"/>
      <c r="X10134" s="4"/>
      <c r="AJ10134" s="4"/>
      <c r="AK10134" s="4"/>
      <c r="AL10134" s="4"/>
      <c r="AM10134" s="4"/>
    </row>
    <row r="10135" spans="21:39" x14ac:dyDescent="0.2">
      <c r="U10135" s="4"/>
      <c r="V10135" s="4"/>
      <c r="W10135" s="4"/>
      <c r="X10135" s="4"/>
      <c r="AJ10135" s="4"/>
      <c r="AK10135" s="4"/>
      <c r="AL10135" s="4"/>
      <c r="AM10135" s="4"/>
    </row>
    <row r="10136" spans="21:39" x14ac:dyDescent="0.2">
      <c r="U10136" s="4"/>
      <c r="V10136" s="4"/>
      <c r="W10136" s="4"/>
      <c r="X10136" s="4"/>
      <c r="AJ10136" s="4"/>
      <c r="AK10136" s="4"/>
      <c r="AL10136" s="4"/>
      <c r="AM10136" s="4"/>
    </row>
    <row r="10137" spans="21:39" x14ac:dyDescent="0.2">
      <c r="U10137" s="4"/>
      <c r="V10137" s="4"/>
      <c r="W10137" s="4"/>
      <c r="X10137" s="4"/>
      <c r="AJ10137" s="4"/>
      <c r="AK10137" s="4"/>
      <c r="AL10137" s="4"/>
      <c r="AM10137" s="4"/>
    </row>
    <row r="10138" spans="21:39" x14ac:dyDescent="0.2">
      <c r="U10138" s="4"/>
      <c r="V10138" s="4"/>
      <c r="W10138" s="4"/>
      <c r="X10138" s="4"/>
      <c r="AJ10138" s="4"/>
      <c r="AK10138" s="4"/>
      <c r="AL10138" s="4"/>
      <c r="AM10138" s="4"/>
    </row>
    <row r="10139" spans="21:39" x14ac:dyDescent="0.2">
      <c r="U10139" s="4"/>
      <c r="V10139" s="4"/>
      <c r="W10139" s="4"/>
      <c r="X10139" s="4"/>
      <c r="AJ10139" s="4"/>
      <c r="AK10139" s="4"/>
      <c r="AL10139" s="4"/>
      <c r="AM10139" s="4"/>
    </row>
    <row r="10140" spans="21:39" x14ac:dyDescent="0.2">
      <c r="U10140" s="4"/>
      <c r="V10140" s="4"/>
      <c r="W10140" s="4"/>
      <c r="X10140" s="4"/>
      <c r="AJ10140" s="4"/>
      <c r="AK10140" s="4"/>
      <c r="AL10140" s="4"/>
      <c r="AM10140" s="4"/>
    </row>
    <row r="10141" spans="21:39" x14ac:dyDescent="0.2">
      <c r="U10141" s="4"/>
      <c r="V10141" s="4"/>
      <c r="W10141" s="4"/>
      <c r="X10141" s="4"/>
      <c r="AJ10141" s="4"/>
      <c r="AK10141" s="4"/>
      <c r="AL10141" s="4"/>
      <c r="AM10141" s="4"/>
    </row>
    <row r="10142" spans="21:39" x14ac:dyDescent="0.2">
      <c r="U10142" s="4"/>
      <c r="V10142" s="4"/>
      <c r="W10142" s="4"/>
      <c r="X10142" s="4"/>
      <c r="AJ10142" s="4"/>
      <c r="AK10142" s="4"/>
      <c r="AL10142" s="4"/>
      <c r="AM10142" s="4"/>
    </row>
    <row r="10143" spans="21:39" x14ac:dyDescent="0.2">
      <c r="U10143" s="4"/>
      <c r="V10143" s="4"/>
      <c r="W10143" s="4"/>
      <c r="X10143" s="4"/>
      <c r="AJ10143" s="4"/>
      <c r="AK10143" s="4"/>
      <c r="AL10143" s="4"/>
      <c r="AM10143" s="4"/>
    </row>
    <row r="10144" spans="21:39" x14ac:dyDescent="0.2">
      <c r="U10144" s="4"/>
      <c r="V10144" s="4"/>
      <c r="W10144" s="4"/>
      <c r="X10144" s="4"/>
      <c r="AJ10144" s="4"/>
      <c r="AK10144" s="4"/>
      <c r="AL10144" s="4"/>
      <c r="AM10144" s="4"/>
    </row>
    <row r="10145" spans="21:39" x14ac:dyDescent="0.2">
      <c r="U10145" s="4"/>
      <c r="V10145" s="4"/>
      <c r="W10145" s="4"/>
      <c r="X10145" s="4"/>
      <c r="AJ10145" s="4"/>
      <c r="AK10145" s="4"/>
      <c r="AL10145" s="4"/>
      <c r="AM10145" s="4"/>
    </row>
    <row r="10146" spans="21:39" x14ac:dyDescent="0.2">
      <c r="U10146" s="4"/>
      <c r="V10146" s="4"/>
      <c r="W10146" s="4"/>
      <c r="X10146" s="4"/>
      <c r="AJ10146" s="4"/>
      <c r="AK10146" s="4"/>
      <c r="AL10146" s="4"/>
      <c r="AM10146" s="4"/>
    </row>
    <row r="10147" spans="21:39" x14ac:dyDescent="0.2">
      <c r="U10147" s="4"/>
      <c r="V10147" s="4"/>
      <c r="W10147" s="4"/>
      <c r="X10147" s="4"/>
      <c r="AJ10147" s="4"/>
      <c r="AK10147" s="4"/>
      <c r="AL10147" s="4"/>
      <c r="AM10147" s="4"/>
    </row>
    <row r="10148" spans="21:39" x14ac:dyDescent="0.2">
      <c r="U10148" s="4"/>
      <c r="V10148" s="4"/>
      <c r="W10148" s="4"/>
      <c r="X10148" s="4"/>
      <c r="AJ10148" s="4"/>
      <c r="AK10148" s="4"/>
      <c r="AL10148" s="4"/>
      <c r="AM10148" s="4"/>
    </row>
    <row r="10149" spans="21:39" x14ac:dyDescent="0.2">
      <c r="U10149" s="4"/>
      <c r="V10149" s="4"/>
      <c r="W10149" s="4"/>
      <c r="X10149" s="4"/>
      <c r="AJ10149" s="4"/>
      <c r="AK10149" s="4"/>
      <c r="AL10149" s="4"/>
      <c r="AM10149" s="4"/>
    </row>
    <row r="10150" spans="21:39" x14ac:dyDescent="0.2">
      <c r="U10150" s="4"/>
      <c r="V10150" s="4"/>
      <c r="W10150" s="4"/>
      <c r="X10150" s="4"/>
      <c r="AJ10150" s="4"/>
      <c r="AK10150" s="4"/>
      <c r="AL10150" s="4"/>
      <c r="AM10150" s="4"/>
    </row>
    <row r="10151" spans="21:39" x14ac:dyDescent="0.2">
      <c r="U10151" s="4"/>
      <c r="V10151" s="4"/>
      <c r="W10151" s="4"/>
      <c r="X10151" s="4"/>
      <c r="AJ10151" s="4"/>
      <c r="AK10151" s="4"/>
      <c r="AL10151" s="4"/>
      <c r="AM10151" s="4"/>
    </row>
    <row r="10152" spans="21:39" x14ac:dyDescent="0.2">
      <c r="U10152" s="4"/>
      <c r="V10152" s="4"/>
      <c r="W10152" s="4"/>
      <c r="X10152" s="4"/>
      <c r="AJ10152" s="4"/>
      <c r="AK10152" s="4"/>
      <c r="AL10152" s="4"/>
      <c r="AM10152" s="4"/>
    </row>
    <row r="10153" spans="21:39" x14ac:dyDescent="0.2">
      <c r="U10153" s="4"/>
      <c r="V10153" s="4"/>
      <c r="W10153" s="4"/>
      <c r="X10153" s="4"/>
      <c r="AJ10153" s="4"/>
      <c r="AK10153" s="4"/>
      <c r="AL10153" s="4"/>
      <c r="AM10153" s="4"/>
    </row>
    <row r="10154" spans="21:39" x14ac:dyDescent="0.2">
      <c r="U10154" s="4"/>
      <c r="V10154" s="4"/>
      <c r="W10154" s="4"/>
      <c r="X10154" s="4"/>
      <c r="AJ10154" s="4"/>
      <c r="AK10154" s="4"/>
      <c r="AL10154" s="4"/>
      <c r="AM10154" s="4"/>
    </row>
    <row r="10155" spans="21:39" x14ac:dyDescent="0.2">
      <c r="U10155" s="4"/>
      <c r="V10155" s="4"/>
      <c r="W10155" s="4"/>
      <c r="X10155" s="4"/>
      <c r="AJ10155" s="4"/>
      <c r="AK10155" s="4"/>
      <c r="AL10155" s="4"/>
      <c r="AM10155" s="4"/>
    </row>
    <row r="10156" spans="21:39" x14ac:dyDescent="0.2">
      <c r="U10156" s="4"/>
      <c r="V10156" s="4"/>
      <c r="W10156" s="4"/>
      <c r="X10156" s="4"/>
      <c r="AJ10156" s="4"/>
      <c r="AK10156" s="4"/>
      <c r="AL10156" s="4"/>
      <c r="AM10156" s="4"/>
    </row>
    <row r="10157" spans="21:39" x14ac:dyDescent="0.2">
      <c r="U10157" s="4"/>
      <c r="V10157" s="4"/>
      <c r="W10157" s="4"/>
      <c r="X10157" s="4"/>
      <c r="AJ10157" s="4"/>
      <c r="AK10157" s="4"/>
      <c r="AL10157" s="4"/>
      <c r="AM10157" s="4"/>
    </row>
    <row r="10158" spans="21:39" x14ac:dyDescent="0.2">
      <c r="U10158" s="4"/>
      <c r="V10158" s="4"/>
      <c r="W10158" s="4"/>
      <c r="X10158" s="4"/>
      <c r="AJ10158" s="4"/>
      <c r="AK10158" s="4"/>
      <c r="AL10158" s="4"/>
      <c r="AM10158" s="4"/>
    </row>
    <row r="10159" spans="21:39" x14ac:dyDescent="0.2">
      <c r="U10159" s="4"/>
      <c r="V10159" s="4"/>
      <c r="W10159" s="4"/>
      <c r="X10159" s="4"/>
      <c r="AJ10159" s="4"/>
      <c r="AK10159" s="4"/>
      <c r="AL10159" s="4"/>
      <c r="AM10159" s="4"/>
    </row>
    <row r="10160" spans="21:39" x14ac:dyDescent="0.2">
      <c r="U10160" s="4"/>
      <c r="V10160" s="4"/>
      <c r="W10160" s="4"/>
      <c r="X10160" s="4"/>
      <c r="AJ10160" s="4"/>
      <c r="AK10160" s="4"/>
      <c r="AL10160" s="4"/>
      <c r="AM10160" s="4"/>
    </row>
    <row r="10161" spans="21:39" x14ac:dyDescent="0.2">
      <c r="U10161" s="4"/>
      <c r="V10161" s="4"/>
      <c r="W10161" s="4"/>
      <c r="X10161" s="4"/>
      <c r="AJ10161" s="4"/>
      <c r="AK10161" s="4"/>
      <c r="AL10161" s="4"/>
      <c r="AM10161" s="4"/>
    </row>
    <row r="10162" spans="21:39" x14ac:dyDescent="0.2">
      <c r="U10162" s="4"/>
      <c r="V10162" s="4"/>
      <c r="W10162" s="4"/>
      <c r="X10162" s="4"/>
      <c r="AJ10162" s="4"/>
      <c r="AK10162" s="4"/>
      <c r="AL10162" s="4"/>
      <c r="AM10162" s="4"/>
    </row>
    <row r="10163" spans="21:39" x14ac:dyDescent="0.2">
      <c r="U10163" s="4"/>
      <c r="V10163" s="4"/>
      <c r="W10163" s="4"/>
      <c r="X10163" s="4"/>
      <c r="AJ10163" s="4"/>
      <c r="AK10163" s="4"/>
      <c r="AL10163" s="4"/>
      <c r="AM10163" s="4"/>
    </row>
    <row r="10164" spans="21:39" x14ac:dyDescent="0.2">
      <c r="U10164" s="4"/>
      <c r="V10164" s="4"/>
      <c r="W10164" s="4"/>
      <c r="X10164" s="4"/>
      <c r="AJ10164" s="4"/>
      <c r="AK10164" s="4"/>
      <c r="AL10164" s="4"/>
      <c r="AM10164" s="4"/>
    </row>
    <row r="10165" spans="21:39" x14ac:dyDescent="0.2">
      <c r="U10165" s="4"/>
      <c r="V10165" s="4"/>
      <c r="W10165" s="4"/>
      <c r="X10165" s="4"/>
      <c r="AJ10165" s="4"/>
      <c r="AK10165" s="4"/>
      <c r="AL10165" s="4"/>
      <c r="AM10165" s="4"/>
    </row>
    <row r="10166" spans="21:39" x14ac:dyDescent="0.2">
      <c r="U10166" s="4"/>
      <c r="V10166" s="4"/>
      <c r="W10166" s="4"/>
      <c r="X10166" s="4"/>
      <c r="AJ10166" s="4"/>
      <c r="AK10166" s="4"/>
      <c r="AL10166" s="4"/>
      <c r="AM10166" s="4"/>
    </row>
    <row r="10167" spans="21:39" x14ac:dyDescent="0.2">
      <c r="U10167" s="4"/>
      <c r="V10167" s="4"/>
      <c r="W10167" s="4"/>
      <c r="X10167" s="4"/>
      <c r="AJ10167" s="4"/>
      <c r="AK10167" s="4"/>
      <c r="AL10167" s="4"/>
      <c r="AM10167" s="4"/>
    </row>
    <row r="10168" spans="21:39" x14ac:dyDescent="0.2">
      <c r="U10168" s="4"/>
      <c r="V10168" s="4"/>
      <c r="W10168" s="4"/>
      <c r="X10168" s="4"/>
      <c r="AJ10168" s="4"/>
      <c r="AK10168" s="4"/>
      <c r="AL10168" s="4"/>
      <c r="AM10168" s="4"/>
    </row>
    <row r="10169" spans="21:39" x14ac:dyDescent="0.2">
      <c r="U10169" s="4"/>
      <c r="V10169" s="4"/>
      <c r="W10169" s="4"/>
      <c r="X10169" s="4"/>
      <c r="AJ10169" s="4"/>
      <c r="AK10169" s="4"/>
      <c r="AL10169" s="4"/>
      <c r="AM10169" s="4"/>
    </row>
    <row r="10170" spans="21:39" x14ac:dyDescent="0.2">
      <c r="U10170" s="4"/>
      <c r="V10170" s="4"/>
      <c r="W10170" s="4"/>
      <c r="X10170" s="4"/>
      <c r="AJ10170" s="4"/>
      <c r="AK10170" s="4"/>
      <c r="AL10170" s="4"/>
      <c r="AM10170" s="4"/>
    </row>
    <row r="10171" spans="21:39" x14ac:dyDescent="0.2">
      <c r="U10171" s="4"/>
      <c r="V10171" s="4"/>
      <c r="W10171" s="4"/>
      <c r="X10171" s="4"/>
      <c r="AJ10171" s="4"/>
      <c r="AK10171" s="4"/>
      <c r="AL10171" s="4"/>
      <c r="AM10171" s="4"/>
    </row>
    <row r="10172" spans="21:39" x14ac:dyDescent="0.2">
      <c r="U10172" s="4"/>
      <c r="V10172" s="4"/>
      <c r="W10172" s="4"/>
      <c r="X10172" s="4"/>
      <c r="AJ10172" s="4"/>
      <c r="AK10172" s="4"/>
      <c r="AL10172" s="4"/>
      <c r="AM10172" s="4"/>
    </row>
    <row r="10173" spans="21:39" x14ac:dyDescent="0.2">
      <c r="U10173" s="4"/>
      <c r="V10173" s="4"/>
      <c r="W10173" s="4"/>
      <c r="X10173" s="4"/>
      <c r="AJ10173" s="4"/>
      <c r="AK10173" s="4"/>
      <c r="AL10173" s="4"/>
      <c r="AM10173" s="4"/>
    </row>
    <row r="10174" spans="21:39" x14ac:dyDescent="0.2">
      <c r="U10174" s="4"/>
      <c r="V10174" s="4"/>
      <c r="W10174" s="4"/>
      <c r="X10174" s="4"/>
      <c r="AJ10174" s="4"/>
      <c r="AK10174" s="4"/>
      <c r="AL10174" s="4"/>
      <c r="AM10174" s="4"/>
    </row>
    <row r="10175" spans="21:39" x14ac:dyDescent="0.2">
      <c r="U10175" s="4"/>
      <c r="V10175" s="4"/>
      <c r="W10175" s="4"/>
      <c r="X10175" s="4"/>
      <c r="AJ10175" s="4"/>
      <c r="AK10175" s="4"/>
      <c r="AL10175" s="4"/>
      <c r="AM10175" s="4"/>
    </row>
    <row r="10176" spans="21:39" x14ac:dyDescent="0.2">
      <c r="U10176" s="4"/>
      <c r="V10176" s="4"/>
      <c r="W10176" s="4"/>
      <c r="X10176" s="4"/>
      <c r="AJ10176" s="4"/>
      <c r="AK10176" s="4"/>
      <c r="AL10176" s="4"/>
      <c r="AM10176" s="4"/>
    </row>
    <row r="10177" spans="21:39" x14ac:dyDescent="0.2">
      <c r="U10177" s="4"/>
      <c r="V10177" s="4"/>
      <c r="W10177" s="4"/>
      <c r="X10177" s="4"/>
      <c r="AJ10177" s="4"/>
      <c r="AK10177" s="4"/>
      <c r="AL10177" s="4"/>
      <c r="AM10177" s="4"/>
    </row>
    <row r="10178" spans="21:39" x14ac:dyDescent="0.2">
      <c r="U10178" s="4"/>
      <c r="V10178" s="4"/>
      <c r="W10178" s="4"/>
      <c r="X10178" s="4"/>
      <c r="AJ10178" s="4"/>
      <c r="AK10178" s="4"/>
      <c r="AL10178" s="4"/>
      <c r="AM10178" s="4"/>
    </row>
    <row r="10179" spans="21:39" x14ac:dyDescent="0.2">
      <c r="U10179" s="4"/>
      <c r="V10179" s="4"/>
      <c r="W10179" s="4"/>
      <c r="X10179" s="4"/>
      <c r="AJ10179" s="4"/>
      <c r="AK10179" s="4"/>
      <c r="AL10179" s="4"/>
      <c r="AM10179" s="4"/>
    </row>
    <row r="10180" spans="21:39" x14ac:dyDescent="0.2">
      <c r="U10180" s="4"/>
      <c r="V10180" s="4"/>
      <c r="W10180" s="4"/>
      <c r="X10180" s="4"/>
      <c r="AJ10180" s="4"/>
      <c r="AK10180" s="4"/>
      <c r="AL10180" s="4"/>
      <c r="AM10180" s="4"/>
    </row>
    <row r="10181" spans="21:39" x14ac:dyDescent="0.2">
      <c r="U10181" s="4"/>
      <c r="V10181" s="4"/>
      <c r="W10181" s="4"/>
      <c r="X10181" s="4"/>
      <c r="AJ10181" s="4"/>
      <c r="AK10181" s="4"/>
      <c r="AL10181" s="4"/>
      <c r="AM10181" s="4"/>
    </row>
    <row r="10182" spans="21:39" x14ac:dyDescent="0.2">
      <c r="U10182" s="4"/>
      <c r="V10182" s="4"/>
      <c r="W10182" s="4"/>
      <c r="X10182" s="4"/>
      <c r="AJ10182" s="4"/>
      <c r="AK10182" s="4"/>
      <c r="AL10182" s="4"/>
      <c r="AM10182" s="4"/>
    </row>
    <row r="10183" spans="21:39" x14ac:dyDescent="0.2">
      <c r="U10183" s="4"/>
      <c r="V10183" s="4"/>
      <c r="W10183" s="4"/>
      <c r="X10183" s="4"/>
      <c r="AJ10183" s="4"/>
      <c r="AK10183" s="4"/>
      <c r="AL10183" s="4"/>
      <c r="AM10183" s="4"/>
    </row>
    <row r="10184" spans="21:39" x14ac:dyDescent="0.2">
      <c r="U10184" s="4"/>
      <c r="V10184" s="4"/>
      <c r="W10184" s="4"/>
      <c r="X10184" s="4"/>
      <c r="AJ10184" s="4"/>
      <c r="AK10184" s="4"/>
      <c r="AL10184" s="4"/>
      <c r="AM10184" s="4"/>
    </row>
    <row r="10185" spans="21:39" x14ac:dyDescent="0.2">
      <c r="U10185" s="4"/>
      <c r="V10185" s="4"/>
      <c r="W10185" s="4"/>
      <c r="X10185" s="4"/>
      <c r="AJ10185" s="4"/>
      <c r="AK10185" s="4"/>
      <c r="AL10185" s="4"/>
      <c r="AM10185" s="4"/>
    </row>
    <row r="10186" spans="21:39" x14ac:dyDescent="0.2">
      <c r="U10186" s="4"/>
      <c r="V10186" s="4"/>
      <c r="W10186" s="4"/>
      <c r="X10186" s="4"/>
      <c r="AJ10186" s="4"/>
      <c r="AK10186" s="4"/>
      <c r="AL10186" s="4"/>
      <c r="AM10186" s="4"/>
    </row>
    <row r="10187" spans="21:39" x14ac:dyDescent="0.2">
      <c r="U10187" s="4"/>
      <c r="V10187" s="4"/>
      <c r="W10187" s="4"/>
      <c r="X10187" s="4"/>
      <c r="AJ10187" s="4"/>
      <c r="AK10187" s="4"/>
      <c r="AL10187" s="4"/>
      <c r="AM10187" s="4"/>
    </row>
    <row r="10188" spans="21:39" x14ac:dyDescent="0.2">
      <c r="U10188" s="4"/>
      <c r="V10188" s="4"/>
      <c r="W10188" s="4"/>
      <c r="X10188" s="4"/>
      <c r="AJ10188" s="4"/>
      <c r="AK10188" s="4"/>
      <c r="AL10188" s="4"/>
      <c r="AM10188" s="4"/>
    </row>
    <row r="10189" spans="21:39" x14ac:dyDescent="0.2">
      <c r="U10189" s="4"/>
      <c r="V10189" s="4"/>
      <c r="W10189" s="4"/>
      <c r="X10189" s="4"/>
      <c r="AJ10189" s="4"/>
      <c r="AK10189" s="4"/>
      <c r="AL10189" s="4"/>
      <c r="AM10189" s="4"/>
    </row>
    <row r="10190" spans="21:39" x14ac:dyDescent="0.2">
      <c r="U10190" s="4"/>
      <c r="V10190" s="4"/>
      <c r="W10190" s="4"/>
      <c r="X10190" s="4"/>
      <c r="AJ10190" s="4"/>
      <c r="AK10190" s="4"/>
      <c r="AL10190" s="4"/>
      <c r="AM10190" s="4"/>
    </row>
    <row r="10191" spans="21:39" x14ac:dyDescent="0.2">
      <c r="U10191" s="4"/>
      <c r="V10191" s="4"/>
      <c r="W10191" s="4"/>
      <c r="X10191" s="4"/>
      <c r="AJ10191" s="4"/>
      <c r="AK10191" s="4"/>
      <c r="AL10191" s="4"/>
      <c r="AM10191" s="4"/>
    </row>
    <row r="10192" spans="21:39" x14ac:dyDescent="0.2">
      <c r="U10192" s="4"/>
      <c r="V10192" s="4"/>
      <c r="W10192" s="4"/>
      <c r="X10192" s="4"/>
      <c r="AJ10192" s="4"/>
      <c r="AK10192" s="4"/>
      <c r="AL10192" s="4"/>
      <c r="AM10192" s="4"/>
    </row>
    <row r="10193" spans="21:39" x14ac:dyDescent="0.2">
      <c r="U10193" s="4"/>
      <c r="V10193" s="4"/>
      <c r="W10193" s="4"/>
      <c r="X10193" s="4"/>
      <c r="AJ10193" s="4"/>
      <c r="AK10193" s="4"/>
      <c r="AL10193" s="4"/>
      <c r="AM10193" s="4"/>
    </row>
    <row r="10194" spans="21:39" x14ac:dyDescent="0.2">
      <c r="U10194" s="4"/>
      <c r="V10194" s="4"/>
      <c r="W10194" s="4"/>
      <c r="X10194" s="4"/>
      <c r="AJ10194" s="4"/>
      <c r="AK10194" s="4"/>
      <c r="AL10194" s="4"/>
      <c r="AM10194" s="4"/>
    </row>
    <row r="10195" spans="21:39" x14ac:dyDescent="0.2">
      <c r="U10195" s="4"/>
      <c r="V10195" s="4"/>
      <c r="W10195" s="4"/>
      <c r="X10195" s="4"/>
      <c r="AJ10195" s="4"/>
      <c r="AK10195" s="4"/>
      <c r="AL10195" s="4"/>
      <c r="AM10195" s="4"/>
    </row>
    <row r="10196" spans="21:39" x14ac:dyDescent="0.2">
      <c r="U10196" s="4"/>
      <c r="V10196" s="4"/>
      <c r="W10196" s="4"/>
      <c r="X10196" s="4"/>
      <c r="AJ10196" s="4"/>
      <c r="AK10196" s="4"/>
      <c r="AL10196" s="4"/>
      <c r="AM10196" s="4"/>
    </row>
    <row r="10197" spans="21:39" x14ac:dyDescent="0.2">
      <c r="U10197" s="4"/>
      <c r="V10197" s="4"/>
      <c r="W10197" s="4"/>
      <c r="X10197" s="4"/>
      <c r="AJ10197" s="4"/>
      <c r="AK10197" s="4"/>
      <c r="AL10197" s="4"/>
      <c r="AM10197" s="4"/>
    </row>
    <row r="10198" spans="21:39" x14ac:dyDescent="0.2">
      <c r="U10198" s="4"/>
      <c r="V10198" s="4"/>
      <c r="W10198" s="4"/>
      <c r="X10198" s="4"/>
      <c r="AJ10198" s="4"/>
      <c r="AK10198" s="4"/>
      <c r="AL10198" s="4"/>
      <c r="AM10198" s="4"/>
    </row>
    <row r="10199" spans="21:39" x14ac:dyDescent="0.2">
      <c r="U10199" s="4"/>
      <c r="V10199" s="4"/>
      <c r="W10199" s="4"/>
      <c r="X10199" s="4"/>
      <c r="AJ10199" s="4"/>
      <c r="AK10199" s="4"/>
      <c r="AL10199" s="4"/>
      <c r="AM10199" s="4"/>
    </row>
    <row r="10200" spans="21:39" x14ac:dyDescent="0.2">
      <c r="U10200" s="4"/>
      <c r="V10200" s="4"/>
      <c r="W10200" s="4"/>
      <c r="X10200" s="4"/>
      <c r="AJ10200" s="4"/>
      <c r="AK10200" s="4"/>
      <c r="AL10200" s="4"/>
      <c r="AM10200" s="4"/>
    </row>
    <row r="10201" spans="21:39" x14ac:dyDescent="0.2">
      <c r="U10201" s="4"/>
      <c r="V10201" s="4"/>
      <c r="W10201" s="4"/>
      <c r="X10201" s="4"/>
      <c r="AJ10201" s="4"/>
      <c r="AK10201" s="4"/>
      <c r="AL10201" s="4"/>
      <c r="AM10201" s="4"/>
    </row>
    <row r="10202" spans="21:39" x14ac:dyDescent="0.2">
      <c r="U10202" s="4"/>
      <c r="V10202" s="4"/>
      <c r="W10202" s="4"/>
      <c r="X10202" s="4"/>
      <c r="AJ10202" s="4"/>
      <c r="AK10202" s="4"/>
      <c r="AL10202" s="4"/>
      <c r="AM10202" s="4"/>
    </row>
    <row r="10203" spans="21:39" x14ac:dyDescent="0.2">
      <c r="U10203" s="4"/>
      <c r="V10203" s="4"/>
      <c r="W10203" s="4"/>
      <c r="X10203" s="4"/>
      <c r="AJ10203" s="4"/>
      <c r="AK10203" s="4"/>
      <c r="AL10203" s="4"/>
      <c r="AM10203" s="4"/>
    </row>
    <row r="10204" spans="21:39" x14ac:dyDescent="0.2">
      <c r="U10204" s="4"/>
      <c r="V10204" s="4"/>
      <c r="W10204" s="4"/>
      <c r="X10204" s="4"/>
      <c r="AJ10204" s="4"/>
      <c r="AK10204" s="4"/>
      <c r="AL10204" s="4"/>
      <c r="AM10204" s="4"/>
    </row>
    <row r="10205" spans="21:39" x14ac:dyDescent="0.2">
      <c r="U10205" s="4"/>
      <c r="V10205" s="4"/>
      <c r="W10205" s="4"/>
      <c r="X10205" s="4"/>
      <c r="AJ10205" s="4"/>
      <c r="AK10205" s="4"/>
      <c r="AL10205" s="4"/>
      <c r="AM10205" s="4"/>
    </row>
    <row r="10206" spans="21:39" x14ac:dyDescent="0.2">
      <c r="U10206" s="4"/>
      <c r="V10206" s="4"/>
      <c r="W10206" s="4"/>
      <c r="X10206" s="4"/>
      <c r="AJ10206" s="4"/>
      <c r="AK10206" s="4"/>
      <c r="AL10206" s="4"/>
      <c r="AM10206" s="4"/>
    </row>
    <row r="10207" spans="21:39" x14ac:dyDescent="0.2">
      <c r="U10207" s="4"/>
      <c r="V10207" s="4"/>
      <c r="W10207" s="4"/>
      <c r="X10207" s="4"/>
      <c r="AJ10207" s="4"/>
      <c r="AK10207" s="4"/>
      <c r="AL10207" s="4"/>
      <c r="AM10207" s="4"/>
    </row>
    <row r="10208" spans="21:39" x14ac:dyDescent="0.2">
      <c r="U10208" s="4"/>
      <c r="V10208" s="4"/>
      <c r="W10208" s="4"/>
      <c r="X10208" s="4"/>
      <c r="AJ10208" s="4"/>
      <c r="AK10208" s="4"/>
      <c r="AL10208" s="4"/>
      <c r="AM10208" s="4"/>
    </row>
    <row r="10209" spans="21:39" x14ac:dyDescent="0.2">
      <c r="U10209" s="4"/>
      <c r="V10209" s="4"/>
      <c r="W10209" s="4"/>
      <c r="X10209" s="4"/>
      <c r="AJ10209" s="4"/>
      <c r="AK10209" s="4"/>
      <c r="AL10209" s="4"/>
      <c r="AM10209" s="4"/>
    </row>
    <row r="10210" spans="21:39" x14ac:dyDescent="0.2">
      <c r="U10210" s="4"/>
      <c r="V10210" s="4"/>
      <c r="W10210" s="4"/>
      <c r="X10210" s="4"/>
      <c r="AJ10210" s="4"/>
      <c r="AK10210" s="4"/>
      <c r="AL10210" s="4"/>
      <c r="AM10210" s="4"/>
    </row>
    <row r="10211" spans="21:39" x14ac:dyDescent="0.2">
      <c r="U10211" s="4"/>
      <c r="V10211" s="4"/>
      <c r="W10211" s="4"/>
      <c r="X10211" s="4"/>
      <c r="AJ10211" s="4"/>
      <c r="AK10211" s="4"/>
      <c r="AL10211" s="4"/>
      <c r="AM10211" s="4"/>
    </row>
    <row r="10212" spans="21:39" x14ac:dyDescent="0.2">
      <c r="U10212" s="4"/>
      <c r="V10212" s="4"/>
      <c r="W10212" s="4"/>
      <c r="X10212" s="4"/>
      <c r="AJ10212" s="4"/>
      <c r="AK10212" s="4"/>
      <c r="AL10212" s="4"/>
      <c r="AM10212" s="4"/>
    </row>
    <row r="10213" spans="21:39" x14ac:dyDescent="0.2">
      <c r="U10213" s="4"/>
      <c r="V10213" s="4"/>
      <c r="W10213" s="4"/>
      <c r="X10213" s="4"/>
      <c r="AJ10213" s="4"/>
      <c r="AK10213" s="4"/>
      <c r="AL10213" s="4"/>
      <c r="AM10213" s="4"/>
    </row>
    <row r="10214" spans="21:39" x14ac:dyDescent="0.2">
      <c r="U10214" s="4"/>
      <c r="V10214" s="4"/>
      <c r="W10214" s="4"/>
      <c r="X10214" s="4"/>
      <c r="AJ10214" s="4"/>
      <c r="AK10214" s="4"/>
      <c r="AL10214" s="4"/>
      <c r="AM10214" s="4"/>
    </row>
    <row r="10215" spans="21:39" x14ac:dyDescent="0.2">
      <c r="U10215" s="4"/>
      <c r="V10215" s="4"/>
      <c r="W10215" s="4"/>
      <c r="X10215" s="4"/>
      <c r="AJ10215" s="4"/>
      <c r="AK10215" s="4"/>
      <c r="AL10215" s="4"/>
      <c r="AM10215" s="4"/>
    </row>
    <row r="10216" spans="21:39" x14ac:dyDescent="0.2">
      <c r="U10216" s="4"/>
      <c r="V10216" s="4"/>
      <c r="W10216" s="4"/>
      <c r="X10216" s="4"/>
      <c r="AJ10216" s="4"/>
      <c r="AK10216" s="4"/>
      <c r="AL10216" s="4"/>
      <c r="AM10216" s="4"/>
    </row>
    <row r="10217" spans="21:39" x14ac:dyDescent="0.2">
      <c r="U10217" s="4"/>
      <c r="V10217" s="4"/>
      <c r="W10217" s="4"/>
      <c r="X10217" s="4"/>
      <c r="AJ10217" s="4"/>
      <c r="AK10217" s="4"/>
      <c r="AL10217" s="4"/>
      <c r="AM10217" s="4"/>
    </row>
    <row r="10218" spans="21:39" x14ac:dyDescent="0.2">
      <c r="U10218" s="4"/>
      <c r="V10218" s="4"/>
      <c r="W10218" s="4"/>
      <c r="X10218" s="4"/>
      <c r="AJ10218" s="4"/>
      <c r="AK10218" s="4"/>
      <c r="AL10218" s="4"/>
      <c r="AM10218" s="4"/>
    </row>
    <row r="10219" spans="21:39" x14ac:dyDescent="0.2">
      <c r="U10219" s="4"/>
      <c r="V10219" s="4"/>
      <c r="W10219" s="4"/>
      <c r="X10219" s="4"/>
      <c r="AJ10219" s="4"/>
      <c r="AK10219" s="4"/>
      <c r="AL10219" s="4"/>
      <c r="AM10219" s="4"/>
    </row>
    <row r="10220" spans="21:39" x14ac:dyDescent="0.2">
      <c r="U10220" s="4"/>
      <c r="V10220" s="4"/>
      <c r="W10220" s="4"/>
      <c r="X10220" s="4"/>
      <c r="AJ10220" s="4"/>
      <c r="AK10220" s="4"/>
      <c r="AL10220" s="4"/>
      <c r="AM10220" s="4"/>
    </row>
    <row r="10221" spans="21:39" x14ac:dyDescent="0.2">
      <c r="U10221" s="4"/>
      <c r="V10221" s="4"/>
      <c r="W10221" s="4"/>
      <c r="X10221" s="4"/>
      <c r="AJ10221" s="4"/>
      <c r="AK10221" s="4"/>
      <c r="AL10221" s="4"/>
      <c r="AM10221" s="4"/>
    </row>
    <row r="10222" spans="21:39" x14ac:dyDescent="0.2">
      <c r="U10222" s="4"/>
      <c r="V10222" s="4"/>
      <c r="W10222" s="4"/>
      <c r="X10222" s="4"/>
      <c r="AJ10222" s="4"/>
      <c r="AK10222" s="4"/>
      <c r="AL10222" s="4"/>
      <c r="AM10222" s="4"/>
    </row>
    <row r="10223" spans="21:39" x14ac:dyDescent="0.2">
      <c r="U10223" s="4"/>
      <c r="V10223" s="4"/>
      <c r="W10223" s="4"/>
      <c r="X10223" s="4"/>
      <c r="AJ10223" s="4"/>
      <c r="AK10223" s="4"/>
      <c r="AL10223" s="4"/>
      <c r="AM10223" s="4"/>
    </row>
    <row r="10224" spans="21:39" x14ac:dyDescent="0.2">
      <c r="U10224" s="4"/>
      <c r="V10224" s="4"/>
      <c r="W10224" s="4"/>
      <c r="X10224" s="4"/>
      <c r="AJ10224" s="4"/>
      <c r="AK10224" s="4"/>
      <c r="AL10224" s="4"/>
      <c r="AM10224" s="4"/>
    </row>
    <row r="10225" spans="21:39" x14ac:dyDescent="0.2">
      <c r="U10225" s="4"/>
      <c r="V10225" s="4"/>
      <c r="W10225" s="4"/>
      <c r="X10225" s="4"/>
      <c r="AJ10225" s="4"/>
      <c r="AK10225" s="4"/>
      <c r="AL10225" s="4"/>
      <c r="AM10225" s="4"/>
    </row>
    <row r="10226" spans="21:39" x14ac:dyDescent="0.2">
      <c r="U10226" s="4"/>
      <c r="V10226" s="4"/>
      <c r="W10226" s="4"/>
      <c r="X10226" s="4"/>
      <c r="AJ10226" s="4"/>
      <c r="AK10226" s="4"/>
      <c r="AL10226" s="4"/>
      <c r="AM10226" s="4"/>
    </row>
    <row r="10227" spans="21:39" x14ac:dyDescent="0.2">
      <c r="U10227" s="4"/>
      <c r="V10227" s="4"/>
      <c r="W10227" s="4"/>
      <c r="X10227" s="4"/>
      <c r="AJ10227" s="4"/>
      <c r="AK10227" s="4"/>
      <c r="AL10227" s="4"/>
      <c r="AM10227" s="4"/>
    </row>
    <row r="10228" spans="21:39" x14ac:dyDescent="0.2">
      <c r="U10228" s="4"/>
      <c r="V10228" s="4"/>
      <c r="W10228" s="4"/>
      <c r="X10228" s="4"/>
      <c r="AJ10228" s="4"/>
      <c r="AK10228" s="4"/>
      <c r="AL10228" s="4"/>
      <c r="AM10228" s="4"/>
    </row>
    <row r="10229" spans="21:39" x14ac:dyDescent="0.2">
      <c r="U10229" s="4"/>
      <c r="V10229" s="4"/>
      <c r="W10229" s="4"/>
      <c r="X10229" s="4"/>
      <c r="AJ10229" s="4"/>
      <c r="AK10229" s="4"/>
      <c r="AL10229" s="4"/>
      <c r="AM10229" s="4"/>
    </row>
    <row r="10230" spans="21:39" x14ac:dyDescent="0.2">
      <c r="U10230" s="4"/>
      <c r="V10230" s="4"/>
      <c r="W10230" s="4"/>
      <c r="X10230" s="4"/>
      <c r="AJ10230" s="4"/>
      <c r="AK10230" s="4"/>
      <c r="AL10230" s="4"/>
      <c r="AM10230" s="4"/>
    </row>
    <row r="10231" spans="21:39" x14ac:dyDescent="0.2">
      <c r="U10231" s="4"/>
      <c r="V10231" s="4"/>
      <c r="W10231" s="4"/>
      <c r="X10231" s="4"/>
      <c r="AJ10231" s="4"/>
      <c r="AK10231" s="4"/>
      <c r="AL10231" s="4"/>
      <c r="AM10231" s="4"/>
    </row>
    <row r="10232" spans="21:39" x14ac:dyDescent="0.2">
      <c r="U10232" s="4"/>
      <c r="V10232" s="4"/>
      <c r="W10232" s="4"/>
      <c r="X10232" s="4"/>
      <c r="AJ10232" s="4"/>
      <c r="AK10232" s="4"/>
      <c r="AL10232" s="4"/>
      <c r="AM10232" s="4"/>
    </row>
    <row r="10233" spans="21:39" x14ac:dyDescent="0.2">
      <c r="U10233" s="4"/>
      <c r="V10233" s="4"/>
      <c r="W10233" s="4"/>
      <c r="X10233" s="4"/>
      <c r="AJ10233" s="4"/>
      <c r="AK10233" s="4"/>
      <c r="AL10233" s="4"/>
      <c r="AM10233" s="4"/>
    </row>
    <row r="10234" spans="21:39" x14ac:dyDescent="0.2">
      <c r="U10234" s="4"/>
      <c r="V10234" s="4"/>
      <c r="W10234" s="4"/>
      <c r="X10234" s="4"/>
      <c r="AJ10234" s="4"/>
      <c r="AK10234" s="4"/>
      <c r="AL10234" s="4"/>
      <c r="AM10234" s="4"/>
    </row>
    <row r="10235" spans="21:39" x14ac:dyDescent="0.2">
      <c r="U10235" s="4"/>
      <c r="V10235" s="4"/>
      <c r="W10235" s="4"/>
      <c r="X10235" s="4"/>
      <c r="AJ10235" s="4"/>
      <c r="AK10235" s="4"/>
      <c r="AL10235" s="4"/>
      <c r="AM10235" s="4"/>
    </row>
    <row r="10236" spans="21:39" x14ac:dyDescent="0.2">
      <c r="U10236" s="4"/>
      <c r="V10236" s="4"/>
      <c r="W10236" s="4"/>
      <c r="X10236" s="4"/>
      <c r="AJ10236" s="4"/>
      <c r="AK10236" s="4"/>
      <c r="AL10236" s="4"/>
      <c r="AM10236" s="4"/>
    </row>
    <row r="10237" spans="21:39" x14ac:dyDescent="0.2">
      <c r="U10237" s="4"/>
      <c r="V10237" s="4"/>
      <c r="W10237" s="4"/>
      <c r="X10237" s="4"/>
      <c r="AJ10237" s="4"/>
      <c r="AK10237" s="4"/>
      <c r="AL10237" s="4"/>
      <c r="AM10237" s="4"/>
    </row>
    <row r="10238" spans="21:39" x14ac:dyDescent="0.2">
      <c r="U10238" s="4"/>
      <c r="V10238" s="4"/>
      <c r="W10238" s="4"/>
      <c r="X10238" s="4"/>
      <c r="AJ10238" s="4"/>
      <c r="AK10238" s="4"/>
      <c r="AL10238" s="4"/>
      <c r="AM10238" s="4"/>
    </row>
    <row r="10239" spans="21:39" x14ac:dyDescent="0.2">
      <c r="U10239" s="4"/>
      <c r="V10239" s="4"/>
      <c r="W10239" s="4"/>
      <c r="X10239" s="4"/>
      <c r="AJ10239" s="4"/>
      <c r="AK10239" s="4"/>
      <c r="AL10239" s="4"/>
      <c r="AM10239" s="4"/>
    </row>
    <row r="10240" spans="21:39" x14ac:dyDescent="0.2">
      <c r="U10240" s="4"/>
      <c r="V10240" s="4"/>
      <c r="W10240" s="4"/>
      <c r="X10240" s="4"/>
      <c r="AJ10240" s="4"/>
      <c r="AK10240" s="4"/>
      <c r="AL10240" s="4"/>
      <c r="AM10240" s="4"/>
    </row>
    <row r="10241" spans="21:39" x14ac:dyDescent="0.2">
      <c r="U10241" s="4"/>
      <c r="V10241" s="4"/>
      <c r="W10241" s="4"/>
      <c r="X10241" s="4"/>
      <c r="AJ10241" s="4"/>
      <c r="AK10241" s="4"/>
      <c r="AL10241" s="4"/>
      <c r="AM10241" s="4"/>
    </row>
    <row r="10242" spans="21:39" x14ac:dyDescent="0.2">
      <c r="U10242" s="4"/>
      <c r="V10242" s="4"/>
      <c r="W10242" s="4"/>
      <c r="X10242" s="4"/>
      <c r="AJ10242" s="4"/>
      <c r="AK10242" s="4"/>
      <c r="AL10242" s="4"/>
      <c r="AM10242" s="4"/>
    </row>
    <row r="10243" spans="21:39" x14ac:dyDescent="0.2">
      <c r="U10243" s="4"/>
      <c r="V10243" s="4"/>
      <c r="W10243" s="4"/>
      <c r="X10243" s="4"/>
      <c r="AJ10243" s="4"/>
      <c r="AK10243" s="4"/>
      <c r="AL10243" s="4"/>
      <c r="AM10243" s="4"/>
    </row>
    <row r="10244" spans="21:39" x14ac:dyDescent="0.2">
      <c r="U10244" s="4"/>
      <c r="V10244" s="4"/>
      <c r="W10244" s="4"/>
      <c r="X10244" s="4"/>
      <c r="AJ10244" s="4"/>
      <c r="AK10244" s="4"/>
      <c r="AL10244" s="4"/>
      <c r="AM10244" s="4"/>
    </row>
    <row r="10245" spans="21:39" x14ac:dyDescent="0.2">
      <c r="U10245" s="4"/>
      <c r="V10245" s="4"/>
      <c r="W10245" s="4"/>
      <c r="X10245" s="4"/>
      <c r="AJ10245" s="4"/>
      <c r="AK10245" s="4"/>
      <c r="AL10245" s="4"/>
      <c r="AM10245" s="4"/>
    </row>
    <row r="10246" spans="21:39" x14ac:dyDescent="0.2">
      <c r="U10246" s="4"/>
      <c r="V10246" s="4"/>
      <c r="W10246" s="4"/>
      <c r="X10246" s="4"/>
      <c r="AJ10246" s="4"/>
      <c r="AK10246" s="4"/>
      <c r="AL10246" s="4"/>
      <c r="AM10246" s="4"/>
    </row>
    <row r="10247" spans="21:39" x14ac:dyDescent="0.2">
      <c r="U10247" s="4"/>
      <c r="V10247" s="4"/>
      <c r="W10247" s="4"/>
      <c r="X10247" s="4"/>
      <c r="AJ10247" s="4"/>
      <c r="AK10247" s="4"/>
      <c r="AL10247" s="4"/>
      <c r="AM10247" s="4"/>
    </row>
    <row r="10248" spans="21:39" x14ac:dyDescent="0.2">
      <c r="U10248" s="4"/>
      <c r="V10248" s="4"/>
      <c r="W10248" s="4"/>
      <c r="X10248" s="4"/>
      <c r="AJ10248" s="4"/>
      <c r="AK10248" s="4"/>
      <c r="AL10248" s="4"/>
      <c r="AM10248" s="4"/>
    </row>
    <row r="10249" spans="21:39" x14ac:dyDescent="0.2">
      <c r="U10249" s="4"/>
      <c r="V10249" s="4"/>
      <c r="W10249" s="4"/>
      <c r="X10249" s="4"/>
      <c r="AJ10249" s="4"/>
      <c r="AK10249" s="4"/>
      <c r="AL10249" s="4"/>
      <c r="AM10249" s="4"/>
    </row>
    <row r="10250" spans="21:39" x14ac:dyDescent="0.2">
      <c r="U10250" s="4"/>
      <c r="V10250" s="4"/>
      <c r="W10250" s="4"/>
      <c r="X10250" s="4"/>
      <c r="AJ10250" s="4"/>
      <c r="AK10250" s="4"/>
      <c r="AL10250" s="4"/>
      <c r="AM10250" s="4"/>
    </row>
    <row r="10251" spans="21:39" x14ac:dyDescent="0.2">
      <c r="U10251" s="4"/>
      <c r="V10251" s="4"/>
      <c r="W10251" s="4"/>
      <c r="X10251" s="4"/>
      <c r="AJ10251" s="4"/>
      <c r="AK10251" s="4"/>
      <c r="AL10251" s="4"/>
      <c r="AM10251" s="4"/>
    </row>
    <row r="10252" spans="21:39" x14ac:dyDescent="0.2">
      <c r="U10252" s="4"/>
      <c r="V10252" s="4"/>
      <c r="W10252" s="4"/>
      <c r="X10252" s="4"/>
      <c r="AJ10252" s="4"/>
      <c r="AK10252" s="4"/>
      <c r="AL10252" s="4"/>
      <c r="AM10252" s="4"/>
    </row>
    <row r="10253" spans="21:39" x14ac:dyDescent="0.2">
      <c r="U10253" s="4"/>
      <c r="V10253" s="4"/>
      <c r="W10253" s="4"/>
      <c r="X10253" s="4"/>
      <c r="AJ10253" s="4"/>
      <c r="AK10253" s="4"/>
      <c r="AL10253" s="4"/>
      <c r="AM10253" s="4"/>
    </row>
    <row r="10254" spans="21:39" x14ac:dyDescent="0.2">
      <c r="U10254" s="4"/>
      <c r="V10254" s="4"/>
      <c r="W10254" s="4"/>
      <c r="X10254" s="4"/>
      <c r="AJ10254" s="4"/>
      <c r="AK10254" s="4"/>
      <c r="AL10254" s="4"/>
      <c r="AM10254" s="4"/>
    </row>
    <row r="10255" spans="21:39" x14ac:dyDescent="0.2">
      <c r="U10255" s="4"/>
      <c r="V10255" s="4"/>
      <c r="W10255" s="4"/>
      <c r="X10255" s="4"/>
      <c r="AJ10255" s="4"/>
      <c r="AK10255" s="4"/>
      <c r="AL10255" s="4"/>
      <c r="AM10255" s="4"/>
    </row>
    <row r="10256" spans="21:39" x14ac:dyDescent="0.2">
      <c r="U10256" s="4"/>
      <c r="V10256" s="4"/>
      <c r="W10256" s="4"/>
      <c r="X10256" s="4"/>
      <c r="AJ10256" s="4"/>
      <c r="AK10256" s="4"/>
      <c r="AL10256" s="4"/>
      <c r="AM10256" s="4"/>
    </row>
    <row r="10257" spans="21:39" x14ac:dyDescent="0.2">
      <c r="U10257" s="4"/>
      <c r="V10257" s="4"/>
      <c r="W10257" s="4"/>
      <c r="X10257" s="4"/>
      <c r="AJ10257" s="4"/>
      <c r="AK10257" s="4"/>
      <c r="AL10257" s="4"/>
      <c r="AM10257" s="4"/>
    </row>
    <row r="10258" spans="21:39" x14ac:dyDescent="0.2">
      <c r="U10258" s="4"/>
      <c r="V10258" s="4"/>
      <c r="W10258" s="4"/>
      <c r="X10258" s="4"/>
      <c r="AJ10258" s="4"/>
      <c r="AK10258" s="4"/>
      <c r="AL10258" s="4"/>
      <c r="AM10258" s="4"/>
    </row>
    <row r="10259" spans="21:39" x14ac:dyDescent="0.2">
      <c r="U10259" s="4"/>
      <c r="V10259" s="4"/>
      <c r="W10259" s="4"/>
      <c r="X10259" s="4"/>
      <c r="AJ10259" s="4"/>
      <c r="AK10259" s="4"/>
      <c r="AL10259" s="4"/>
      <c r="AM10259" s="4"/>
    </row>
    <row r="10260" spans="21:39" x14ac:dyDescent="0.2">
      <c r="U10260" s="4"/>
      <c r="V10260" s="4"/>
      <c r="W10260" s="4"/>
      <c r="X10260" s="4"/>
      <c r="AJ10260" s="4"/>
      <c r="AK10260" s="4"/>
      <c r="AL10260" s="4"/>
      <c r="AM10260" s="4"/>
    </row>
    <row r="10261" spans="21:39" x14ac:dyDescent="0.2">
      <c r="U10261" s="4"/>
      <c r="V10261" s="4"/>
      <c r="W10261" s="4"/>
      <c r="X10261" s="4"/>
      <c r="AJ10261" s="4"/>
      <c r="AK10261" s="4"/>
      <c r="AL10261" s="4"/>
      <c r="AM10261" s="4"/>
    </row>
    <row r="10262" spans="21:39" x14ac:dyDescent="0.2">
      <c r="U10262" s="4"/>
      <c r="V10262" s="4"/>
      <c r="W10262" s="4"/>
      <c r="X10262" s="4"/>
      <c r="AJ10262" s="4"/>
      <c r="AK10262" s="4"/>
      <c r="AL10262" s="4"/>
      <c r="AM10262" s="4"/>
    </row>
    <row r="10263" spans="21:39" x14ac:dyDescent="0.2">
      <c r="U10263" s="4"/>
      <c r="V10263" s="4"/>
      <c r="W10263" s="4"/>
      <c r="X10263" s="4"/>
      <c r="AJ10263" s="4"/>
      <c r="AK10263" s="4"/>
      <c r="AL10263" s="4"/>
      <c r="AM10263" s="4"/>
    </row>
    <row r="10264" spans="21:39" x14ac:dyDescent="0.2">
      <c r="U10264" s="4"/>
      <c r="V10264" s="4"/>
      <c r="W10264" s="4"/>
      <c r="X10264" s="4"/>
      <c r="AJ10264" s="4"/>
      <c r="AK10264" s="4"/>
      <c r="AL10264" s="4"/>
      <c r="AM10264" s="4"/>
    </row>
    <row r="10265" spans="21:39" x14ac:dyDescent="0.2">
      <c r="U10265" s="4"/>
      <c r="V10265" s="4"/>
      <c r="W10265" s="4"/>
      <c r="X10265" s="4"/>
      <c r="AJ10265" s="4"/>
      <c r="AK10265" s="4"/>
      <c r="AL10265" s="4"/>
      <c r="AM10265" s="4"/>
    </row>
    <row r="10266" spans="21:39" x14ac:dyDescent="0.2">
      <c r="U10266" s="4"/>
      <c r="V10266" s="4"/>
      <c r="W10266" s="4"/>
      <c r="X10266" s="4"/>
      <c r="AJ10266" s="4"/>
      <c r="AK10266" s="4"/>
      <c r="AL10266" s="4"/>
      <c r="AM10266" s="4"/>
    </row>
    <row r="10267" spans="21:39" x14ac:dyDescent="0.2">
      <c r="U10267" s="4"/>
      <c r="V10267" s="4"/>
      <c r="W10267" s="4"/>
      <c r="X10267" s="4"/>
      <c r="AJ10267" s="4"/>
      <c r="AK10267" s="4"/>
      <c r="AL10267" s="4"/>
      <c r="AM10267" s="4"/>
    </row>
    <row r="10268" spans="21:39" x14ac:dyDescent="0.2">
      <c r="U10268" s="4"/>
      <c r="V10268" s="4"/>
      <c r="W10268" s="4"/>
      <c r="X10268" s="4"/>
      <c r="AJ10268" s="4"/>
      <c r="AK10268" s="4"/>
      <c r="AL10268" s="4"/>
      <c r="AM10268" s="4"/>
    </row>
    <row r="10269" spans="21:39" x14ac:dyDescent="0.2">
      <c r="U10269" s="4"/>
      <c r="V10269" s="4"/>
      <c r="W10269" s="4"/>
      <c r="X10269" s="4"/>
      <c r="AJ10269" s="4"/>
      <c r="AK10269" s="4"/>
      <c r="AL10269" s="4"/>
      <c r="AM10269" s="4"/>
    </row>
    <row r="10270" spans="21:39" x14ac:dyDescent="0.2">
      <c r="U10270" s="4"/>
      <c r="V10270" s="4"/>
      <c r="W10270" s="4"/>
      <c r="X10270" s="4"/>
      <c r="AJ10270" s="4"/>
      <c r="AK10270" s="4"/>
      <c r="AL10270" s="4"/>
      <c r="AM10270" s="4"/>
    </row>
    <row r="10271" spans="21:39" x14ac:dyDescent="0.2">
      <c r="U10271" s="4"/>
      <c r="V10271" s="4"/>
      <c r="W10271" s="4"/>
      <c r="X10271" s="4"/>
      <c r="AJ10271" s="4"/>
      <c r="AK10271" s="4"/>
      <c r="AL10271" s="4"/>
      <c r="AM10271" s="4"/>
    </row>
    <row r="10272" spans="21:39" x14ac:dyDescent="0.2">
      <c r="U10272" s="4"/>
      <c r="V10272" s="4"/>
      <c r="W10272" s="4"/>
      <c r="X10272" s="4"/>
      <c r="AJ10272" s="4"/>
      <c r="AK10272" s="4"/>
      <c r="AL10272" s="4"/>
      <c r="AM10272" s="4"/>
    </row>
    <row r="10273" spans="21:39" x14ac:dyDescent="0.2">
      <c r="U10273" s="4"/>
      <c r="V10273" s="4"/>
      <c r="W10273" s="4"/>
      <c r="X10273" s="4"/>
      <c r="AJ10273" s="4"/>
      <c r="AK10273" s="4"/>
      <c r="AL10273" s="4"/>
      <c r="AM10273" s="4"/>
    </row>
    <row r="10274" spans="21:39" x14ac:dyDescent="0.2">
      <c r="U10274" s="4"/>
      <c r="V10274" s="4"/>
      <c r="W10274" s="4"/>
      <c r="X10274" s="4"/>
      <c r="AJ10274" s="4"/>
      <c r="AK10274" s="4"/>
      <c r="AL10274" s="4"/>
      <c r="AM10274" s="4"/>
    </row>
    <row r="10275" spans="21:39" x14ac:dyDescent="0.2">
      <c r="U10275" s="4"/>
      <c r="V10275" s="4"/>
      <c r="W10275" s="4"/>
      <c r="X10275" s="4"/>
      <c r="AJ10275" s="4"/>
      <c r="AK10275" s="4"/>
      <c r="AL10275" s="4"/>
      <c r="AM10275" s="4"/>
    </row>
    <row r="10276" spans="21:39" x14ac:dyDescent="0.2">
      <c r="U10276" s="4"/>
      <c r="V10276" s="4"/>
      <c r="W10276" s="4"/>
      <c r="X10276" s="4"/>
      <c r="AJ10276" s="4"/>
      <c r="AK10276" s="4"/>
      <c r="AL10276" s="4"/>
      <c r="AM10276" s="4"/>
    </row>
    <row r="10277" spans="21:39" x14ac:dyDescent="0.2">
      <c r="U10277" s="4"/>
      <c r="V10277" s="4"/>
      <c r="W10277" s="4"/>
      <c r="X10277" s="4"/>
      <c r="AJ10277" s="4"/>
      <c r="AK10277" s="4"/>
      <c r="AL10277" s="4"/>
      <c r="AM10277" s="4"/>
    </row>
    <row r="10278" spans="21:39" x14ac:dyDescent="0.2">
      <c r="U10278" s="4"/>
      <c r="V10278" s="4"/>
      <c r="W10278" s="4"/>
      <c r="X10278" s="4"/>
      <c r="AJ10278" s="4"/>
      <c r="AK10278" s="4"/>
      <c r="AL10278" s="4"/>
      <c r="AM10278" s="4"/>
    </row>
    <row r="10279" spans="21:39" x14ac:dyDescent="0.2">
      <c r="U10279" s="4"/>
      <c r="V10279" s="4"/>
      <c r="W10279" s="4"/>
      <c r="X10279" s="4"/>
      <c r="AJ10279" s="4"/>
      <c r="AK10279" s="4"/>
      <c r="AL10279" s="4"/>
      <c r="AM10279" s="4"/>
    </row>
    <row r="10280" spans="21:39" x14ac:dyDescent="0.2">
      <c r="U10280" s="4"/>
      <c r="V10280" s="4"/>
      <c r="W10280" s="4"/>
      <c r="X10280" s="4"/>
      <c r="AJ10280" s="4"/>
      <c r="AK10280" s="4"/>
      <c r="AL10280" s="4"/>
      <c r="AM10280" s="4"/>
    </row>
    <row r="10281" spans="21:39" x14ac:dyDescent="0.2">
      <c r="U10281" s="4"/>
      <c r="V10281" s="4"/>
      <c r="W10281" s="4"/>
      <c r="X10281" s="4"/>
      <c r="AJ10281" s="4"/>
      <c r="AK10281" s="4"/>
      <c r="AL10281" s="4"/>
      <c r="AM10281" s="4"/>
    </row>
    <row r="10282" spans="21:39" x14ac:dyDescent="0.2">
      <c r="U10282" s="4"/>
      <c r="V10282" s="4"/>
      <c r="W10282" s="4"/>
      <c r="X10282" s="4"/>
      <c r="AJ10282" s="4"/>
      <c r="AK10282" s="4"/>
      <c r="AL10282" s="4"/>
      <c r="AM10282" s="4"/>
    </row>
    <row r="10283" spans="21:39" x14ac:dyDescent="0.2">
      <c r="U10283" s="4"/>
      <c r="V10283" s="4"/>
      <c r="W10283" s="4"/>
      <c r="X10283" s="4"/>
      <c r="AJ10283" s="4"/>
      <c r="AK10283" s="4"/>
      <c r="AL10283" s="4"/>
      <c r="AM10283" s="4"/>
    </row>
    <row r="10284" spans="21:39" x14ac:dyDescent="0.2">
      <c r="U10284" s="4"/>
      <c r="V10284" s="4"/>
      <c r="W10284" s="4"/>
      <c r="X10284" s="4"/>
      <c r="AJ10284" s="4"/>
      <c r="AK10284" s="4"/>
      <c r="AL10284" s="4"/>
      <c r="AM10284" s="4"/>
    </row>
    <row r="10285" spans="21:39" x14ac:dyDescent="0.2">
      <c r="U10285" s="4"/>
      <c r="V10285" s="4"/>
      <c r="W10285" s="4"/>
      <c r="X10285" s="4"/>
      <c r="AJ10285" s="4"/>
      <c r="AK10285" s="4"/>
      <c r="AL10285" s="4"/>
      <c r="AM10285" s="4"/>
    </row>
    <row r="10286" spans="21:39" x14ac:dyDescent="0.2">
      <c r="U10286" s="4"/>
      <c r="V10286" s="4"/>
      <c r="W10286" s="4"/>
      <c r="X10286" s="4"/>
      <c r="AJ10286" s="4"/>
      <c r="AK10286" s="4"/>
      <c r="AL10286" s="4"/>
      <c r="AM10286" s="4"/>
    </row>
    <row r="10287" spans="21:39" x14ac:dyDescent="0.2">
      <c r="U10287" s="4"/>
      <c r="V10287" s="4"/>
      <c r="W10287" s="4"/>
      <c r="X10287" s="4"/>
      <c r="AJ10287" s="4"/>
      <c r="AK10287" s="4"/>
      <c r="AL10287" s="4"/>
      <c r="AM10287" s="4"/>
    </row>
    <row r="10288" spans="21:39" x14ac:dyDescent="0.2">
      <c r="U10288" s="4"/>
      <c r="V10288" s="4"/>
      <c r="W10288" s="4"/>
      <c r="X10288" s="4"/>
      <c r="AJ10288" s="4"/>
      <c r="AK10288" s="4"/>
      <c r="AL10288" s="4"/>
      <c r="AM10288" s="4"/>
    </row>
    <row r="10289" spans="21:39" x14ac:dyDescent="0.2">
      <c r="U10289" s="4"/>
      <c r="V10289" s="4"/>
      <c r="W10289" s="4"/>
      <c r="X10289" s="4"/>
      <c r="AJ10289" s="4"/>
      <c r="AK10289" s="4"/>
      <c r="AL10289" s="4"/>
      <c r="AM10289" s="4"/>
    </row>
    <row r="10290" spans="21:39" x14ac:dyDescent="0.2">
      <c r="U10290" s="4"/>
      <c r="V10290" s="4"/>
      <c r="W10290" s="4"/>
      <c r="X10290" s="4"/>
      <c r="AJ10290" s="4"/>
      <c r="AK10290" s="4"/>
      <c r="AL10290" s="4"/>
      <c r="AM10290" s="4"/>
    </row>
    <row r="10291" spans="21:39" x14ac:dyDescent="0.2">
      <c r="U10291" s="4"/>
      <c r="V10291" s="4"/>
      <c r="W10291" s="4"/>
      <c r="X10291" s="4"/>
      <c r="AJ10291" s="4"/>
      <c r="AK10291" s="4"/>
      <c r="AL10291" s="4"/>
      <c r="AM10291" s="4"/>
    </row>
    <row r="10292" spans="21:39" x14ac:dyDescent="0.2">
      <c r="U10292" s="4"/>
      <c r="V10292" s="4"/>
      <c r="W10292" s="4"/>
      <c r="X10292" s="4"/>
      <c r="AJ10292" s="4"/>
      <c r="AK10292" s="4"/>
      <c r="AL10292" s="4"/>
      <c r="AM10292" s="4"/>
    </row>
    <row r="10293" spans="21:39" x14ac:dyDescent="0.2">
      <c r="U10293" s="4"/>
      <c r="V10293" s="4"/>
      <c r="W10293" s="4"/>
      <c r="X10293" s="4"/>
      <c r="AJ10293" s="4"/>
      <c r="AK10293" s="4"/>
      <c r="AL10293" s="4"/>
      <c r="AM10293" s="4"/>
    </row>
    <row r="10294" spans="21:39" x14ac:dyDescent="0.2">
      <c r="U10294" s="4"/>
      <c r="V10294" s="4"/>
      <c r="W10294" s="4"/>
      <c r="X10294" s="4"/>
      <c r="AJ10294" s="4"/>
      <c r="AK10294" s="4"/>
      <c r="AL10294" s="4"/>
      <c r="AM10294" s="4"/>
    </row>
    <row r="10295" spans="21:39" x14ac:dyDescent="0.2">
      <c r="U10295" s="4"/>
      <c r="V10295" s="4"/>
      <c r="W10295" s="4"/>
      <c r="X10295" s="4"/>
      <c r="AJ10295" s="4"/>
      <c r="AK10295" s="4"/>
      <c r="AL10295" s="4"/>
      <c r="AM10295" s="4"/>
    </row>
    <row r="10296" spans="21:39" x14ac:dyDescent="0.2">
      <c r="U10296" s="4"/>
      <c r="V10296" s="4"/>
      <c r="W10296" s="4"/>
      <c r="X10296" s="4"/>
      <c r="AJ10296" s="4"/>
      <c r="AK10296" s="4"/>
      <c r="AL10296" s="4"/>
      <c r="AM10296" s="4"/>
    </row>
    <row r="10297" spans="21:39" x14ac:dyDescent="0.2">
      <c r="U10297" s="4"/>
      <c r="V10297" s="4"/>
      <c r="W10297" s="4"/>
      <c r="X10297" s="4"/>
      <c r="AJ10297" s="4"/>
      <c r="AK10297" s="4"/>
      <c r="AL10297" s="4"/>
      <c r="AM10297" s="4"/>
    </row>
    <row r="10298" spans="21:39" x14ac:dyDescent="0.2">
      <c r="U10298" s="4"/>
      <c r="V10298" s="4"/>
      <c r="W10298" s="4"/>
      <c r="X10298" s="4"/>
      <c r="AJ10298" s="4"/>
      <c r="AK10298" s="4"/>
      <c r="AL10298" s="4"/>
      <c r="AM10298" s="4"/>
    </row>
    <row r="10299" spans="21:39" x14ac:dyDescent="0.2">
      <c r="U10299" s="4"/>
      <c r="V10299" s="4"/>
      <c r="W10299" s="4"/>
      <c r="X10299" s="4"/>
      <c r="AJ10299" s="4"/>
      <c r="AK10299" s="4"/>
      <c r="AL10299" s="4"/>
      <c r="AM10299" s="4"/>
    </row>
    <row r="10300" spans="21:39" x14ac:dyDescent="0.2">
      <c r="U10300" s="4"/>
      <c r="V10300" s="4"/>
      <c r="W10300" s="4"/>
      <c r="X10300" s="4"/>
      <c r="AJ10300" s="4"/>
      <c r="AK10300" s="4"/>
      <c r="AL10300" s="4"/>
      <c r="AM10300" s="4"/>
    </row>
    <row r="10301" spans="21:39" x14ac:dyDescent="0.2">
      <c r="U10301" s="4"/>
      <c r="V10301" s="4"/>
      <c r="W10301" s="4"/>
      <c r="X10301" s="4"/>
      <c r="AJ10301" s="4"/>
      <c r="AK10301" s="4"/>
      <c r="AL10301" s="4"/>
      <c r="AM10301" s="4"/>
    </row>
    <row r="10302" spans="21:39" x14ac:dyDescent="0.2">
      <c r="U10302" s="4"/>
      <c r="V10302" s="4"/>
      <c r="W10302" s="4"/>
      <c r="X10302" s="4"/>
      <c r="AJ10302" s="4"/>
      <c r="AK10302" s="4"/>
      <c r="AL10302" s="4"/>
      <c r="AM10302" s="4"/>
    </row>
    <row r="10303" spans="21:39" x14ac:dyDescent="0.2">
      <c r="U10303" s="4"/>
      <c r="V10303" s="4"/>
      <c r="W10303" s="4"/>
      <c r="X10303" s="4"/>
      <c r="AJ10303" s="4"/>
      <c r="AK10303" s="4"/>
      <c r="AL10303" s="4"/>
      <c r="AM10303" s="4"/>
    </row>
    <row r="10304" spans="21:39" x14ac:dyDescent="0.2">
      <c r="U10304" s="4"/>
      <c r="V10304" s="4"/>
      <c r="W10304" s="4"/>
      <c r="X10304" s="4"/>
      <c r="AJ10304" s="4"/>
      <c r="AK10304" s="4"/>
      <c r="AL10304" s="4"/>
      <c r="AM10304" s="4"/>
    </row>
    <row r="10305" spans="21:39" x14ac:dyDescent="0.2">
      <c r="U10305" s="4"/>
      <c r="V10305" s="4"/>
      <c r="W10305" s="4"/>
      <c r="X10305" s="4"/>
      <c r="AJ10305" s="4"/>
      <c r="AK10305" s="4"/>
      <c r="AL10305" s="4"/>
      <c r="AM10305" s="4"/>
    </row>
    <row r="10306" spans="21:39" x14ac:dyDescent="0.2">
      <c r="U10306" s="4"/>
      <c r="V10306" s="4"/>
      <c r="W10306" s="4"/>
      <c r="X10306" s="4"/>
      <c r="AJ10306" s="4"/>
      <c r="AK10306" s="4"/>
      <c r="AL10306" s="4"/>
      <c r="AM10306" s="4"/>
    </row>
    <row r="10307" spans="21:39" x14ac:dyDescent="0.2">
      <c r="U10307" s="4"/>
      <c r="V10307" s="4"/>
      <c r="W10307" s="4"/>
      <c r="X10307" s="4"/>
      <c r="AJ10307" s="4"/>
      <c r="AK10307" s="4"/>
      <c r="AL10307" s="4"/>
      <c r="AM10307" s="4"/>
    </row>
    <row r="10308" spans="21:39" x14ac:dyDescent="0.2">
      <c r="U10308" s="4"/>
      <c r="V10308" s="4"/>
      <c r="W10308" s="4"/>
      <c r="X10308" s="4"/>
      <c r="AJ10308" s="4"/>
      <c r="AK10308" s="4"/>
      <c r="AL10308" s="4"/>
      <c r="AM10308" s="4"/>
    </row>
    <row r="10309" spans="21:39" x14ac:dyDescent="0.2">
      <c r="U10309" s="4"/>
      <c r="V10309" s="4"/>
      <c r="W10309" s="4"/>
      <c r="X10309" s="4"/>
      <c r="AJ10309" s="4"/>
      <c r="AK10309" s="4"/>
      <c r="AL10309" s="4"/>
      <c r="AM10309" s="4"/>
    </row>
    <row r="10310" spans="21:39" x14ac:dyDescent="0.2">
      <c r="U10310" s="4"/>
      <c r="V10310" s="4"/>
      <c r="W10310" s="4"/>
      <c r="X10310" s="4"/>
      <c r="AJ10310" s="4"/>
      <c r="AK10310" s="4"/>
      <c r="AL10310" s="4"/>
      <c r="AM10310" s="4"/>
    </row>
    <row r="10311" spans="21:39" x14ac:dyDescent="0.2">
      <c r="U10311" s="4"/>
      <c r="V10311" s="4"/>
      <c r="W10311" s="4"/>
      <c r="X10311" s="4"/>
      <c r="AJ10311" s="4"/>
      <c r="AK10311" s="4"/>
      <c r="AL10311" s="4"/>
      <c r="AM10311" s="4"/>
    </row>
    <row r="10312" spans="21:39" x14ac:dyDescent="0.2">
      <c r="U10312" s="4"/>
      <c r="V10312" s="4"/>
      <c r="W10312" s="4"/>
      <c r="X10312" s="4"/>
      <c r="AJ10312" s="4"/>
      <c r="AK10312" s="4"/>
      <c r="AL10312" s="4"/>
      <c r="AM10312" s="4"/>
    </row>
    <row r="10313" spans="21:39" x14ac:dyDescent="0.2">
      <c r="U10313" s="4"/>
      <c r="V10313" s="4"/>
      <c r="W10313" s="4"/>
      <c r="X10313" s="4"/>
      <c r="AJ10313" s="4"/>
      <c r="AK10313" s="4"/>
      <c r="AL10313" s="4"/>
      <c r="AM10313" s="4"/>
    </row>
    <row r="10314" spans="21:39" x14ac:dyDescent="0.2">
      <c r="U10314" s="4"/>
      <c r="V10314" s="4"/>
      <c r="W10314" s="4"/>
      <c r="X10314" s="4"/>
      <c r="AJ10314" s="4"/>
      <c r="AK10314" s="4"/>
      <c r="AL10314" s="4"/>
      <c r="AM10314" s="4"/>
    </row>
    <row r="10315" spans="21:39" x14ac:dyDescent="0.2">
      <c r="U10315" s="4"/>
      <c r="V10315" s="4"/>
      <c r="W10315" s="4"/>
      <c r="X10315" s="4"/>
      <c r="AJ10315" s="4"/>
      <c r="AK10315" s="4"/>
      <c r="AL10315" s="4"/>
      <c r="AM10315" s="4"/>
    </row>
    <row r="10316" spans="21:39" x14ac:dyDescent="0.2">
      <c r="U10316" s="4"/>
      <c r="V10316" s="4"/>
      <c r="W10316" s="4"/>
      <c r="X10316" s="4"/>
      <c r="AJ10316" s="4"/>
      <c r="AK10316" s="4"/>
      <c r="AL10316" s="4"/>
      <c r="AM10316" s="4"/>
    </row>
    <row r="10317" spans="21:39" x14ac:dyDescent="0.2">
      <c r="U10317" s="4"/>
      <c r="V10317" s="4"/>
      <c r="W10317" s="4"/>
      <c r="X10317" s="4"/>
      <c r="AJ10317" s="4"/>
      <c r="AK10317" s="4"/>
      <c r="AL10317" s="4"/>
      <c r="AM10317" s="4"/>
    </row>
    <row r="10318" spans="21:39" x14ac:dyDescent="0.2">
      <c r="U10318" s="4"/>
      <c r="V10318" s="4"/>
      <c r="W10318" s="4"/>
      <c r="X10318" s="4"/>
      <c r="AJ10318" s="4"/>
      <c r="AK10318" s="4"/>
      <c r="AL10318" s="4"/>
      <c r="AM10318" s="4"/>
    </row>
    <row r="10319" spans="21:39" x14ac:dyDescent="0.2">
      <c r="U10319" s="4"/>
      <c r="V10319" s="4"/>
      <c r="W10319" s="4"/>
      <c r="X10319" s="4"/>
      <c r="AJ10319" s="4"/>
      <c r="AK10319" s="4"/>
      <c r="AL10319" s="4"/>
      <c r="AM10319" s="4"/>
    </row>
    <row r="10320" spans="21:39" x14ac:dyDescent="0.2">
      <c r="U10320" s="4"/>
      <c r="V10320" s="4"/>
      <c r="W10320" s="4"/>
      <c r="X10320" s="4"/>
      <c r="AJ10320" s="4"/>
      <c r="AK10320" s="4"/>
      <c r="AL10320" s="4"/>
      <c r="AM10320" s="4"/>
    </row>
    <row r="10321" spans="21:39" x14ac:dyDescent="0.2">
      <c r="U10321" s="4"/>
      <c r="V10321" s="4"/>
      <c r="W10321" s="4"/>
      <c r="X10321" s="4"/>
      <c r="AJ10321" s="4"/>
      <c r="AK10321" s="4"/>
      <c r="AL10321" s="4"/>
      <c r="AM10321" s="4"/>
    </row>
    <row r="10322" spans="21:39" x14ac:dyDescent="0.2">
      <c r="U10322" s="4"/>
      <c r="V10322" s="4"/>
      <c r="W10322" s="4"/>
      <c r="X10322" s="4"/>
      <c r="AJ10322" s="4"/>
      <c r="AK10322" s="4"/>
      <c r="AL10322" s="4"/>
      <c r="AM10322" s="4"/>
    </row>
    <row r="10323" spans="21:39" x14ac:dyDescent="0.2">
      <c r="U10323" s="4"/>
      <c r="V10323" s="4"/>
      <c r="W10323" s="4"/>
      <c r="X10323" s="4"/>
      <c r="AJ10323" s="4"/>
      <c r="AK10323" s="4"/>
      <c r="AL10323" s="4"/>
      <c r="AM10323" s="4"/>
    </row>
    <row r="10324" spans="21:39" x14ac:dyDescent="0.2">
      <c r="U10324" s="4"/>
      <c r="V10324" s="4"/>
      <c r="W10324" s="4"/>
      <c r="X10324" s="4"/>
      <c r="AJ10324" s="4"/>
      <c r="AK10324" s="4"/>
      <c r="AL10324" s="4"/>
      <c r="AM10324" s="4"/>
    </row>
    <row r="10325" spans="21:39" x14ac:dyDescent="0.2">
      <c r="U10325" s="4"/>
      <c r="V10325" s="4"/>
      <c r="W10325" s="4"/>
      <c r="X10325" s="4"/>
      <c r="AJ10325" s="4"/>
      <c r="AK10325" s="4"/>
      <c r="AL10325" s="4"/>
      <c r="AM10325" s="4"/>
    </row>
    <row r="10326" spans="21:39" x14ac:dyDescent="0.2">
      <c r="U10326" s="4"/>
      <c r="V10326" s="4"/>
      <c r="W10326" s="4"/>
      <c r="X10326" s="4"/>
      <c r="AJ10326" s="4"/>
      <c r="AK10326" s="4"/>
      <c r="AL10326" s="4"/>
      <c r="AM10326" s="4"/>
    </row>
    <row r="10327" spans="21:39" x14ac:dyDescent="0.2">
      <c r="U10327" s="4"/>
      <c r="V10327" s="4"/>
      <c r="W10327" s="4"/>
      <c r="X10327" s="4"/>
      <c r="AJ10327" s="4"/>
      <c r="AK10327" s="4"/>
      <c r="AL10327" s="4"/>
      <c r="AM10327" s="4"/>
    </row>
    <row r="10328" spans="21:39" x14ac:dyDescent="0.2">
      <c r="U10328" s="4"/>
      <c r="V10328" s="4"/>
      <c r="W10328" s="4"/>
      <c r="X10328" s="4"/>
      <c r="AJ10328" s="4"/>
      <c r="AK10328" s="4"/>
      <c r="AL10328" s="4"/>
      <c r="AM10328" s="4"/>
    </row>
    <row r="10329" spans="21:39" x14ac:dyDescent="0.2">
      <c r="U10329" s="4"/>
      <c r="V10329" s="4"/>
      <c r="W10329" s="4"/>
      <c r="X10329" s="4"/>
      <c r="AJ10329" s="4"/>
      <c r="AK10329" s="4"/>
      <c r="AL10329" s="4"/>
      <c r="AM10329" s="4"/>
    </row>
    <row r="10330" spans="21:39" x14ac:dyDescent="0.2">
      <c r="U10330" s="4"/>
      <c r="V10330" s="4"/>
      <c r="W10330" s="4"/>
      <c r="X10330" s="4"/>
      <c r="AJ10330" s="4"/>
      <c r="AK10330" s="4"/>
      <c r="AL10330" s="4"/>
      <c r="AM10330" s="4"/>
    </row>
    <row r="10331" spans="21:39" x14ac:dyDescent="0.2">
      <c r="U10331" s="4"/>
      <c r="V10331" s="4"/>
      <c r="W10331" s="4"/>
      <c r="X10331" s="4"/>
      <c r="AJ10331" s="4"/>
      <c r="AK10331" s="4"/>
      <c r="AL10331" s="4"/>
      <c r="AM10331" s="4"/>
    </row>
    <row r="10332" spans="21:39" x14ac:dyDescent="0.2">
      <c r="U10332" s="4"/>
      <c r="V10332" s="4"/>
      <c r="W10332" s="4"/>
      <c r="X10332" s="4"/>
      <c r="AJ10332" s="4"/>
      <c r="AK10332" s="4"/>
      <c r="AL10332" s="4"/>
      <c r="AM10332" s="4"/>
    </row>
    <row r="10333" spans="21:39" x14ac:dyDescent="0.2">
      <c r="U10333" s="4"/>
      <c r="V10333" s="4"/>
      <c r="W10333" s="4"/>
      <c r="X10333" s="4"/>
      <c r="AJ10333" s="4"/>
      <c r="AK10333" s="4"/>
      <c r="AL10333" s="4"/>
      <c r="AM10333" s="4"/>
    </row>
    <row r="10334" spans="21:39" x14ac:dyDescent="0.2">
      <c r="U10334" s="4"/>
      <c r="V10334" s="4"/>
      <c r="W10334" s="4"/>
      <c r="X10334" s="4"/>
      <c r="AJ10334" s="4"/>
      <c r="AK10334" s="4"/>
      <c r="AL10334" s="4"/>
      <c r="AM10334" s="4"/>
    </row>
    <row r="10335" spans="21:39" x14ac:dyDescent="0.2">
      <c r="U10335" s="4"/>
      <c r="V10335" s="4"/>
      <c r="W10335" s="4"/>
      <c r="X10335" s="4"/>
      <c r="AJ10335" s="4"/>
      <c r="AK10335" s="4"/>
      <c r="AL10335" s="4"/>
      <c r="AM10335" s="4"/>
    </row>
    <row r="10336" spans="21:39" x14ac:dyDescent="0.2">
      <c r="U10336" s="4"/>
      <c r="V10336" s="4"/>
      <c r="W10336" s="4"/>
      <c r="X10336" s="4"/>
      <c r="AJ10336" s="4"/>
      <c r="AK10336" s="4"/>
      <c r="AL10336" s="4"/>
      <c r="AM10336" s="4"/>
    </row>
    <row r="10337" spans="21:39" x14ac:dyDescent="0.2">
      <c r="U10337" s="4"/>
      <c r="V10337" s="4"/>
      <c r="W10337" s="4"/>
      <c r="X10337" s="4"/>
      <c r="AJ10337" s="4"/>
      <c r="AK10337" s="4"/>
      <c r="AL10337" s="4"/>
      <c r="AM10337" s="4"/>
    </row>
    <row r="10338" spans="21:39" x14ac:dyDescent="0.2">
      <c r="U10338" s="4"/>
      <c r="V10338" s="4"/>
      <c r="W10338" s="4"/>
      <c r="X10338" s="4"/>
      <c r="AJ10338" s="4"/>
      <c r="AK10338" s="4"/>
      <c r="AL10338" s="4"/>
      <c r="AM10338" s="4"/>
    </row>
    <row r="10339" spans="21:39" x14ac:dyDescent="0.2">
      <c r="U10339" s="4"/>
      <c r="V10339" s="4"/>
      <c r="W10339" s="4"/>
      <c r="X10339" s="4"/>
      <c r="AJ10339" s="4"/>
      <c r="AK10339" s="4"/>
      <c r="AL10339" s="4"/>
      <c r="AM10339" s="4"/>
    </row>
    <row r="10340" spans="21:39" x14ac:dyDescent="0.2">
      <c r="U10340" s="4"/>
      <c r="V10340" s="4"/>
      <c r="W10340" s="4"/>
      <c r="X10340" s="4"/>
      <c r="AJ10340" s="4"/>
      <c r="AK10340" s="4"/>
      <c r="AL10340" s="4"/>
      <c r="AM10340" s="4"/>
    </row>
    <row r="10341" spans="21:39" x14ac:dyDescent="0.2">
      <c r="U10341" s="4"/>
      <c r="V10341" s="4"/>
      <c r="W10341" s="4"/>
      <c r="X10341" s="4"/>
      <c r="AJ10341" s="4"/>
      <c r="AK10341" s="4"/>
      <c r="AL10341" s="4"/>
      <c r="AM10341" s="4"/>
    </row>
    <row r="10342" spans="21:39" x14ac:dyDescent="0.2">
      <c r="U10342" s="4"/>
      <c r="V10342" s="4"/>
      <c r="W10342" s="4"/>
      <c r="X10342" s="4"/>
      <c r="AJ10342" s="4"/>
      <c r="AK10342" s="4"/>
      <c r="AL10342" s="4"/>
      <c r="AM10342" s="4"/>
    </row>
    <row r="10343" spans="21:39" x14ac:dyDescent="0.2">
      <c r="U10343" s="4"/>
      <c r="V10343" s="4"/>
      <c r="W10343" s="4"/>
      <c r="X10343" s="4"/>
      <c r="AJ10343" s="4"/>
      <c r="AK10343" s="4"/>
      <c r="AL10343" s="4"/>
      <c r="AM10343" s="4"/>
    </row>
    <row r="10344" spans="21:39" x14ac:dyDescent="0.2">
      <c r="U10344" s="4"/>
      <c r="V10344" s="4"/>
      <c r="W10344" s="4"/>
      <c r="X10344" s="4"/>
      <c r="AJ10344" s="4"/>
      <c r="AK10344" s="4"/>
      <c r="AL10344" s="4"/>
      <c r="AM10344" s="4"/>
    </row>
    <row r="10345" spans="21:39" x14ac:dyDescent="0.2">
      <c r="U10345" s="4"/>
      <c r="V10345" s="4"/>
      <c r="W10345" s="4"/>
      <c r="X10345" s="4"/>
      <c r="AJ10345" s="4"/>
      <c r="AK10345" s="4"/>
      <c r="AL10345" s="4"/>
      <c r="AM10345" s="4"/>
    </row>
    <row r="10346" spans="21:39" x14ac:dyDescent="0.2">
      <c r="U10346" s="4"/>
      <c r="V10346" s="4"/>
      <c r="W10346" s="4"/>
      <c r="X10346" s="4"/>
      <c r="AJ10346" s="4"/>
      <c r="AK10346" s="4"/>
      <c r="AL10346" s="4"/>
      <c r="AM10346" s="4"/>
    </row>
    <row r="10347" spans="21:39" x14ac:dyDescent="0.2">
      <c r="U10347" s="4"/>
      <c r="V10347" s="4"/>
      <c r="W10347" s="4"/>
      <c r="X10347" s="4"/>
      <c r="AJ10347" s="4"/>
      <c r="AK10347" s="4"/>
      <c r="AL10347" s="4"/>
      <c r="AM10347" s="4"/>
    </row>
    <row r="10348" spans="21:39" x14ac:dyDescent="0.2">
      <c r="U10348" s="4"/>
      <c r="V10348" s="4"/>
      <c r="W10348" s="4"/>
      <c r="X10348" s="4"/>
      <c r="AJ10348" s="4"/>
      <c r="AK10348" s="4"/>
      <c r="AL10348" s="4"/>
      <c r="AM10348" s="4"/>
    </row>
    <row r="10349" spans="21:39" x14ac:dyDescent="0.2">
      <c r="U10349" s="4"/>
      <c r="V10349" s="4"/>
      <c r="W10349" s="4"/>
      <c r="X10349" s="4"/>
      <c r="AJ10349" s="4"/>
      <c r="AK10349" s="4"/>
      <c r="AL10349" s="4"/>
      <c r="AM10349" s="4"/>
    </row>
    <row r="10350" spans="21:39" x14ac:dyDescent="0.2">
      <c r="U10350" s="4"/>
      <c r="V10350" s="4"/>
      <c r="W10350" s="4"/>
      <c r="X10350" s="4"/>
      <c r="AJ10350" s="4"/>
      <c r="AK10350" s="4"/>
      <c r="AL10350" s="4"/>
      <c r="AM10350" s="4"/>
    </row>
    <row r="10351" spans="21:39" x14ac:dyDescent="0.2">
      <c r="U10351" s="4"/>
      <c r="V10351" s="4"/>
      <c r="W10351" s="4"/>
      <c r="X10351" s="4"/>
      <c r="AJ10351" s="4"/>
      <c r="AK10351" s="4"/>
      <c r="AL10351" s="4"/>
      <c r="AM10351" s="4"/>
    </row>
    <row r="10352" spans="21:39" x14ac:dyDescent="0.2">
      <c r="U10352" s="4"/>
      <c r="V10352" s="4"/>
      <c r="W10352" s="4"/>
      <c r="X10352" s="4"/>
      <c r="AJ10352" s="4"/>
      <c r="AK10352" s="4"/>
      <c r="AL10352" s="4"/>
      <c r="AM10352" s="4"/>
    </row>
    <row r="10353" spans="21:39" x14ac:dyDescent="0.2">
      <c r="U10353" s="4"/>
      <c r="V10353" s="4"/>
      <c r="W10353" s="4"/>
      <c r="X10353" s="4"/>
      <c r="AJ10353" s="4"/>
      <c r="AK10353" s="4"/>
      <c r="AL10353" s="4"/>
      <c r="AM10353" s="4"/>
    </row>
    <row r="10354" spans="21:39" x14ac:dyDescent="0.2">
      <c r="U10354" s="4"/>
      <c r="V10354" s="4"/>
      <c r="W10354" s="4"/>
      <c r="X10354" s="4"/>
      <c r="AJ10354" s="4"/>
      <c r="AK10354" s="4"/>
      <c r="AL10354" s="4"/>
      <c r="AM10354" s="4"/>
    </row>
    <row r="10355" spans="21:39" x14ac:dyDescent="0.2">
      <c r="U10355" s="4"/>
      <c r="V10355" s="4"/>
      <c r="W10355" s="4"/>
      <c r="X10355" s="4"/>
      <c r="AJ10355" s="4"/>
      <c r="AK10355" s="4"/>
      <c r="AL10355" s="4"/>
      <c r="AM10355" s="4"/>
    </row>
    <row r="10356" spans="21:39" x14ac:dyDescent="0.2">
      <c r="U10356" s="4"/>
      <c r="V10356" s="4"/>
      <c r="W10356" s="4"/>
      <c r="X10356" s="4"/>
      <c r="AJ10356" s="4"/>
      <c r="AK10356" s="4"/>
      <c r="AL10356" s="4"/>
      <c r="AM10356" s="4"/>
    </row>
    <row r="10357" spans="21:39" x14ac:dyDescent="0.2">
      <c r="U10357" s="4"/>
      <c r="V10357" s="4"/>
      <c r="W10357" s="4"/>
      <c r="X10357" s="4"/>
      <c r="AJ10357" s="4"/>
      <c r="AK10357" s="4"/>
      <c r="AL10357" s="4"/>
      <c r="AM10357" s="4"/>
    </row>
    <row r="10358" spans="21:39" x14ac:dyDescent="0.2">
      <c r="U10358" s="4"/>
      <c r="V10358" s="4"/>
      <c r="W10358" s="4"/>
      <c r="X10358" s="4"/>
      <c r="AJ10358" s="4"/>
      <c r="AK10358" s="4"/>
      <c r="AL10358" s="4"/>
      <c r="AM10358" s="4"/>
    </row>
    <row r="10359" spans="21:39" x14ac:dyDescent="0.2">
      <c r="U10359" s="4"/>
      <c r="V10359" s="4"/>
      <c r="W10359" s="4"/>
      <c r="X10359" s="4"/>
      <c r="AJ10359" s="4"/>
      <c r="AK10359" s="4"/>
      <c r="AL10359" s="4"/>
      <c r="AM10359" s="4"/>
    </row>
    <row r="10360" spans="21:39" x14ac:dyDescent="0.2">
      <c r="U10360" s="4"/>
      <c r="V10360" s="4"/>
      <c r="W10360" s="4"/>
      <c r="X10360" s="4"/>
      <c r="AJ10360" s="4"/>
      <c r="AK10360" s="4"/>
      <c r="AL10360" s="4"/>
      <c r="AM10360" s="4"/>
    </row>
    <row r="10361" spans="21:39" x14ac:dyDescent="0.2">
      <c r="U10361" s="4"/>
      <c r="V10361" s="4"/>
      <c r="W10361" s="4"/>
      <c r="X10361" s="4"/>
      <c r="AJ10361" s="4"/>
      <c r="AK10361" s="4"/>
      <c r="AL10361" s="4"/>
      <c r="AM10361" s="4"/>
    </row>
    <row r="10362" spans="21:39" x14ac:dyDescent="0.2">
      <c r="U10362" s="4"/>
      <c r="V10362" s="4"/>
      <c r="W10362" s="4"/>
      <c r="X10362" s="4"/>
      <c r="AJ10362" s="4"/>
      <c r="AK10362" s="4"/>
      <c r="AL10362" s="4"/>
      <c r="AM10362" s="4"/>
    </row>
    <row r="10363" spans="21:39" x14ac:dyDescent="0.2">
      <c r="U10363" s="4"/>
      <c r="V10363" s="4"/>
      <c r="W10363" s="4"/>
      <c r="X10363" s="4"/>
      <c r="AJ10363" s="4"/>
      <c r="AK10363" s="4"/>
      <c r="AL10363" s="4"/>
      <c r="AM10363" s="4"/>
    </row>
    <row r="10364" spans="21:39" x14ac:dyDescent="0.2">
      <c r="U10364" s="4"/>
      <c r="V10364" s="4"/>
      <c r="W10364" s="4"/>
      <c r="X10364" s="4"/>
      <c r="AJ10364" s="4"/>
      <c r="AK10364" s="4"/>
      <c r="AL10364" s="4"/>
      <c r="AM10364" s="4"/>
    </row>
    <row r="10365" spans="21:39" x14ac:dyDescent="0.2">
      <c r="U10365" s="4"/>
      <c r="V10365" s="4"/>
      <c r="W10365" s="4"/>
      <c r="X10365" s="4"/>
      <c r="AJ10365" s="4"/>
      <c r="AK10365" s="4"/>
      <c r="AL10365" s="4"/>
      <c r="AM10365" s="4"/>
    </row>
    <row r="10366" spans="21:39" x14ac:dyDescent="0.2">
      <c r="U10366" s="4"/>
      <c r="V10366" s="4"/>
      <c r="W10366" s="4"/>
      <c r="X10366" s="4"/>
      <c r="AJ10366" s="4"/>
      <c r="AK10366" s="4"/>
      <c r="AL10366" s="4"/>
      <c r="AM10366" s="4"/>
    </row>
    <row r="10367" spans="21:39" x14ac:dyDescent="0.2">
      <c r="U10367" s="4"/>
      <c r="V10367" s="4"/>
      <c r="W10367" s="4"/>
      <c r="X10367" s="4"/>
      <c r="AJ10367" s="4"/>
      <c r="AK10367" s="4"/>
      <c r="AL10367" s="4"/>
      <c r="AM10367" s="4"/>
    </row>
    <row r="10368" spans="21:39" x14ac:dyDescent="0.2">
      <c r="U10368" s="4"/>
      <c r="V10368" s="4"/>
      <c r="W10368" s="4"/>
      <c r="X10368" s="4"/>
      <c r="AJ10368" s="4"/>
      <c r="AK10368" s="4"/>
      <c r="AL10368" s="4"/>
      <c r="AM10368" s="4"/>
    </row>
    <row r="10369" spans="21:39" x14ac:dyDescent="0.2">
      <c r="U10369" s="4"/>
      <c r="V10369" s="4"/>
      <c r="W10369" s="4"/>
      <c r="X10369" s="4"/>
      <c r="AJ10369" s="4"/>
      <c r="AK10369" s="4"/>
      <c r="AL10369" s="4"/>
      <c r="AM10369" s="4"/>
    </row>
    <row r="10370" spans="21:39" x14ac:dyDescent="0.2">
      <c r="U10370" s="4"/>
      <c r="V10370" s="4"/>
      <c r="W10370" s="4"/>
      <c r="X10370" s="4"/>
      <c r="AJ10370" s="4"/>
      <c r="AK10370" s="4"/>
      <c r="AL10370" s="4"/>
      <c r="AM10370" s="4"/>
    </row>
    <row r="10371" spans="21:39" x14ac:dyDescent="0.2">
      <c r="U10371" s="4"/>
      <c r="V10371" s="4"/>
      <c r="W10371" s="4"/>
      <c r="X10371" s="4"/>
      <c r="AJ10371" s="4"/>
      <c r="AK10371" s="4"/>
      <c r="AL10371" s="4"/>
      <c r="AM10371" s="4"/>
    </row>
    <row r="10372" spans="21:39" x14ac:dyDescent="0.2">
      <c r="U10372" s="4"/>
      <c r="V10372" s="4"/>
      <c r="W10372" s="4"/>
      <c r="X10372" s="4"/>
      <c r="AJ10372" s="4"/>
      <c r="AK10372" s="4"/>
      <c r="AL10372" s="4"/>
      <c r="AM10372" s="4"/>
    </row>
    <row r="10373" spans="21:39" x14ac:dyDescent="0.2">
      <c r="U10373" s="4"/>
      <c r="V10373" s="4"/>
      <c r="W10373" s="4"/>
      <c r="X10373" s="4"/>
      <c r="AJ10373" s="4"/>
      <c r="AK10373" s="4"/>
      <c r="AL10373" s="4"/>
      <c r="AM10373" s="4"/>
    </row>
    <row r="10374" spans="21:39" x14ac:dyDescent="0.2">
      <c r="U10374" s="4"/>
      <c r="V10374" s="4"/>
      <c r="W10374" s="4"/>
      <c r="X10374" s="4"/>
      <c r="AJ10374" s="4"/>
      <c r="AK10374" s="4"/>
      <c r="AL10374" s="4"/>
      <c r="AM10374" s="4"/>
    </row>
    <row r="10375" spans="21:39" x14ac:dyDescent="0.2">
      <c r="U10375" s="4"/>
      <c r="V10375" s="4"/>
      <c r="W10375" s="4"/>
      <c r="X10375" s="4"/>
      <c r="AJ10375" s="4"/>
      <c r="AK10375" s="4"/>
      <c r="AL10375" s="4"/>
      <c r="AM10375" s="4"/>
    </row>
    <row r="10376" spans="21:39" x14ac:dyDescent="0.2">
      <c r="U10376" s="4"/>
      <c r="V10376" s="4"/>
      <c r="W10376" s="4"/>
      <c r="X10376" s="4"/>
      <c r="AJ10376" s="4"/>
      <c r="AK10376" s="4"/>
      <c r="AL10376" s="4"/>
      <c r="AM10376" s="4"/>
    </row>
    <row r="10377" spans="21:39" x14ac:dyDescent="0.2">
      <c r="U10377" s="4"/>
      <c r="V10377" s="4"/>
      <c r="W10377" s="4"/>
      <c r="X10377" s="4"/>
      <c r="AJ10377" s="4"/>
      <c r="AK10377" s="4"/>
      <c r="AL10377" s="4"/>
      <c r="AM10377" s="4"/>
    </row>
    <row r="10378" spans="21:39" x14ac:dyDescent="0.2">
      <c r="U10378" s="4"/>
      <c r="V10378" s="4"/>
      <c r="W10378" s="4"/>
      <c r="X10378" s="4"/>
      <c r="AJ10378" s="4"/>
      <c r="AK10378" s="4"/>
      <c r="AL10378" s="4"/>
      <c r="AM10378" s="4"/>
    </row>
    <row r="10379" spans="21:39" x14ac:dyDescent="0.2">
      <c r="U10379" s="4"/>
      <c r="V10379" s="4"/>
      <c r="W10379" s="4"/>
      <c r="X10379" s="4"/>
      <c r="AJ10379" s="4"/>
      <c r="AK10379" s="4"/>
      <c r="AL10379" s="4"/>
      <c r="AM10379" s="4"/>
    </row>
    <row r="10380" spans="21:39" x14ac:dyDescent="0.2">
      <c r="U10380" s="4"/>
      <c r="V10380" s="4"/>
      <c r="W10380" s="4"/>
      <c r="X10380" s="4"/>
      <c r="AJ10380" s="4"/>
      <c r="AK10380" s="4"/>
      <c r="AL10380" s="4"/>
      <c r="AM10380" s="4"/>
    </row>
    <row r="10381" spans="21:39" x14ac:dyDescent="0.2">
      <c r="U10381" s="4"/>
      <c r="V10381" s="4"/>
      <c r="W10381" s="4"/>
      <c r="X10381" s="4"/>
      <c r="AJ10381" s="4"/>
      <c r="AK10381" s="4"/>
      <c r="AL10381" s="4"/>
      <c r="AM10381" s="4"/>
    </row>
    <row r="10382" spans="21:39" x14ac:dyDescent="0.2">
      <c r="U10382" s="4"/>
      <c r="V10382" s="4"/>
      <c r="W10382" s="4"/>
      <c r="X10382" s="4"/>
      <c r="AJ10382" s="4"/>
      <c r="AK10382" s="4"/>
      <c r="AL10382" s="4"/>
      <c r="AM10382" s="4"/>
    </row>
    <row r="10383" spans="21:39" x14ac:dyDescent="0.2">
      <c r="U10383" s="4"/>
      <c r="V10383" s="4"/>
      <c r="W10383" s="4"/>
      <c r="X10383" s="4"/>
      <c r="AJ10383" s="4"/>
      <c r="AK10383" s="4"/>
      <c r="AL10383" s="4"/>
      <c r="AM10383" s="4"/>
    </row>
    <row r="10384" spans="21:39" x14ac:dyDescent="0.2">
      <c r="U10384" s="4"/>
      <c r="V10384" s="4"/>
      <c r="W10384" s="4"/>
      <c r="X10384" s="4"/>
      <c r="AJ10384" s="4"/>
      <c r="AK10384" s="4"/>
      <c r="AL10384" s="4"/>
      <c r="AM10384" s="4"/>
    </row>
    <row r="10385" spans="21:39" x14ac:dyDescent="0.2">
      <c r="U10385" s="4"/>
      <c r="V10385" s="4"/>
      <c r="W10385" s="4"/>
      <c r="X10385" s="4"/>
      <c r="AJ10385" s="4"/>
      <c r="AK10385" s="4"/>
      <c r="AL10385" s="4"/>
      <c r="AM10385" s="4"/>
    </row>
    <row r="10386" spans="21:39" x14ac:dyDescent="0.2">
      <c r="U10386" s="4"/>
      <c r="V10386" s="4"/>
      <c r="W10386" s="4"/>
      <c r="X10386" s="4"/>
      <c r="AJ10386" s="4"/>
      <c r="AK10386" s="4"/>
      <c r="AL10386" s="4"/>
      <c r="AM10386" s="4"/>
    </row>
    <row r="10387" spans="21:39" x14ac:dyDescent="0.2">
      <c r="U10387" s="4"/>
      <c r="V10387" s="4"/>
      <c r="W10387" s="4"/>
      <c r="X10387" s="4"/>
      <c r="AJ10387" s="4"/>
      <c r="AK10387" s="4"/>
      <c r="AL10387" s="4"/>
      <c r="AM10387" s="4"/>
    </row>
    <row r="10388" spans="21:39" x14ac:dyDescent="0.2">
      <c r="U10388" s="4"/>
      <c r="V10388" s="4"/>
      <c r="W10388" s="4"/>
      <c r="X10388" s="4"/>
      <c r="AJ10388" s="4"/>
      <c r="AK10388" s="4"/>
      <c r="AL10388" s="4"/>
      <c r="AM10388" s="4"/>
    </row>
    <row r="10389" spans="21:39" x14ac:dyDescent="0.2">
      <c r="U10389" s="4"/>
      <c r="V10389" s="4"/>
      <c r="W10389" s="4"/>
      <c r="X10389" s="4"/>
      <c r="AJ10389" s="4"/>
      <c r="AK10389" s="4"/>
      <c r="AL10389" s="4"/>
      <c r="AM10389" s="4"/>
    </row>
    <row r="10390" spans="21:39" x14ac:dyDescent="0.2">
      <c r="U10390" s="4"/>
      <c r="V10390" s="4"/>
      <c r="W10390" s="4"/>
      <c r="X10390" s="4"/>
      <c r="AJ10390" s="4"/>
      <c r="AK10390" s="4"/>
      <c r="AL10390" s="4"/>
      <c r="AM10390" s="4"/>
    </row>
    <row r="10391" spans="21:39" x14ac:dyDescent="0.2">
      <c r="U10391" s="4"/>
      <c r="V10391" s="4"/>
      <c r="W10391" s="4"/>
      <c r="X10391" s="4"/>
      <c r="AJ10391" s="4"/>
      <c r="AK10391" s="4"/>
      <c r="AL10391" s="4"/>
      <c r="AM10391" s="4"/>
    </row>
    <row r="10392" spans="21:39" x14ac:dyDescent="0.2">
      <c r="U10392" s="4"/>
      <c r="V10392" s="4"/>
      <c r="W10392" s="4"/>
      <c r="X10392" s="4"/>
      <c r="AJ10392" s="4"/>
      <c r="AK10392" s="4"/>
      <c r="AL10392" s="4"/>
      <c r="AM10392" s="4"/>
    </row>
    <row r="10393" spans="21:39" x14ac:dyDescent="0.2">
      <c r="U10393" s="4"/>
      <c r="V10393" s="4"/>
      <c r="W10393" s="4"/>
      <c r="X10393" s="4"/>
      <c r="AJ10393" s="4"/>
      <c r="AK10393" s="4"/>
      <c r="AL10393" s="4"/>
      <c r="AM10393" s="4"/>
    </row>
    <row r="10394" spans="21:39" x14ac:dyDescent="0.2">
      <c r="U10394" s="4"/>
      <c r="V10394" s="4"/>
      <c r="W10394" s="4"/>
      <c r="X10394" s="4"/>
      <c r="AJ10394" s="4"/>
      <c r="AK10394" s="4"/>
      <c r="AL10394" s="4"/>
      <c r="AM10394" s="4"/>
    </row>
    <row r="10395" spans="21:39" x14ac:dyDescent="0.2">
      <c r="U10395" s="4"/>
      <c r="V10395" s="4"/>
      <c r="W10395" s="4"/>
      <c r="X10395" s="4"/>
      <c r="AJ10395" s="4"/>
      <c r="AK10395" s="4"/>
      <c r="AL10395" s="4"/>
      <c r="AM10395" s="4"/>
    </row>
    <row r="10396" spans="21:39" x14ac:dyDescent="0.2">
      <c r="U10396" s="4"/>
      <c r="V10396" s="4"/>
      <c r="W10396" s="4"/>
      <c r="X10396" s="4"/>
      <c r="AJ10396" s="4"/>
      <c r="AK10396" s="4"/>
      <c r="AL10396" s="4"/>
      <c r="AM10396" s="4"/>
    </row>
    <row r="10397" spans="21:39" x14ac:dyDescent="0.2">
      <c r="U10397" s="4"/>
      <c r="V10397" s="4"/>
      <c r="W10397" s="4"/>
      <c r="X10397" s="4"/>
      <c r="AJ10397" s="4"/>
      <c r="AK10397" s="4"/>
      <c r="AL10397" s="4"/>
      <c r="AM10397" s="4"/>
    </row>
    <row r="10398" spans="21:39" x14ac:dyDescent="0.2">
      <c r="U10398" s="4"/>
      <c r="V10398" s="4"/>
      <c r="W10398" s="4"/>
      <c r="X10398" s="4"/>
      <c r="AJ10398" s="4"/>
      <c r="AK10398" s="4"/>
      <c r="AL10398" s="4"/>
      <c r="AM10398" s="4"/>
    </row>
    <row r="10399" spans="21:39" x14ac:dyDescent="0.2">
      <c r="U10399" s="4"/>
      <c r="V10399" s="4"/>
      <c r="W10399" s="4"/>
      <c r="X10399" s="4"/>
      <c r="AJ10399" s="4"/>
      <c r="AK10399" s="4"/>
      <c r="AL10399" s="4"/>
      <c r="AM10399" s="4"/>
    </row>
    <row r="10400" spans="21:39" x14ac:dyDescent="0.2">
      <c r="U10400" s="4"/>
      <c r="V10400" s="4"/>
      <c r="W10400" s="4"/>
      <c r="X10400" s="4"/>
      <c r="AJ10400" s="4"/>
      <c r="AK10400" s="4"/>
      <c r="AL10400" s="4"/>
      <c r="AM10400" s="4"/>
    </row>
    <row r="10401" spans="21:39" x14ac:dyDescent="0.2">
      <c r="U10401" s="4"/>
      <c r="V10401" s="4"/>
      <c r="W10401" s="4"/>
      <c r="X10401" s="4"/>
      <c r="AJ10401" s="4"/>
      <c r="AK10401" s="4"/>
      <c r="AL10401" s="4"/>
      <c r="AM10401" s="4"/>
    </row>
    <row r="10402" spans="21:39" x14ac:dyDescent="0.2">
      <c r="U10402" s="4"/>
      <c r="V10402" s="4"/>
      <c r="W10402" s="4"/>
      <c r="X10402" s="4"/>
      <c r="AJ10402" s="4"/>
      <c r="AK10402" s="4"/>
      <c r="AL10402" s="4"/>
      <c r="AM10402" s="4"/>
    </row>
    <row r="10403" spans="21:39" x14ac:dyDescent="0.2">
      <c r="U10403" s="4"/>
      <c r="V10403" s="4"/>
      <c r="W10403" s="4"/>
      <c r="X10403" s="4"/>
      <c r="AJ10403" s="4"/>
      <c r="AK10403" s="4"/>
      <c r="AL10403" s="4"/>
      <c r="AM10403" s="4"/>
    </row>
    <row r="10404" spans="21:39" x14ac:dyDescent="0.2">
      <c r="U10404" s="4"/>
      <c r="V10404" s="4"/>
      <c r="W10404" s="4"/>
      <c r="X10404" s="4"/>
      <c r="AJ10404" s="4"/>
      <c r="AK10404" s="4"/>
      <c r="AL10404" s="4"/>
      <c r="AM10404" s="4"/>
    </row>
    <row r="10405" spans="21:39" x14ac:dyDescent="0.2">
      <c r="U10405" s="4"/>
      <c r="V10405" s="4"/>
      <c r="W10405" s="4"/>
      <c r="X10405" s="4"/>
      <c r="AJ10405" s="4"/>
      <c r="AK10405" s="4"/>
      <c r="AL10405" s="4"/>
      <c r="AM10405" s="4"/>
    </row>
    <row r="10406" spans="21:39" x14ac:dyDescent="0.2">
      <c r="U10406" s="4"/>
      <c r="V10406" s="4"/>
      <c r="W10406" s="4"/>
      <c r="X10406" s="4"/>
      <c r="AJ10406" s="4"/>
      <c r="AK10406" s="4"/>
      <c r="AL10406" s="4"/>
      <c r="AM10406" s="4"/>
    </row>
    <row r="10407" spans="21:39" x14ac:dyDescent="0.2">
      <c r="U10407" s="4"/>
      <c r="V10407" s="4"/>
      <c r="W10407" s="4"/>
      <c r="X10407" s="4"/>
      <c r="AJ10407" s="4"/>
      <c r="AK10407" s="4"/>
      <c r="AL10407" s="4"/>
      <c r="AM10407" s="4"/>
    </row>
    <row r="10408" spans="21:39" x14ac:dyDescent="0.2">
      <c r="U10408" s="4"/>
      <c r="V10408" s="4"/>
      <c r="W10408" s="4"/>
      <c r="X10408" s="4"/>
      <c r="AJ10408" s="4"/>
      <c r="AK10408" s="4"/>
      <c r="AL10408" s="4"/>
      <c r="AM10408" s="4"/>
    </row>
    <row r="10409" spans="21:39" x14ac:dyDescent="0.2">
      <c r="U10409" s="4"/>
      <c r="V10409" s="4"/>
      <c r="W10409" s="4"/>
      <c r="X10409" s="4"/>
      <c r="AJ10409" s="4"/>
      <c r="AK10409" s="4"/>
      <c r="AL10409" s="4"/>
      <c r="AM10409" s="4"/>
    </row>
    <row r="10410" spans="21:39" x14ac:dyDescent="0.2">
      <c r="U10410" s="4"/>
      <c r="V10410" s="4"/>
      <c r="W10410" s="4"/>
      <c r="X10410" s="4"/>
      <c r="AJ10410" s="4"/>
      <c r="AK10410" s="4"/>
      <c r="AL10410" s="4"/>
      <c r="AM10410" s="4"/>
    </row>
    <row r="10411" spans="21:39" x14ac:dyDescent="0.2">
      <c r="U10411" s="4"/>
      <c r="V10411" s="4"/>
      <c r="W10411" s="4"/>
      <c r="X10411" s="4"/>
      <c r="AJ10411" s="4"/>
      <c r="AK10411" s="4"/>
      <c r="AL10411" s="4"/>
      <c r="AM10411" s="4"/>
    </row>
    <row r="10412" spans="21:39" x14ac:dyDescent="0.2">
      <c r="U10412" s="4"/>
      <c r="V10412" s="4"/>
      <c r="W10412" s="4"/>
      <c r="X10412" s="4"/>
      <c r="AJ10412" s="4"/>
      <c r="AK10412" s="4"/>
      <c r="AL10412" s="4"/>
      <c r="AM10412" s="4"/>
    </row>
    <row r="10413" spans="21:39" x14ac:dyDescent="0.2">
      <c r="U10413" s="4"/>
      <c r="V10413" s="4"/>
      <c r="W10413" s="4"/>
      <c r="X10413" s="4"/>
      <c r="AJ10413" s="4"/>
      <c r="AK10413" s="4"/>
      <c r="AL10413" s="4"/>
      <c r="AM10413" s="4"/>
    </row>
    <row r="10414" spans="21:39" x14ac:dyDescent="0.2">
      <c r="U10414" s="4"/>
      <c r="V10414" s="4"/>
      <c r="W10414" s="4"/>
      <c r="X10414" s="4"/>
      <c r="AJ10414" s="4"/>
      <c r="AK10414" s="4"/>
      <c r="AL10414" s="4"/>
      <c r="AM10414" s="4"/>
    </row>
    <row r="10415" spans="21:39" x14ac:dyDescent="0.2">
      <c r="U10415" s="4"/>
      <c r="V10415" s="4"/>
      <c r="W10415" s="4"/>
      <c r="X10415" s="4"/>
      <c r="AJ10415" s="4"/>
      <c r="AK10415" s="4"/>
      <c r="AL10415" s="4"/>
      <c r="AM10415" s="4"/>
    </row>
    <row r="10416" spans="21:39" x14ac:dyDescent="0.2">
      <c r="U10416" s="4"/>
      <c r="V10416" s="4"/>
      <c r="W10416" s="4"/>
      <c r="X10416" s="4"/>
      <c r="AJ10416" s="4"/>
      <c r="AK10416" s="4"/>
      <c r="AL10416" s="4"/>
      <c r="AM10416" s="4"/>
    </row>
    <row r="10417" spans="21:39" x14ac:dyDescent="0.2">
      <c r="U10417" s="4"/>
      <c r="V10417" s="4"/>
      <c r="W10417" s="4"/>
      <c r="X10417" s="4"/>
      <c r="AJ10417" s="4"/>
      <c r="AK10417" s="4"/>
      <c r="AL10417" s="4"/>
      <c r="AM10417" s="4"/>
    </row>
    <row r="10418" spans="21:39" x14ac:dyDescent="0.2">
      <c r="U10418" s="4"/>
      <c r="V10418" s="4"/>
      <c r="W10418" s="4"/>
      <c r="X10418" s="4"/>
      <c r="AJ10418" s="4"/>
      <c r="AK10418" s="4"/>
      <c r="AL10418" s="4"/>
      <c r="AM10418" s="4"/>
    </row>
    <row r="10419" spans="21:39" x14ac:dyDescent="0.2">
      <c r="U10419" s="4"/>
      <c r="V10419" s="4"/>
      <c r="W10419" s="4"/>
      <c r="X10419" s="4"/>
      <c r="AJ10419" s="4"/>
      <c r="AK10419" s="4"/>
      <c r="AL10419" s="4"/>
      <c r="AM10419" s="4"/>
    </row>
    <row r="10420" spans="21:39" x14ac:dyDescent="0.2">
      <c r="U10420" s="4"/>
      <c r="V10420" s="4"/>
      <c r="W10420" s="4"/>
      <c r="X10420" s="4"/>
      <c r="AJ10420" s="4"/>
      <c r="AK10420" s="4"/>
      <c r="AL10420" s="4"/>
      <c r="AM10420" s="4"/>
    </row>
    <row r="10421" spans="21:39" x14ac:dyDescent="0.2">
      <c r="U10421" s="4"/>
      <c r="V10421" s="4"/>
      <c r="W10421" s="4"/>
      <c r="X10421" s="4"/>
      <c r="AJ10421" s="4"/>
      <c r="AK10421" s="4"/>
      <c r="AL10421" s="4"/>
      <c r="AM10421" s="4"/>
    </row>
    <row r="10422" spans="21:39" x14ac:dyDescent="0.2">
      <c r="U10422" s="4"/>
      <c r="V10422" s="4"/>
      <c r="W10422" s="4"/>
      <c r="X10422" s="4"/>
      <c r="AJ10422" s="4"/>
      <c r="AK10422" s="4"/>
      <c r="AL10422" s="4"/>
      <c r="AM10422" s="4"/>
    </row>
    <row r="10423" spans="21:39" x14ac:dyDescent="0.2">
      <c r="U10423" s="4"/>
      <c r="V10423" s="4"/>
      <c r="W10423" s="4"/>
      <c r="X10423" s="4"/>
      <c r="AJ10423" s="4"/>
      <c r="AK10423" s="4"/>
      <c r="AL10423" s="4"/>
      <c r="AM10423" s="4"/>
    </row>
    <row r="10424" spans="21:39" x14ac:dyDescent="0.2">
      <c r="U10424" s="4"/>
      <c r="V10424" s="4"/>
      <c r="W10424" s="4"/>
      <c r="X10424" s="4"/>
      <c r="AJ10424" s="4"/>
      <c r="AK10424" s="4"/>
      <c r="AL10424" s="4"/>
      <c r="AM10424" s="4"/>
    </row>
    <row r="10425" spans="21:39" x14ac:dyDescent="0.2">
      <c r="U10425" s="4"/>
      <c r="V10425" s="4"/>
      <c r="W10425" s="4"/>
      <c r="X10425" s="4"/>
      <c r="AJ10425" s="4"/>
      <c r="AK10425" s="4"/>
      <c r="AL10425" s="4"/>
      <c r="AM10425" s="4"/>
    </row>
    <row r="10426" spans="21:39" x14ac:dyDescent="0.2">
      <c r="U10426" s="4"/>
      <c r="V10426" s="4"/>
      <c r="W10426" s="4"/>
      <c r="X10426" s="4"/>
      <c r="AJ10426" s="4"/>
      <c r="AK10426" s="4"/>
      <c r="AL10426" s="4"/>
      <c r="AM10426" s="4"/>
    </row>
    <row r="10427" spans="21:39" x14ac:dyDescent="0.2">
      <c r="U10427" s="4"/>
      <c r="V10427" s="4"/>
      <c r="W10427" s="4"/>
      <c r="X10427" s="4"/>
      <c r="AJ10427" s="4"/>
      <c r="AK10427" s="4"/>
      <c r="AL10427" s="4"/>
      <c r="AM10427" s="4"/>
    </row>
    <row r="10428" spans="21:39" x14ac:dyDescent="0.2">
      <c r="U10428" s="4"/>
      <c r="V10428" s="4"/>
      <c r="W10428" s="4"/>
      <c r="X10428" s="4"/>
      <c r="AJ10428" s="4"/>
      <c r="AK10428" s="4"/>
      <c r="AL10428" s="4"/>
      <c r="AM10428" s="4"/>
    </row>
    <row r="10429" spans="21:39" x14ac:dyDescent="0.2">
      <c r="U10429" s="4"/>
      <c r="V10429" s="4"/>
      <c r="W10429" s="4"/>
      <c r="X10429" s="4"/>
      <c r="AJ10429" s="4"/>
      <c r="AK10429" s="4"/>
      <c r="AL10429" s="4"/>
      <c r="AM10429" s="4"/>
    </row>
    <row r="10430" spans="21:39" x14ac:dyDescent="0.2">
      <c r="U10430" s="4"/>
      <c r="V10430" s="4"/>
      <c r="W10430" s="4"/>
      <c r="X10430" s="4"/>
      <c r="AJ10430" s="4"/>
      <c r="AK10430" s="4"/>
      <c r="AL10430" s="4"/>
      <c r="AM10430" s="4"/>
    </row>
    <row r="10431" spans="21:39" x14ac:dyDescent="0.2">
      <c r="U10431" s="4"/>
      <c r="V10431" s="4"/>
      <c r="W10431" s="4"/>
      <c r="X10431" s="4"/>
      <c r="AJ10431" s="4"/>
      <c r="AK10431" s="4"/>
      <c r="AL10431" s="4"/>
      <c r="AM10431" s="4"/>
    </row>
    <row r="10432" spans="21:39" x14ac:dyDescent="0.2">
      <c r="U10432" s="4"/>
      <c r="V10432" s="4"/>
      <c r="W10432" s="4"/>
      <c r="X10432" s="4"/>
      <c r="AJ10432" s="4"/>
      <c r="AK10432" s="4"/>
      <c r="AL10432" s="4"/>
      <c r="AM10432" s="4"/>
    </row>
    <row r="10433" spans="21:39" x14ac:dyDescent="0.2">
      <c r="U10433" s="4"/>
      <c r="V10433" s="4"/>
      <c r="W10433" s="4"/>
      <c r="X10433" s="4"/>
      <c r="AJ10433" s="4"/>
      <c r="AK10433" s="4"/>
      <c r="AL10433" s="4"/>
      <c r="AM10433" s="4"/>
    </row>
    <row r="10434" spans="21:39" x14ac:dyDescent="0.2">
      <c r="U10434" s="4"/>
      <c r="V10434" s="4"/>
      <c r="W10434" s="4"/>
      <c r="X10434" s="4"/>
      <c r="AJ10434" s="4"/>
      <c r="AK10434" s="4"/>
      <c r="AL10434" s="4"/>
      <c r="AM10434" s="4"/>
    </row>
    <row r="10435" spans="21:39" x14ac:dyDescent="0.2">
      <c r="U10435" s="4"/>
      <c r="V10435" s="4"/>
      <c r="W10435" s="4"/>
      <c r="X10435" s="4"/>
      <c r="AJ10435" s="4"/>
      <c r="AK10435" s="4"/>
      <c r="AL10435" s="4"/>
      <c r="AM10435" s="4"/>
    </row>
    <row r="10436" spans="21:39" x14ac:dyDescent="0.2">
      <c r="U10436" s="4"/>
      <c r="V10436" s="4"/>
      <c r="W10436" s="4"/>
      <c r="X10436" s="4"/>
      <c r="AJ10436" s="4"/>
      <c r="AK10436" s="4"/>
      <c r="AL10436" s="4"/>
      <c r="AM10436" s="4"/>
    </row>
    <row r="10437" spans="21:39" x14ac:dyDescent="0.2">
      <c r="U10437" s="4"/>
      <c r="V10437" s="4"/>
      <c r="W10437" s="4"/>
      <c r="X10437" s="4"/>
      <c r="AJ10437" s="4"/>
      <c r="AK10437" s="4"/>
      <c r="AL10437" s="4"/>
      <c r="AM10437" s="4"/>
    </row>
    <row r="10438" spans="21:39" x14ac:dyDescent="0.2">
      <c r="U10438" s="4"/>
      <c r="V10438" s="4"/>
      <c r="W10438" s="4"/>
      <c r="X10438" s="4"/>
      <c r="AJ10438" s="4"/>
      <c r="AK10438" s="4"/>
      <c r="AL10438" s="4"/>
      <c r="AM10438" s="4"/>
    </row>
    <row r="10439" spans="21:39" x14ac:dyDescent="0.2">
      <c r="U10439" s="4"/>
      <c r="V10439" s="4"/>
      <c r="W10439" s="4"/>
      <c r="X10439" s="4"/>
      <c r="AJ10439" s="4"/>
      <c r="AK10439" s="4"/>
      <c r="AL10439" s="4"/>
      <c r="AM10439" s="4"/>
    </row>
    <row r="10440" spans="21:39" x14ac:dyDescent="0.2">
      <c r="U10440" s="4"/>
      <c r="V10440" s="4"/>
      <c r="W10440" s="4"/>
      <c r="X10440" s="4"/>
      <c r="AJ10440" s="4"/>
      <c r="AK10440" s="4"/>
      <c r="AL10440" s="4"/>
      <c r="AM10440" s="4"/>
    </row>
    <row r="10441" spans="21:39" x14ac:dyDescent="0.2">
      <c r="U10441" s="4"/>
      <c r="V10441" s="4"/>
      <c r="W10441" s="4"/>
      <c r="X10441" s="4"/>
      <c r="AJ10441" s="4"/>
      <c r="AK10441" s="4"/>
      <c r="AL10441" s="4"/>
      <c r="AM10441" s="4"/>
    </row>
    <row r="10442" spans="21:39" x14ac:dyDescent="0.2">
      <c r="U10442" s="4"/>
      <c r="V10442" s="4"/>
      <c r="W10442" s="4"/>
      <c r="X10442" s="4"/>
      <c r="AJ10442" s="4"/>
      <c r="AK10442" s="4"/>
      <c r="AL10442" s="4"/>
      <c r="AM10442" s="4"/>
    </row>
    <row r="10443" spans="21:39" x14ac:dyDescent="0.2">
      <c r="U10443" s="4"/>
      <c r="V10443" s="4"/>
      <c r="W10443" s="4"/>
      <c r="X10443" s="4"/>
      <c r="AJ10443" s="4"/>
      <c r="AK10443" s="4"/>
      <c r="AL10443" s="4"/>
      <c r="AM10443" s="4"/>
    </row>
    <row r="10444" spans="21:39" x14ac:dyDescent="0.2">
      <c r="U10444" s="4"/>
      <c r="V10444" s="4"/>
      <c r="W10444" s="4"/>
      <c r="X10444" s="4"/>
      <c r="AJ10444" s="4"/>
      <c r="AK10444" s="4"/>
      <c r="AL10444" s="4"/>
      <c r="AM10444" s="4"/>
    </row>
    <row r="10445" spans="21:39" x14ac:dyDescent="0.2">
      <c r="U10445" s="4"/>
      <c r="V10445" s="4"/>
      <c r="W10445" s="4"/>
      <c r="X10445" s="4"/>
      <c r="AJ10445" s="4"/>
      <c r="AK10445" s="4"/>
      <c r="AL10445" s="4"/>
      <c r="AM10445" s="4"/>
    </row>
    <row r="10446" spans="21:39" x14ac:dyDescent="0.2">
      <c r="U10446" s="4"/>
      <c r="V10446" s="4"/>
      <c r="W10446" s="4"/>
      <c r="X10446" s="4"/>
      <c r="AJ10446" s="4"/>
      <c r="AK10446" s="4"/>
      <c r="AL10446" s="4"/>
      <c r="AM10446" s="4"/>
    </row>
    <row r="10447" spans="21:39" x14ac:dyDescent="0.2">
      <c r="U10447" s="4"/>
      <c r="V10447" s="4"/>
      <c r="W10447" s="4"/>
      <c r="X10447" s="4"/>
      <c r="AJ10447" s="4"/>
      <c r="AK10447" s="4"/>
      <c r="AL10447" s="4"/>
      <c r="AM10447" s="4"/>
    </row>
    <row r="10448" spans="21:39" x14ac:dyDescent="0.2">
      <c r="U10448" s="4"/>
      <c r="V10448" s="4"/>
      <c r="W10448" s="4"/>
      <c r="X10448" s="4"/>
      <c r="AJ10448" s="4"/>
      <c r="AK10448" s="4"/>
      <c r="AL10448" s="4"/>
      <c r="AM10448" s="4"/>
    </row>
    <row r="10449" spans="21:39" x14ac:dyDescent="0.2">
      <c r="U10449" s="4"/>
      <c r="V10449" s="4"/>
      <c r="W10449" s="4"/>
      <c r="X10449" s="4"/>
      <c r="AJ10449" s="4"/>
      <c r="AK10449" s="4"/>
      <c r="AL10449" s="4"/>
      <c r="AM10449" s="4"/>
    </row>
    <row r="10450" spans="21:39" x14ac:dyDescent="0.2">
      <c r="U10450" s="4"/>
      <c r="V10450" s="4"/>
      <c r="W10450" s="4"/>
      <c r="X10450" s="4"/>
      <c r="AJ10450" s="4"/>
      <c r="AK10450" s="4"/>
      <c r="AL10450" s="4"/>
      <c r="AM10450" s="4"/>
    </row>
    <row r="10451" spans="21:39" x14ac:dyDescent="0.2">
      <c r="U10451" s="4"/>
      <c r="V10451" s="4"/>
      <c r="W10451" s="4"/>
      <c r="X10451" s="4"/>
      <c r="AJ10451" s="4"/>
      <c r="AK10451" s="4"/>
      <c r="AL10451" s="4"/>
      <c r="AM10451" s="4"/>
    </row>
    <row r="10452" spans="21:39" x14ac:dyDescent="0.2">
      <c r="U10452" s="4"/>
      <c r="V10452" s="4"/>
      <c r="W10452" s="4"/>
      <c r="X10452" s="4"/>
      <c r="AJ10452" s="4"/>
      <c r="AK10452" s="4"/>
      <c r="AL10452" s="4"/>
      <c r="AM10452" s="4"/>
    </row>
    <row r="10453" spans="21:39" x14ac:dyDescent="0.2">
      <c r="U10453" s="4"/>
      <c r="V10453" s="4"/>
      <c r="W10453" s="4"/>
      <c r="X10453" s="4"/>
      <c r="AJ10453" s="4"/>
      <c r="AK10453" s="4"/>
      <c r="AL10453" s="4"/>
      <c r="AM10453" s="4"/>
    </row>
    <row r="10454" spans="21:39" x14ac:dyDescent="0.2">
      <c r="U10454" s="4"/>
      <c r="V10454" s="4"/>
      <c r="W10454" s="4"/>
      <c r="X10454" s="4"/>
      <c r="AJ10454" s="4"/>
      <c r="AK10454" s="4"/>
      <c r="AL10454" s="4"/>
      <c r="AM10454" s="4"/>
    </row>
    <row r="10455" spans="21:39" x14ac:dyDescent="0.2">
      <c r="U10455" s="4"/>
      <c r="V10455" s="4"/>
      <c r="W10455" s="4"/>
      <c r="X10455" s="4"/>
      <c r="AJ10455" s="4"/>
      <c r="AK10455" s="4"/>
      <c r="AL10455" s="4"/>
      <c r="AM10455" s="4"/>
    </row>
    <row r="10456" spans="21:39" x14ac:dyDescent="0.2">
      <c r="U10456" s="4"/>
      <c r="V10456" s="4"/>
      <c r="W10456" s="4"/>
      <c r="X10456" s="4"/>
      <c r="AJ10456" s="4"/>
      <c r="AK10456" s="4"/>
      <c r="AL10456" s="4"/>
      <c r="AM10456" s="4"/>
    </row>
    <row r="10457" spans="21:39" x14ac:dyDescent="0.2">
      <c r="U10457" s="4"/>
      <c r="V10457" s="4"/>
      <c r="W10457" s="4"/>
      <c r="X10457" s="4"/>
      <c r="AJ10457" s="4"/>
      <c r="AK10457" s="4"/>
      <c r="AL10457" s="4"/>
      <c r="AM10457" s="4"/>
    </row>
    <row r="10458" spans="21:39" x14ac:dyDescent="0.2">
      <c r="U10458" s="4"/>
      <c r="V10458" s="4"/>
      <c r="W10458" s="4"/>
      <c r="X10458" s="4"/>
      <c r="AJ10458" s="4"/>
      <c r="AK10458" s="4"/>
      <c r="AL10458" s="4"/>
      <c r="AM10458" s="4"/>
    </row>
    <row r="10459" spans="21:39" x14ac:dyDescent="0.2">
      <c r="U10459" s="4"/>
      <c r="V10459" s="4"/>
      <c r="W10459" s="4"/>
      <c r="X10459" s="4"/>
      <c r="AJ10459" s="4"/>
      <c r="AK10459" s="4"/>
      <c r="AL10459" s="4"/>
      <c r="AM10459" s="4"/>
    </row>
    <row r="10460" spans="21:39" x14ac:dyDescent="0.2">
      <c r="U10460" s="4"/>
      <c r="V10460" s="4"/>
      <c r="W10460" s="4"/>
      <c r="X10460" s="4"/>
      <c r="AJ10460" s="4"/>
      <c r="AK10460" s="4"/>
      <c r="AL10460" s="4"/>
      <c r="AM10460" s="4"/>
    </row>
    <row r="10461" spans="21:39" x14ac:dyDescent="0.2">
      <c r="U10461" s="4"/>
      <c r="V10461" s="4"/>
      <c r="W10461" s="4"/>
      <c r="X10461" s="4"/>
      <c r="AJ10461" s="4"/>
      <c r="AK10461" s="4"/>
      <c r="AL10461" s="4"/>
      <c r="AM10461" s="4"/>
    </row>
    <row r="10462" spans="21:39" x14ac:dyDescent="0.2">
      <c r="U10462" s="4"/>
      <c r="V10462" s="4"/>
      <c r="W10462" s="4"/>
      <c r="X10462" s="4"/>
      <c r="AJ10462" s="4"/>
      <c r="AK10462" s="4"/>
      <c r="AL10462" s="4"/>
      <c r="AM10462" s="4"/>
    </row>
    <row r="10463" spans="21:39" x14ac:dyDescent="0.2">
      <c r="U10463" s="4"/>
      <c r="V10463" s="4"/>
      <c r="W10463" s="4"/>
      <c r="X10463" s="4"/>
      <c r="AJ10463" s="4"/>
      <c r="AK10463" s="4"/>
      <c r="AL10463" s="4"/>
      <c r="AM10463" s="4"/>
    </row>
    <row r="10464" spans="21:39" x14ac:dyDescent="0.2">
      <c r="U10464" s="4"/>
      <c r="V10464" s="4"/>
      <c r="W10464" s="4"/>
      <c r="X10464" s="4"/>
      <c r="AJ10464" s="4"/>
      <c r="AK10464" s="4"/>
      <c r="AL10464" s="4"/>
      <c r="AM10464" s="4"/>
    </row>
    <row r="10465" spans="21:39" x14ac:dyDescent="0.2">
      <c r="U10465" s="4"/>
      <c r="V10465" s="4"/>
      <c r="W10465" s="4"/>
      <c r="X10465" s="4"/>
      <c r="AJ10465" s="4"/>
      <c r="AK10465" s="4"/>
      <c r="AL10465" s="4"/>
      <c r="AM10465" s="4"/>
    </row>
    <row r="10466" spans="21:39" x14ac:dyDescent="0.2">
      <c r="U10466" s="4"/>
      <c r="V10466" s="4"/>
      <c r="W10466" s="4"/>
      <c r="X10466" s="4"/>
      <c r="AJ10466" s="4"/>
      <c r="AK10466" s="4"/>
      <c r="AL10466" s="4"/>
      <c r="AM10466" s="4"/>
    </row>
    <row r="10467" spans="21:39" x14ac:dyDescent="0.2">
      <c r="U10467" s="4"/>
      <c r="V10467" s="4"/>
      <c r="W10467" s="4"/>
      <c r="X10467" s="4"/>
      <c r="AJ10467" s="4"/>
      <c r="AK10467" s="4"/>
      <c r="AL10467" s="4"/>
      <c r="AM10467" s="4"/>
    </row>
    <row r="10468" spans="21:39" x14ac:dyDescent="0.2">
      <c r="U10468" s="4"/>
      <c r="V10468" s="4"/>
      <c r="W10468" s="4"/>
      <c r="X10468" s="4"/>
      <c r="AJ10468" s="4"/>
      <c r="AK10468" s="4"/>
      <c r="AL10468" s="4"/>
      <c r="AM10468" s="4"/>
    </row>
    <row r="10469" spans="21:39" x14ac:dyDescent="0.2">
      <c r="U10469" s="4"/>
      <c r="V10469" s="4"/>
      <c r="W10469" s="4"/>
      <c r="X10469" s="4"/>
      <c r="AJ10469" s="4"/>
      <c r="AK10469" s="4"/>
      <c r="AL10469" s="4"/>
      <c r="AM10469" s="4"/>
    </row>
    <row r="10470" spans="21:39" x14ac:dyDescent="0.2">
      <c r="U10470" s="4"/>
      <c r="V10470" s="4"/>
      <c r="W10470" s="4"/>
      <c r="X10470" s="4"/>
      <c r="AJ10470" s="4"/>
      <c r="AK10470" s="4"/>
      <c r="AL10470" s="4"/>
      <c r="AM10470" s="4"/>
    </row>
    <row r="10471" spans="21:39" x14ac:dyDescent="0.2">
      <c r="U10471" s="4"/>
      <c r="V10471" s="4"/>
      <c r="W10471" s="4"/>
      <c r="X10471" s="4"/>
      <c r="AJ10471" s="4"/>
      <c r="AK10471" s="4"/>
      <c r="AL10471" s="4"/>
      <c r="AM10471" s="4"/>
    </row>
    <row r="10472" spans="21:39" x14ac:dyDescent="0.2">
      <c r="U10472" s="4"/>
      <c r="V10472" s="4"/>
      <c r="W10472" s="4"/>
      <c r="X10472" s="4"/>
      <c r="AJ10472" s="4"/>
      <c r="AK10472" s="4"/>
      <c r="AL10472" s="4"/>
      <c r="AM10472" s="4"/>
    </row>
    <row r="10473" spans="21:39" x14ac:dyDescent="0.2">
      <c r="U10473" s="4"/>
      <c r="V10473" s="4"/>
      <c r="W10473" s="4"/>
      <c r="X10473" s="4"/>
      <c r="AJ10473" s="4"/>
      <c r="AK10473" s="4"/>
      <c r="AL10473" s="4"/>
      <c r="AM10473" s="4"/>
    </row>
    <row r="10474" spans="21:39" x14ac:dyDescent="0.2">
      <c r="U10474" s="4"/>
      <c r="V10474" s="4"/>
      <c r="W10474" s="4"/>
      <c r="X10474" s="4"/>
      <c r="AJ10474" s="4"/>
      <c r="AK10474" s="4"/>
      <c r="AL10474" s="4"/>
      <c r="AM10474" s="4"/>
    </row>
    <row r="10475" spans="21:39" x14ac:dyDescent="0.2">
      <c r="U10475" s="4"/>
      <c r="V10475" s="4"/>
      <c r="W10475" s="4"/>
      <c r="X10475" s="4"/>
      <c r="AJ10475" s="4"/>
      <c r="AK10475" s="4"/>
      <c r="AL10475" s="4"/>
      <c r="AM10475" s="4"/>
    </row>
    <row r="10476" spans="21:39" x14ac:dyDescent="0.2">
      <c r="U10476" s="4"/>
      <c r="V10476" s="4"/>
      <c r="W10476" s="4"/>
      <c r="X10476" s="4"/>
      <c r="AJ10476" s="4"/>
      <c r="AK10476" s="4"/>
      <c r="AL10476" s="4"/>
      <c r="AM10476" s="4"/>
    </row>
    <row r="10477" spans="21:39" x14ac:dyDescent="0.2">
      <c r="U10477" s="4"/>
      <c r="V10477" s="4"/>
      <c r="W10477" s="4"/>
      <c r="X10477" s="4"/>
      <c r="AJ10477" s="4"/>
      <c r="AK10477" s="4"/>
      <c r="AL10477" s="4"/>
      <c r="AM10477" s="4"/>
    </row>
    <row r="10478" spans="21:39" x14ac:dyDescent="0.2">
      <c r="U10478" s="4"/>
      <c r="V10478" s="4"/>
      <c r="W10478" s="4"/>
      <c r="X10478" s="4"/>
      <c r="AJ10478" s="4"/>
      <c r="AK10478" s="4"/>
      <c r="AL10478" s="4"/>
      <c r="AM10478" s="4"/>
    </row>
    <row r="10479" spans="21:39" x14ac:dyDescent="0.2">
      <c r="U10479" s="4"/>
      <c r="V10479" s="4"/>
      <c r="W10479" s="4"/>
      <c r="X10479" s="4"/>
      <c r="AJ10479" s="4"/>
      <c r="AK10479" s="4"/>
      <c r="AL10479" s="4"/>
      <c r="AM10479" s="4"/>
    </row>
    <row r="10480" spans="21:39" x14ac:dyDescent="0.2">
      <c r="U10480" s="4"/>
      <c r="V10480" s="4"/>
      <c r="W10480" s="4"/>
      <c r="X10480" s="4"/>
      <c r="AJ10480" s="4"/>
      <c r="AK10480" s="4"/>
      <c r="AL10480" s="4"/>
      <c r="AM10480" s="4"/>
    </row>
    <row r="10481" spans="21:39" x14ac:dyDescent="0.2">
      <c r="U10481" s="4"/>
      <c r="V10481" s="4"/>
      <c r="W10481" s="4"/>
      <c r="X10481" s="4"/>
      <c r="AJ10481" s="4"/>
      <c r="AK10481" s="4"/>
      <c r="AL10481" s="4"/>
      <c r="AM10481" s="4"/>
    </row>
    <row r="10482" spans="21:39" x14ac:dyDescent="0.2">
      <c r="U10482" s="4"/>
      <c r="V10482" s="4"/>
      <c r="W10482" s="4"/>
      <c r="X10482" s="4"/>
      <c r="AJ10482" s="4"/>
      <c r="AK10482" s="4"/>
      <c r="AL10482" s="4"/>
      <c r="AM10482" s="4"/>
    </row>
    <row r="10483" spans="21:39" x14ac:dyDescent="0.2">
      <c r="U10483" s="4"/>
      <c r="V10483" s="4"/>
      <c r="W10483" s="4"/>
      <c r="X10483" s="4"/>
      <c r="AJ10483" s="4"/>
      <c r="AK10483" s="4"/>
      <c r="AL10483" s="4"/>
      <c r="AM10483" s="4"/>
    </row>
    <row r="10484" spans="21:39" x14ac:dyDescent="0.2">
      <c r="U10484" s="4"/>
      <c r="V10484" s="4"/>
      <c r="W10484" s="4"/>
      <c r="X10484" s="4"/>
      <c r="AJ10484" s="4"/>
      <c r="AK10484" s="4"/>
      <c r="AL10484" s="4"/>
      <c r="AM10484" s="4"/>
    </row>
    <row r="10485" spans="21:39" x14ac:dyDescent="0.2">
      <c r="U10485" s="4"/>
      <c r="V10485" s="4"/>
      <c r="W10485" s="4"/>
      <c r="X10485" s="4"/>
      <c r="AJ10485" s="4"/>
      <c r="AK10485" s="4"/>
      <c r="AL10485" s="4"/>
      <c r="AM10485" s="4"/>
    </row>
    <row r="10486" spans="21:39" x14ac:dyDescent="0.2">
      <c r="U10486" s="4"/>
      <c r="V10486" s="4"/>
      <c r="W10486" s="4"/>
      <c r="X10486" s="4"/>
      <c r="AJ10486" s="4"/>
      <c r="AK10486" s="4"/>
      <c r="AL10486" s="4"/>
      <c r="AM10486" s="4"/>
    </row>
    <row r="10487" spans="21:39" x14ac:dyDescent="0.2">
      <c r="U10487" s="4"/>
      <c r="V10487" s="4"/>
      <c r="W10487" s="4"/>
      <c r="X10487" s="4"/>
      <c r="AJ10487" s="4"/>
      <c r="AK10487" s="4"/>
      <c r="AL10487" s="4"/>
      <c r="AM10487" s="4"/>
    </row>
    <row r="10488" spans="21:39" x14ac:dyDescent="0.2">
      <c r="U10488" s="4"/>
      <c r="V10488" s="4"/>
      <c r="W10488" s="4"/>
      <c r="X10488" s="4"/>
      <c r="AJ10488" s="4"/>
      <c r="AK10488" s="4"/>
      <c r="AL10488" s="4"/>
      <c r="AM10488" s="4"/>
    </row>
    <row r="10489" spans="21:39" x14ac:dyDescent="0.2">
      <c r="U10489" s="4"/>
      <c r="V10489" s="4"/>
      <c r="W10489" s="4"/>
      <c r="X10489" s="4"/>
      <c r="AJ10489" s="4"/>
      <c r="AK10489" s="4"/>
      <c r="AL10489" s="4"/>
      <c r="AM10489" s="4"/>
    </row>
    <row r="10490" spans="21:39" x14ac:dyDescent="0.2">
      <c r="U10490" s="4"/>
      <c r="V10490" s="4"/>
      <c r="W10490" s="4"/>
      <c r="X10490" s="4"/>
      <c r="AJ10490" s="4"/>
      <c r="AK10490" s="4"/>
      <c r="AL10490" s="4"/>
      <c r="AM10490" s="4"/>
    </row>
    <row r="10491" spans="21:39" x14ac:dyDescent="0.2">
      <c r="U10491" s="4"/>
      <c r="V10491" s="4"/>
      <c r="W10491" s="4"/>
      <c r="X10491" s="4"/>
      <c r="AJ10491" s="4"/>
      <c r="AK10491" s="4"/>
      <c r="AL10491" s="4"/>
      <c r="AM10491" s="4"/>
    </row>
    <row r="10492" spans="21:39" x14ac:dyDescent="0.2">
      <c r="U10492" s="4"/>
      <c r="V10492" s="4"/>
      <c r="W10492" s="4"/>
      <c r="X10492" s="4"/>
      <c r="AJ10492" s="4"/>
      <c r="AK10492" s="4"/>
      <c r="AL10492" s="4"/>
      <c r="AM10492" s="4"/>
    </row>
    <row r="10493" spans="21:39" x14ac:dyDescent="0.2">
      <c r="U10493" s="4"/>
      <c r="V10493" s="4"/>
      <c r="W10493" s="4"/>
      <c r="X10493" s="4"/>
      <c r="AJ10493" s="4"/>
      <c r="AK10493" s="4"/>
      <c r="AL10493" s="4"/>
      <c r="AM10493" s="4"/>
    </row>
    <row r="10494" spans="21:39" x14ac:dyDescent="0.2">
      <c r="U10494" s="4"/>
      <c r="V10494" s="4"/>
      <c r="W10494" s="4"/>
      <c r="X10494" s="4"/>
      <c r="AJ10494" s="4"/>
      <c r="AK10494" s="4"/>
      <c r="AL10494" s="4"/>
      <c r="AM10494" s="4"/>
    </row>
    <row r="10495" spans="21:39" x14ac:dyDescent="0.2">
      <c r="U10495" s="4"/>
      <c r="V10495" s="4"/>
      <c r="W10495" s="4"/>
      <c r="X10495" s="4"/>
      <c r="AJ10495" s="4"/>
      <c r="AK10495" s="4"/>
      <c r="AL10495" s="4"/>
      <c r="AM10495" s="4"/>
    </row>
    <row r="10496" spans="21:39" x14ac:dyDescent="0.2">
      <c r="U10496" s="4"/>
      <c r="V10496" s="4"/>
      <c r="W10496" s="4"/>
      <c r="X10496" s="4"/>
      <c r="AJ10496" s="4"/>
      <c r="AK10496" s="4"/>
      <c r="AL10496" s="4"/>
      <c r="AM10496" s="4"/>
    </row>
    <row r="10497" spans="21:39" x14ac:dyDescent="0.2">
      <c r="U10497" s="4"/>
      <c r="V10497" s="4"/>
      <c r="W10497" s="4"/>
      <c r="X10497" s="4"/>
      <c r="AJ10497" s="4"/>
      <c r="AK10497" s="4"/>
      <c r="AL10497" s="4"/>
      <c r="AM10497" s="4"/>
    </row>
    <row r="10498" spans="21:39" x14ac:dyDescent="0.2">
      <c r="U10498" s="4"/>
      <c r="V10498" s="4"/>
      <c r="W10498" s="4"/>
      <c r="X10498" s="4"/>
      <c r="AJ10498" s="4"/>
      <c r="AK10498" s="4"/>
      <c r="AL10498" s="4"/>
      <c r="AM10498" s="4"/>
    </row>
    <row r="10499" spans="21:39" x14ac:dyDescent="0.2">
      <c r="U10499" s="4"/>
      <c r="V10499" s="4"/>
      <c r="W10499" s="4"/>
      <c r="X10499" s="4"/>
      <c r="AJ10499" s="4"/>
      <c r="AK10499" s="4"/>
      <c r="AL10499" s="4"/>
      <c r="AM10499" s="4"/>
    </row>
    <row r="10500" spans="21:39" x14ac:dyDescent="0.2">
      <c r="U10500" s="4"/>
      <c r="V10500" s="4"/>
      <c r="W10500" s="4"/>
      <c r="X10500" s="4"/>
      <c r="AJ10500" s="4"/>
      <c r="AK10500" s="4"/>
      <c r="AL10500" s="4"/>
      <c r="AM10500" s="4"/>
    </row>
    <row r="10501" spans="21:39" x14ac:dyDescent="0.2">
      <c r="U10501" s="4"/>
      <c r="V10501" s="4"/>
      <c r="W10501" s="4"/>
      <c r="X10501" s="4"/>
      <c r="AJ10501" s="4"/>
      <c r="AK10501" s="4"/>
      <c r="AL10501" s="4"/>
      <c r="AM10501" s="4"/>
    </row>
    <row r="10502" spans="21:39" x14ac:dyDescent="0.2">
      <c r="U10502" s="4"/>
      <c r="V10502" s="4"/>
      <c r="W10502" s="4"/>
      <c r="X10502" s="4"/>
      <c r="AJ10502" s="4"/>
      <c r="AK10502" s="4"/>
      <c r="AL10502" s="4"/>
      <c r="AM10502" s="4"/>
    </row>
    <row r="10503" spans="21:39" x14ac:dyDescent="0.2">
      <c r="U10503" s="4"/>
      <c r="V10503" s="4"/>
      <c r="W10503" s="4"/>
      <c r="X10503" s="4"/>
      <c r="AJ10503" s="4"/>
      <c r="AK10503" s="4"/>
      <c r="AL10503" s="4"/>
      <c r="AM10503" s="4"/>
    </row>
    <row r="10504" spans="21:39" x14ac:dyDescent="0.2">
      <c r="U10504" s="4"/>
      <c r="V10504" s="4"/>
      <c r="W10504" s="4"/>
      <c r="X10504" s="4"/>
      <c r="AJ10504" s="4"/>
      <c r="AK10504" s="4"/>
      <c r="AL10504" s="4"/>
      <c r="AM10504" s="4"/>
    </row>
    <row r="10505" spans="21:39" x14ac:dyDescent="0.2">
      <c r="U10505" s="4"/>
      <c r="V10505" s="4"/>
      <c r="W10505" s="4"/>
      <c r="X10505" s="4"/>
      <c r="AJ10505" s="4"/>
      <c r="AK10505" s="4"/>
      <c r="AL10505" s="4"/>
      <c r="AM10505" s="4"/>
    </row>
    <row r="10506" spans="21:39" x14ac:dyDescent="0.2">
      <c r="U10506" s="4"/>
      <c r="V10506" s="4"/>
      <c r="W10506" s="4"/>
      <c r="X10506" s="4"/>
      <c r="AJ10506" s="4"/>
      <c r="AK10506" s="4"/>
      <c r="AL10506" s="4"/>
      <c r="AM10506" s="4"/>
    </row>
    <row r="10507" spans="21:39" x14ac:dyDescent="0.2">
      <c r="U10507" s="4"/>
      <c r="V10507" s="4"/>
      <c r="W10507" s="4"/>
      <c r="X10507" s="4"/>
      <c r="AJ10507" s="4"/>
      <c r="AK10507" s="4"/>
      <c r="AL10507" s="4"/>
      <c r="AM10507" s="4"/>
    </row>
    <row r="10508" spans="21:39" x14ac:dyDescent="0.2">
      <c r="U10508" s="4"/>
      <c r="V10508" s="4"/>
      <c r="W10508" s="4"/>
      <c r="X10508" s="4"/>
      <c r="AJ10508" s="4"/>
      <c r="AK10508" s="4"/>
      <c r="AL10508" s="4"/>
      <c r="AM10508" s="4"/>
    </row>
    <row r="10509" spans="21:39" x14ac:dyDescent="0.2">
      <c r="U10509" s="4"/>
      <c r="V10509" s="4"/>
      <c r="W10509" s="4"/>
      <c r="X10509" s="4"/>
      <c r="AJ10509" s="4"/>
      <c r="AK10509" s="4"/>
      <c r="AL10509" s="4"/>
      <c r="AM10509" s="4"/>
    </row>
    <row r="10510" spans="21:39" x14ac:dyDescent="0.2">
      <c r="U10510" s="4"/>
      <c r="V10510" s="4"/>
      <c r="W10510" s="4"/>
      <c r="X10510" s="4"/>
      <c r="AJ10510" s="4"/>
      <c r="AK10510" s="4"/>
      <c r="AL10510" s="4"/>
      <c r="AM10510" s="4"/>
    </row>
    <row r="10511" spans="21:39" x14ac:dyDescent="0.2">
      <c r="U10511" s="4"/>
      <c r="V10511" s="4"/>
      <c r="W10511" s="4"/>
      <c r="X10511" s="4"/>
      <c r="AJ10511" s="4"/>
      <c r="AK10511" s="4"/>
      <c r="AL10511" s="4"/>
      <c r="AM10511" s="4"/>
    </row>
    <row r="10512" spans="21:39" x14ac:dyDescent="0.2">
      <c r="U10512" s="4"/>
      <c r="V10512" s="4"/>
      <c r="W10512" s="4"/>
      <c r="X10512" s="4"/>
      <c r="AJ10512" s="4"/>
      <c r="AK10512" s="4"/>
      <c r="AL10512" s="4"/>
      <c r="AM10512" s="4"/>
    </row>
    <row r="10513" spans="21:39" x14ac:dyDescent="0.2">
      <c r="U10513" s="4"/>
      <c r="V10513" s="4"/>
      <c r="W10513" s="4"/>
      <c r="X10513" s="4"/>
      <c r="AJ10513" s="4"/>
      <c r="AK10513" s="4"/>
      <c r="AL10513" s="4"/>
      <c r="AM10513" s="4"/>
    </row>
    <row r="10514" spans="21:39" x14ac:dyDescent="0.2">
      <c r="U10514" s="4"/>
      <c r="V10514" s="4"/>
      <c r="W10514" s="4"/>
      <c r="X10514" s="4"/>
      <c r="AJ10514" s="4"/>
      <c r="AK10514" s="4"/>
      <c r="AL10514" s="4"/>
      <c r="AM10514" s="4"/>
    </row>
    <row r="10515" spans="21:39" x14ac:dyDescent="0.2">
      <c r="U10515" s="4"/>
      <c r="V10515" s="4"/>
      <c r="W10515" s="4"/>
      <c r="X10515" s="4"/>
      <c r="AJ10515" s="4"/>
      <c r="AK10515" s="4"/>
      <c r="AL10515" s="4"/>
      <c r="AM10515" s="4"/>
    </row>
    <row r="10516" spans="21:39" x14ac:dyDescent="0.2">
      <c r="U10516" s="4"/>
      <c r="V10516" s="4"/>
      <c r="W10516" s="4"/>
      <c r="X10516" s="4"/>
      <c r="AJ10516" s="4"/>
      <c r="AK10516" s="4"/>
      <c r="AL10516" s="4"/>
      <c r="AM10516" s="4"/>
    </row>
    <row r="10517" spans="21:39" x14ac:dyDescent="0.2">
      <c r="U10517" s="4"/>
      <c r="V10517" s="4"/>
      <c r="W10517" s="4"/>
      <c r="X10517" s="4"/>
      <c r="AJ10517" s="4"/>
      <c r="AK10517" s="4"/>
      <c r="AL10517" s="4"/>
      <c r="AM10517" s="4"/>
    </row>
    <row r="10518" spans="21:39" x14ac:dyDescent="0.2">
      <c r="U10518" s="4"/>
      <c r="V10518" s="4"/>
      <c r="W10518" s="4"/>
      <c r="X10518" s="4"/>
      <c r="AJ10518" s="4"/>
      <c r="AK10518" s="4"/>
      <c r="AL10518" s="4"/>
      <c r="AM10518" s="4"/>
    </row>
    <row r="10519" spans="21:39" x14ac:dyDescent="0.2">
      <c r="U10519" s="4"/>
      <c r="V10519" s="4"/>
      <c r="W10519" s="4"/>
      <c r="X10519" s="4"/>
      <c r="AJ10519" s="4"/>
      <c r="AK10519" s="4"/>
      <c r="AL10519" s="4"/>
      <c r="AM10519" s="4"/>
    </row>
    <row r="10520" spans="21:39" x14ac:dyDescent="0.2">
      <c r="U10520" s="4"/>
      <c r="V10520" s="4"/>
      <c r="W10520" s="4"/>
      <c r="X10520" s="4"/>
      <c r="AJ10520" s="4"/>
      <c r="AK10520" s="4"/>
      <c r="AL10520" s="4"/>
      <c r="AM10520" s="4"/>
    </row>
    <row r="10521" spans="21:39" x14ac:dyDescent="0.2">
      <c r="U10521" s="4"/>
      <c r="V10521" s="4"/>
      <c r="W10521" s="4"/>
      <c r="X10521" s="4"/>
      <c r="AJ10521" s="4"/>
      <c r="AK10521" s="4"/>
      <c r="AL10521" s="4"/>
      <c r="AM10521" s="4"/>
    </row>
    <row r="10522" spans="21:39" x14ac:dyDescent="0.2">
      <c r="U10522" s="4"/>
      <c r="V10522" s="4"/>
      <c r="W10522" s="4"/>
      <c r="X10522" s="4"/>
      <c r="AJ10522" s="4"/>
      <c r="AK10522" s="4"/>
      <c r="AL10522" s="4"/>
      <c r="AM10522" s="4"/>
    </row>
    <row r="10523" spans="21:39" x14ac:dyDescent="0.2">
      <c r="U10523" s="4"/>
      <c r="V10523" s="4"/>
      <c r="W10523" s="4"/>
      <c r="X10523" s="4"/>
      <c r="AJ10523" s="4"/>
      <c r="AK10523" s="4"/>
      <c r="AL10523" s="4"/>
      <c r="AM10523" s="4"/>
    </row>
    <row r="10524" spans="21:39" x14ac:dyDescent="0.2">
      <c r="U10524" s="4"/>
      <c r="V10524" s="4"/>
      <c r="W10524" s="4"/>
      <c r="X10524" s="4"/>
      <c r="AJ10524" s="4"/>
      <c r="AK10524" s="4"/>
      <c r="AL10524" s="4"/>
      <c r="AM10524" s="4"/>
    </row>
    <row r="10525" spans="21:39" x14ac:dyDescent="0.2">
      <c r="U10525" s="4"/>
      <c r="V10525" s="4"/>
      <c r="W10525" s="4"/>
      <c r="X10525" s="4"/>
      <c r="AJ10525" s="4"/>
      <c r="AK10525" s="4"/>
      <c r="AL10525" s="4"/>
      <c r="AM10525" s="4"/>
    </row>
    <row r="10526" spans="21:39" x14ac:dyDescent="0.2">
      <c r="U10526" s="4"/>
      <c r="V10526" s="4"/>
      <c r="W10526" s="4"/>
      <c r="X10526" s="4"/>
      <c r="AJ10526" s="4"/>
      <c r="AK10526" s="4"/>
      <c r="AL10526" s="4"/>
      <c r="AM10526" s="4"/>
    </row>
    <row r="10527" spans="21:39" x14ac:dyDescent="0.2">
      <c r="U10527" s="4"/>
      <c r="V10527" s="4"/>
      <c r="W10527" s="4"/>
      <c r="X10527" s="4"/>
      <c r="AJ10527" s="4"/>
      <c r="AK10527" s="4"/>
      <c r="AL10527" s="4"/>
      <c r="AM10527" s="4"/>
    </row>
    <row r="10528" spans="21:39" x14ac:dyDescent="0.2">
      <c r="U10528" s="4"/>
      <c r="V10528" s="4"/>
      <c r="W10528" s="4"/>
      <c r="X10528" s="4"/>
      <c r="AJ10528" s="4"/>
      <c r="AK10528" s="4"/>
      <c r="AL10528" s="4"/>
      <c r="AM10528" s="4"/>
    </row>
    <row r="10529" spans="21:39" x14ac:dyDescent="0.2">
      <c r="U10529" s="4"/>
      <c r="V10529" s="4"/>
      <c r="W10529" s="4"/>
      <c r="X10529" s="4"/>
      <c r="AJ10529" s="4"/>
      <c r="AK10529" s="4"/>
      <c r="AL10529" s="4"/>
      <c r="AM10529" s="4"/>
    </row>
    <row r="10530" spans="21:39" x14ac:dyDescent="0.2">
      <c r="U10530" s="4"/>
      <c r="V10530" s="4"/>
      <c r="W10530" s="4"/>
      <c r="X10530" s="4"/>
      <c r="AJ10530" s="4"/>
      <c r="AK10530" s="4"/>
      <c r="AL10530" s="4"/>
      <c r="AM10530" s="4"/>
    </row>
    <row r="10531" spans="21:39" x14ac:dyDescent="0.2">
      <c r="U10531" s="4"/>
      <c r="V10531" s="4"/>
      <c r="W10531" s="4"/>
      <c r="X10531" s="4"/>
      <c r="AJ10531" s="4"/>
      <c r="AK10531" s="4"/>
      <c r="AL10531" s="4"/>
      <c r="AM10531" s="4"/>
    </row>
    <row r="10532" spans="21:39" x14ac:dyDescent="0.2">
      <c r="U10532" s="4"/>
      <c r="V10532" s="4"/>
      <c r="W10532" s="4"/>
      <c r="X10532" s="4"/>
      <c r="AJ10532" s="4"/>
      <c r="AK10532" s="4"/>
      <c r="AL10532" s="4"/>
      <c r="AM10532" s="4"/>
    </row>
    <row r="10533" spans="21:39" x14ac:dyDescent="0.2">
      <c r="U10533" s="4"/>
      <c r="V10533" s="4"/>
      <c r="W10533" s="4"/>
      <c r="X10533" s="4"/>
      <c r="AJ10533" s="4"/>
      <c r="AK10533" s="4"/>
      <c r="AL10533" s="4"/>
      <c r="AM10533" s="4"/>
    </row>
    <row r="10534" spans="21:39" x14ac:dyDescent="0.2">
      <c r="U10534" s="4"/>
      <c r="V10534" s="4"/>
      <c r="W10534" s="4"/>
      <c r="X10534" s="4"/>
      <c r="AJ10534" s="4"/>
      <c r="AK10534" s="4"/>
      <c r="AL10534" s="4"/>
      <c r="AM10534" s="4"/>
    </row>
    <row r="10535" spans="21:39" x14ac:dyDescent="0.2">
      <c r="U10535" s="4"/>
      <c r="V10535" s="4"/>
      <c r="W10535" s="4"/>
      <c r="X10535" s="4"/>
      <c r="AJ10535" s="4"/>
      <c r="AK10535" s="4"/>
      <c r="AL10535" s="4"/>
      <c r="AM10535" s="4"/>
    </row>
    <row r="10536" spans="21:39" x14ac:dyDescent="0.2">
      <c r="U10536" s="4"/>
      <c r="V10536" s="4"/>
      <c r="W10536" s="4"/>
      <c r="X10536" s="4"/>
      <c r="AJ10536" s="4"/>
      <c r="AK10536" s="4"/>
      <c r="AL10536" s="4"/>
      <c r="AM10536" s="4"/>
    </row>
    <row r="10537" spans="21:39" x14ac:dyDescent="0.2">
      <c r="U10537" s="4"/>
      <c r="V10537" s="4"/>
      <c r="W10537" s="4"/>
      <c r="X10537" s="4"/>
      <c r="AJ10537" s="4"/>
      <c r="AK10537" s="4"/>
      <c r="AL10537" s="4"/>
      <c r="AM10537" s="4"/>
    </row>
    <row r="10538" spans="21:39" x14ac:dyDescent="0.2">
      <c r="U10538" s="4"/>
      <c r="V10538" s="4"/>
      <c r="W10538" s="4"/>
      <c r="X10538" s="4"/>
      <c r="AJ10538" s="4"/>
      <c r="AK10538" s="4"/>
      <c r="AL10538" s="4"/>
      <c r="AM10538" s="4"/>
    </row>
    <row r="10539" spans="21:39" x14ac:dyDescent="0.2">
      <c r="U10539" s="4"/>
      <c r="V10539" s="4"/>
      <c r="W10539" s="4"/>
      <c r="X10539" s="4"/>
      <c r="AJ10539" s="4"/>
      <c r="AK10539" s="4"/>
      <c r="AL10539" s="4"/>
      <c r="AM10539" s="4"/>
    </row>
    <row r="10540" spans="21:39" x14ac:dyDescent="0.2">
      <c r="U10540" s="4"/>
      <c r="V10540" s="4"/>
      <c r="W10540" s="4"/>
      <c r="X10540" s="4"/>
      <c r="AJ10540" s="4"/>
      <c r="AK10540" s="4"/>
      <c r="AL10540" s="4"/>
      <c r="AM10540" s="4"/>
    </row>
    <row r="10541" spans="21:39" x14ac:dyDescent="0.2">
      <c r="U10541" s="4"/>
      <c r="V10541" s="4"/>
      <c r="W10541" s="4"/>
      <c r="X10541" s="4"/>
      <c r="AJ10541" s="4"/>
      <c r="AK10541" s="4"/>
      <c r="AL10541" s="4"/>
      <c r="AM10541" s="4"/>
    </row>
    <row r="10542" spans="21:39" x14ac:dyDescent="0.2">
      <c r="U10542" s="4"/>
      <c r="V10542" s="4"/>
      <c r="W10542" s="4"/>
      <c r="X10542" s="4"/>
      <c r="AJ10542" s="4"/>
      <c r="AK10542" s="4"/>
      <c r="AL10542" s="4"/>
      <c r="AM10542" s="4"/>
    </row>
    <row r="10543" spans="21:39" x14ac:dyDescent="0.2">
      <c r="U10543" s="4"/>
      <c r="V10543" s="4"/>
      <c r="W10543" s="4"/>
      <c r="X10543" s="4"/>
      <c r="AJ10543" s="4"/>
      <c r="AK10543" s="4"/>
      <c r="AL10543" s="4"/>
      <c r="AM10543" s="4"/>
    </row>
    <row r="10544" spans="21:39" x14ac:dyDescent="0.2">
      <c r="U10544" s="4"/>
      <c r="V10544" s="4"/>
      <c r="W10544" s="4"/>
      <c r="X10544" s="4"/>
      <c r="AJ10544" s="4"/>
      <c r="AK10544" s="4"/>
      <c r="AL10544" s="4"/>
      <c r="AM10544" s="4"/>
    </row>
    <row r="10545" spans="21:39" x14ac:dyDescent="0.2">
      <c r="U10545" s="4"/>
      <c r="V10545" s="4"/>
      <c r="W10545" s="4"/>
      <c r="X10545" s="4"/>
      <c r="AJ10545" s="4"/>
      <c r="AK10545" s="4"/>
      <c r="AL10545" s="4"/>
      <c r="AM10545" s="4"/>
    </row>
    <row r="10546" spans="21:39" x14ac:dyDescent="0.2">
      <c r="U10546" s="4"/>
      <c r="V10546" s="4"/>
      <c r="W10546" s="4"/>
      <c r="X10546" s="4"/>
      <c r="AJ10546" s="4"/>
      <c r="AK10546" s="4"/>
      <c r="AL10546" s="4"/>
      <c r="AM10546" s="4"/>
    </row>
    <row r="10547" spans="21:39" x14ac:dyDescent="0.2">
      <c r="U10547" s="4"/>
      <c r="V10547" s="4"/>
      <c r="W10547" s="4"/>
      <c r="X10547" s="4"/>
      <c r="AJ10547" s="4"/>
      <c r="AK10547" s="4"/>
      <c r="AL10547" s="4"/>
      <c r="AM10547" s="4"/>
    </row>
    <row r="10548" spans="21:39" x14ac:dyDescent="0.2">
      <c r="U10548" s="4"/>
      <c r="V10548" s="4"/>
      <c r="W10548" s="4"/>
      <c r="X10548" s="4"/>
      <c r="AJ10548" s="4"/>
      <c r="AK10548" s="4"/>
      <c r="AL10548" s="4"/>
      <c r="AM10548" s="4"/>
    </row>
    <row r="10549" spans="21:39" x14ac:dyDescent="0.2">
      <c r="U10549" s="4"/>
      <c r="V10549" s="4"/>
      <c r="W10549" s="4"/>
      <c r="X10549" s="4"/>
      <c r="AJ10549" s="4"/>
      <c r="AK10549" s="4"/>
      <c r="AL10549" s="4"/>
      <c r="AM10549" s="4"/>
    </row>
    <row r="10550" spans="21:39" x14ac:dyDescent="0.2">
      <c r="U10550" s="4"/>
      <c r="V10550" s="4"/>
      <c r="W10550" s="4"/>
      <c r="X10550" s="4"/>
      <c r="AJ10550" s="4"/>
      <c r="AK10550" s="4"/>
      <c r="AL10550" s="4"/>
      <c r="AM10550" s="4"/>
    </row>
    <row r="10551" spans="21:39" x14ac:dyDescent="0.2">
      <c r="U10551" s="4"/>
      <c r="V10551" s="4"/>
      <c r="W10551" s="4"/>
      <c r="X10551" s="4"/>
      <c r="AJ10551" s="4"/>
      <c r="AK10551" s="4"/>
      <c r="AL10551" s="4"/>
      <c r="AM10551" s="4"/>
    </row>
    <row r="10552" spans="21:39" x14ac:dyDescent="0.2">
      <c r="U10552" s="4"/>
      <c r="V10552" s="4"/>
      <c r="W10552" s="4"/>
      <c r="X10552" s="4"/>
      <c r="AJ10552" s="4"/>
      <c r="AK10552" s="4"/>
      <c r="AL10552" s="4"/>
      <c r="AM10552" s="4"/>
    </row>
    <row r="10553" spans="21:39" x14ac:dyDescent="0.2">
      <c r="U10553" s="4"/>
      <c r="V10553" s="4"/>
      <c r="W10553" s="4"/>
      <c r="X10553" s="4"/>
      <c r="AJ10553" s="4"/>
      <c r="AK10553" s="4"/>
      <c r="AL10553" s="4"/>
      <c r="AM10553" s="4"/>
    </row>
    <row r="10554" spans="21:39" x14ac:dyDescent="0.2">
      <c r="U10554" s="4"/>
      <c r="V10554" s="4"/>
      <c r="W10554" s="4"/>
      <c r="X10554" s="4"/>
      <c r="AJ10554" s="4"/>
      <c r="AK10554" s="4"/>
      <c r="AL10554" s="4"/>
      <c r="AM10554" s="4"/>
    </row>
    <row r="10555" spans="21:39" x14ac:dyDescent="0.2">
      <c r="U10555" s="4"/>
      <c r="V10555" s="4"/>
      <c r="W10555" s="4"/>
      <c r="X10555" s="4"/>
      <c r="AJ10555" s="4"/>
      <c r="AK10555" s="4"/>
      <c r="AL10555" s="4"/>
      <c r="AM10555" s="4"/>
    </row>
    <row r="10556" spans="21:39" x14ac:dyDescent="0.2">
      <c r="U10556" s="4"/>
      <c r="V10556" s="4"/>
      <c r="W10556" s="4"/>
      <c r="X10556" s="4"/>
      <c r="AJ10556" s="4"/>
      <c r="AK10556" s="4"/>
      <c r="AL10556" s="4"/>
      <c r="AM10556" s="4"/>
    </row>
    <row r="10557" spans="21:39" x14ac:dyDescent="0.2">
      <c r="U10557" s="4"/>
      <c r="V10557" s="4"/>
      <c r="W10557" s="4"/>
      <c r="X10557" s="4"/>
      <c r="AJ10557" s="4"/>
      <c r="AK10557" s="4"/>
      <c r="AL10557" s="4"/>
      <c r="AM10557" s="4"/>
    </row>
    <row r="10558" spans="21:39" x14ac:dyDescent="0.2">
      <c r="U10558" s="4"/>
      <c r="V10558" s="4"/>
      <c r="W10558" s="4"/>
      <c r="X10558" s="4"/>
      <c r="AJ10558" s="4"/>
      <c r="AK10558" s="4"/>
      <c r="AL10558" s="4"/>
      <c r="AM10558" s="4"/>
    </row>
    <row r="10559" spans="21:39" x14ac:dyDescent="0.2">
      <c r="U10559" s="4"/>
      <c r="V10559" s="4"/>
      <c r="W10559" s="4"/>
      <c r="X10559" s="4"/>
      <c r="AJ10559" s="4"/>
      <c r="AK10559" s="4"/>
      <c r="AL10559" s="4"/>
      <c r="AM10559" s="4"/>
    </row>
    <row r="10560" spans="21:39" x14ac:dyDescent="0.2">
      <c r="U10560" s="4"/>
      <c r="V10560" s="4"/>
      <c r="W10560" s="4"/>
      <c r="X10560" s="4"/>
      <c r="AJ10560" s="4"/>
      <c r="AK10560" s="4"/>
      <c r="AL10560" s="4"/>
      <c r="AM10560" s="4"/>
    </row>
    <row r="10561" spans="21:39" x14ac:dyDescent="0.2">
      <c r="U10561" s="4"/>
      <c r="V10561" s="4"/>
      <c r="W10561" s="4"/>
      <c r="X10561" s="4"/>
      <c r="AJ10561" s="4"/>
      <c r="AK10561" s="4"/>
      <c r="AL10561" s="4"/>
      <c r="AM10561" s="4"/>
    </row>
    <row r="10562" spans="21:39" x14ac:dyDescent="0.2">
      <c r="U10562" s="4"/>
      <c r="V10562" s="4"/>
      <c r="W10562" s="4"/>
      <c r="X10562" s="4"/>
      <c r="AJ10562" s="4"/>
      <c r="AK10562" s="4"/>
      <c r="AL10562" s="4"/>
      <c r="AM10562" s="4"/>
    </row>
    <row r="10563" spans="21:39" x14ac:dyDescent="0.2">
      <c r="U10563" s="4"/>
      <c r="V10563" s="4"/>
      <c r="W10563" s="4"/>
      <c r="X10563" s="4"/>
      <c r="AJ10563" s="4"/>
      <c r="AK10563" s="4"/>
      <c r="AL10563" s="4"/>
      <c r="AM10563" s="4"/>
    </row>
    <row r="10564" spans="21:39" x14ac:dyDescent="0.2">
      <c r="U10564" s="4"/>
      <c r="V10564" s="4"/>
      <c r="W10564" s="4"/>
      <c r="X10564" s="4"/>
      <c r="AJ10564" s="4"/>
      <c r="AK10564" s="4"/>
      <c r="AL10564" s="4"/>
      <c r="AM10564" s="4"/>
    </row>
    <row r="10565" spans="21:39" x14ac:dyDescent="0.2">
      <c r="U10565" s="4"/>
      <c r="V10565" s="4"/>
      <c r="W10565" s="4"/>
      <c r="X10565" s="4"/>
      <c r="AJ10565" s="4"/>
      <c r="AK10565" s="4"/>
      <c r="AL10565" s="4"/>
      <c r="AM10565" s="4"/>
    </row>
    <row r="10566" spans="21:39" x14ac:dyDescent="0.2">
      <c r="U10566" s="4"/>
      <c r="V10566" s="4"/>
      <c r="W10566" s="4"/>
      <c r="X10566" s="4"/>
      <c r="AJ10566" s="4"/>
      <c r="AK10566" s="4"/>
      <c r="AL10566" s="4"/>
      <c r="AM10566" s="4"/>
    </row>
    <row r="10567" spans="21:39" x14ac:dyDescent="0.2">
      <c r="U10567" s="4"/>
      <c r="V10567" s="4"/>
      <c r="W10567" s="4"/>
      <c r="X10567" s="4"/>
      <c r="AJ10567" s="4"/>
      <c r="AK10567" s="4"/>
      <c r="AL10567" s="4"/>
      <c r="AM10567" s="4"/>
    </row>
    <row r="10568" spans="21:39" x14ac:dyDescent="0.2">
      <c r="U10568" s="4"/>
      <c r="V10568" s="4"/>
      <c r="W10568" s="4"/>
      <c r="X10568" s="4"/>
      <c r="AJ10568" s="4"/>
      <c r="AK10568" s="4"/>
      <c r="AL10568" s="4"/>
      <c r="AM10568" s="4"/>
    </row>
    <row r="10569" spans="21:39" x14ac:dyDescent="0.2">
      <c r="U10569" s="4"/>
      <c r="V10569" s="4"/>
      <c r="W10569" s="4"/>
      <c r="X10569" s="4"/>
      <c r="AJ10569" s="4"/>
      <c r="AK10569" s="4"/>
      <c r="AL10569" s="4"/>
      <c r="AM10569" s="4"/>
    </row>
    <row r="10570" spans="21:39" x14ac:dyDescent="0.2">
      <c r="U10570" s="4"/>
      <c r="V10570" s="4"/>
      <c r="W10570" s="4"/>
      <c r="X10570" s="4"/>
      <c r="AJ10570" s="4"/>
      <c r="AK10570" s="4"/>
      <c r="AL10570" s="4"/>
      <c r="AM10570" s="4"/>
    </row>
    <row r="10571" spans="21:39" x14ac:dyDescent="0.2">
      <c r="U10571" s="4"/>
      <c r="V10571" s="4"/>
      <c r="W10571" s="4"/>
      <c r="X10571" s="4"/>
      <c r="AJ10571" s="4"/>
      <c r="AK10571" s="4"/>
      <c r="AL10571" s="4"/>
      <c r="AM10571" s="4"/>
    </row>
    <row r="10572" spans="21:39" x14ac:dyDescent="0.2">
      <c r="U10572" s="4"/>
      <c r="V10572" s="4"/>
      <c r="W10572" s="4"/>
      <c r="X10572" s="4"/>
      <c r="AJ10572" s="4"/>
      <c r="AK10572" s="4"/>
      <c r="AL10572" s="4"/>
      <c r="AM10572" s="4"/>
    </row>
    <row r="10573" spans="21:39" x14ac:dyDescent="0.2">
      <c r="U10573" s="4"/>
      <c r="V10573" s="4"/>
      <c r="W10573" s="4"/>
      <c r="X10573" s="4"/>
      <c r="AJ10573" s="4"/>
      <c r="AK10573" s="4"/>
      <c r="AL10573" s="4"/>
      <c r="AM10573" s="4"/>
    </row>
    <row r="10574" spans="21:39" x14ac:dyDescent="0.2">
      <c r="U10574" s="4"/>
      <c r="V10574" s="4"/>
      <c r="W10574" s="4"/>
      <c r="X10574" s="4"/>
      <c r="AJ10574" s="4"/>
      <c r="AK10574" s="4"/>
      <c r="AL10574" s="4"/>
      <c r="AM10574" s="4"/>
    </row>
    <row r="10575" spans="21:39" x14ac:dyDescent="0.2">
      <c r="U10575" s="4"/>
      <c r="V10575" s="4"/>
      <c r="W10575" s="4"/>
      <c r="X10575" s="4"/>
      <c r="AJ10575" s="4"/>
      <c r="AK10575" s="4"/>
      <c r="AL10575" s="4"/>
      <c r="AM10575" s="4"/>
    </row>
    <row r="10576" spans="21:39" x14ac:dyDescent="0.2">
      <c r="U10576" s="4"/>
      <c r="V10576" s="4"/>
      <c r="W10576" s="4"/>
      <c r="X10576" s="4"/>
      <c r="AJ10576" s="4"/>
      <c r="AK10576" s="4"/>
      <c r="AL10576" s="4"/>
      <c r="AM10576" s="4"/>
    </row>
    <row r="10577" spans="21:39" x14ac:dyDescent="0.2">
      <c r="U10577" s="4"/>
      <c r="V10577" s="4"/>
      <c r="W10577" s="4"/>
      <c r="X10577" s="4"/>
      <c r="AJ10577" s="4"/>
      <c r="AK10577" s="4"/>
      <c r="AL10577" s="4"/>
      <c r="AM10577" s="4"/>
    </row>
    <row r="10578" spans="21:39" x14ac:dyDescent="0.2">
      <c r="U10578" s="4"/>
      <c r="V10578" s="4"/>
      <c r="W10578" s="4"/>
      <c r="X10578" s="4"/>
      <c r="AJ10578" s="4"/>
      <c r="AK10578" s="4"/>
      <c r="AL10578" s="4"/>
      <c r="AM10578" s="4"/>
    </row>
    <row r="10579" spans="21:39" x14ac:dyDescent="0.2">
      <c r="U10579" s="4"/>
      <c r="V10579" s="4"/>
      <c r="W10579" s="4"/>
      <c r="X10579" s="4"/>
      <c r="AJ10579" s="4"/>
      <c r="AK10579" s="4"/>
      <c r="AL10579" s="4"/>
      <c r="AM10579" s="4"/>
    </row>
    <row r="10580" spans="21:39" x14ac:dyDescent="0.2">
      <c r="U10580" s="4"/>
      <c r="V10580" s="4"/>
      <c r="W10580" s="4"/>
      <c r="X10580" s="4"/>
      <c r="AJ10580" s="4"/>
      <c r="AK10580" s="4"/>
      <c r="AL10580" s="4"/>
      <c r="AM10580" s="4"/>
    </row>
    <row r="10581" spans="21:39" x14ac:dyDescent="0.2">
      <c r="U10581" s="4"/>
      <c r="V10581" s="4"/>
      <c r="W10581" s="4"/>
      <c r="X10581" s="4"/>
      <c r="AJ10581" s="4"/>
      <c r="AK10581" s="4"/>
      <c r="AL10581" s="4"/>
      <c r="AM10581" s="4"/>
    </row>
    <row r="10582" spans="21:39" x14ac:dyDescent="0.2">
      <c r="U10582" s="4"/>
      <c r="V10582" s="4"/>
      <c r="W10582" s="4"/>
      <c r="X10582" s="4"/>
      <c r="AJ10582" s="4"/>
      <c r="AK10582" s="4"/>
      <c r="AL10582" s="4"/>
      <c r="AM10582" s="4"/>
    </row>
    <row r="10583" spans="21:39" x14ac:dyDescent="0.2">
      <c r="U10583" s="4"/>
      <c r="V10583" s="4"/>
      <c r="W10583" s="4"/>
      <c r="X10583" s="4"/>
      <c r="AJ10583" s="4"/>
      <c r="AK10583" s="4"/>
      <c r="AL10583" s="4"/>
      <c r="AM10583" s="4"/>
    </row>
    <row r="10584" spans="21:39" x14ac:dyDescent="0.2">
      <c r="U10584" s="4"/>
      <c r="V10584" s="4"/>
      <c r="W10584" s="4"/>
      <c r="X10584" s="4"/>
      <c r="AJ10584" s="4"/>
      <c r="AK10584" s="4"/>
      <c r="AL10584" s="4"/>
      <c r="AM10584" s="4"/>
    </row>
    <row r="10585" spans="21:39" x14ac:dyDescent="0.2">
      <c r="U10585" s="4"/>
      <c r="V10585" s="4"/>
      <c r="W10585" s="4"/>
      <c r="X10585" s="4"/>
      <c r="AJ10585" s="4"/>
      <c r="AK10585" s="4"/>
      <c r="AL10585" s="4"/>
      <c r="AM10585" s="4"/>
    </row>
    <row r="10586" spans="21:39" x14ac:dyDescent="0.2">
      <c r="U10586" s="4"/>
      <c r="V10586" s="4"/>
      <c r="W10586" s="4"/>
      <c r="X10586" s="4"/>
      <c r="AJ10586" s="4"/>
      <c r="AK10586" s="4"/>
      <c r="AL10586" s="4"/>
      <c r="AM10586" s="4"/>
    </row>
    <row r="10587" spans="21:39" x14ac:dyDescent="0.2">
      <c r="U10587" s="4"/>
      <c r="V10587" s="4"/>
      <c r="W10587" s="4"/>
      <c r="X10587" s="4"/>
      <c r="AJ10587" s="4"/>
      <c r="AK10587" s="4"/>
      <c r="AL10587" s="4"/>
      <c r="AM10587" s="4"/>
    </row>
    <row r="10588" spans="21:39" x14ac:dyDescent="0.2">
      <c r="U10588" s="4"/>
      <c r="V10588" s="4"/>
      <c r="W10588" s="4"/>
      <c r="X10588" s="4"/>
      <c r="AJ10588" s="4"/>
      <c r="AK10588" s="4"/>
      <c r="AL10588" s="4"/>
      <c r="AM10588" s="4"/>
    </row>
    <row r="10589" spans="21:39" x14ac:dyDescent="0.2">
      <c r="U10589" s="4"/>
      <c r="V10589" s="4"/>
      <c r="W10589" s="4"/>
      <c r="X10589" s="4"/>
      <c r="AJ10589" s="4"/>
      <c r="AK10589" s="4"/>
      <c r="AL10589" s="4"/>
      <c r="AM10589" s="4"/>
    </row>
    <row r="10590" spans="21:39" x14ac:dyDescent="0.2">
      <c r="U10590" s="4"/>
      <c r="V10590" s="4"/>
      <c r="W10590" s="4"/>
      <c r="X10590" s="4"/>
      <c r="AJ10590" s="4"/>
      <c r="AK10590" s="4"/>
      <c r="AL10590" s="4"/>
      <c r="AM10590" s="4"/>
    </row>
    <row r="10591" spans="21:39" x14ac:dyDescent="0.2">
      <c r="U10591" s="4"/>
      <c r="V10591" s="4"/>
      <c r="W10591" s="4"/>
      <c r="X10591" s="4"/>
      <c r="AJ10591" s="4"/>
      <c r="AK10591" s="4"/>
      <c r="AL10591" s="4"/>
      <c r="AM10591" s="4"/>
    </row>
    <row r="10592" spans="21:39" x14ac:dyDescent="0.2">
      <c r="U10592" s="4"/>
      <c r="V10592" s="4"/>
      <c r="W10592" s="4"/>
      <c r="X10592" s="4"/>
      <c r="AJ10592" s="4"/>
      <c r="AK10592" s="4"/>
      <c r="AL10592" s="4"/>
      <c r="AM10592" s="4"/>
    </row>
    <row r="10593" spans="21:39" x14ac:dyDescent="0.2">
      <c r="U10593" s="4"/>
      <c r="V10593" s="4"/>
      <c r="W10593" s="4"/>
      <c r="X10593" s="4"/>
      <c r="AJ10593" s="4"/>
      <c r="AK10593" s="4"/>
      <c r="AL10593" s="4"/>
      <c r="AM10593" s="4"/>
    </row>
    <row r="10594" spans="21:39" x14ac:dyDescent="0.2">
      <c r="U10594" s="4"/>
      <c r="V10594" s="4"/>
      <c r="W10594" s="4"/>
      <c r="X10594" s="4"/>
      <c r="AJ10594" s="4"/>
      <c r="AK10594" s="4"/>
      <c r="AL10594" s="4"/>
      <c r="AM10594" s="4"/>
    </row>
    <row r="10595" spans="21:39" x14ac:dyDescent="0.2">
      <c r="U10595" s="4"/>
      <c r="V10595" s="4"/>
      <c r="W10595" s="4"/>
      <c r="X10595" s="4"/>
      <c r="AJ10595" s="4"/>
      <c r="AK10595" s="4"/>
      <c r="AL10595" s="4"/>
      <c r="AM10595" s="4"/>
    </row>
    <row r="10596" spans="21:39" x14ac:dyDescent="0.2">
      <c r="U10596" s="4"/>
      <c r="V10596" s="4"/>
      <c r="W10596" s="4"/>
      <c r="X10596" s="4"/>
      <c r="AJ10596" s="4"/>
      <c r="AK10596" s="4"/>
      <c r="AL10596" s="4"/>
      <c r="AM10596" s="4"/>
    </row>
    <row r="10597" spans="21:39" x14ac:dyDescent="0.2">
      <c r="U10597" s="4"/>
      <c r="V10597" s="4"/>
      <c r="W10597" s="4"/>
      <c r="X10597" s="4"/>
      <c r="AJ10597" s="4"/>
      <c r="AK10597" s="4"/>
      <c r="AL10597" s="4"/>
      <c r="AM10597" s="4"/>
    </row>
    <row r="10598" spans="21:39" x14ac:dyDescent="0.2">
      <c r="U10598" s="4"/>
      <c r="V10598" s="4"/>
      <c r="W10598" s="4"/>
      <c r="X10598" s="4"/>
      <c r="AJ10598" s="4"/>
      <c r="AK10598" s="4"/>
      <c r="AL10598" s="4"/>
      <c r="AM10598" s="4"/>
    </row>
    <row r="10599" spans="21:39" x14ac:dyDescent="0.2">
      <c r="U10599" s="4"/>
      <c r="V10599" s="4"/>
      <c r="W10599" s="4"/>
      <c r="X10599" s="4"/>
      <c r="AJ10599" s="4"/>
      <c r="AK10599" s="4"/>
      <c r="AL10599" s="4"/>
      <c r="AM10599" s="4"/>
    </row>
    <row r="10600" spans="21:39" x14ac:dyDescent="0.2">
      <c r="U10600" s="4"/>
      <c r="V10600" s="4"/>
      <c r="W10600" s="4"/>
      <c r="X10600" s="4"/>
      <c r="AJ10600" s="4"/>
      <c r="AK10600" s="4"/>
      <c r="AL10600" s="4"/>
      <c r="AM10600" s="4"/>
    </row>
    <row r="10601" spans="21:39" x14ac:dyDescent="0.2">
      <c r="U10601" s="4"/>
      <c r="V10601" s="4"/>
      <c r="W10601" s="4"/>
      <c r="X10601" s="4"/>
      <c r="AJ10601" s="4"/>
      <c r="AK10601" s="4"/>
      <c r="AL10601" s="4"/>
      <c r="AM10601" s="4"/>
    </row>
    <row r="10602" spans="21:39" x14ac:dyDescent="0.2">
      <c r="U10602" s="4"/>
      <c r="V10602" s="4"/>
      <c r="W10602" s="4"/>
      <c r="X10602" s="4"/>
      <c r="AJ10602" s="4"/>
      <c r="AK10602" s="4"/>
      <c r="AL10602" s="4"/>
      <c r="AM10602" s="4"/>
    </row>
    <row r="10603" spans="21:39" x14ac:dyDescent="0.2">
      <c r="U10603" s="4"/>
      <c r="V10603" s="4"/>
      <c r="W10603" s="4"/>
      <c r="X10603" s="4"/>
      <c r="AJ10603" s="4"/>
      <c r="AK10603" s="4"/>
      <c r="AL10603" s="4"/>
      <c r="AM10603" s="4"/>
    </row>
    <row r="10604" spans="21:39" x14ac:dyDescent="0.2">
      <c r="U10604" s="4"/>
      <c r="V10604" s="4"/>
      <c r="W10604" s="4"/>
      <c r="X10604" s="4"/>
      <c r="AJ10604" s="4"/>
      <c r="AK10604" s="4"/>
      <c r="AL10604" s="4"/>
      <c r="AM10604" s="4"/>
    </row>
    <row r="10605" spans="21:39" x14ac:dyDescent="0.2">
      <c r="U10605" s="4"/>
      <c r="V10605" s="4"/>
      <c r="W10605" s="4"/>
      <c r="X10605" s="4"/>
      <c r="AJ10605" s="4"/>
      <c r="AK10605" s="4"/>
      <c r="AL10605" s="4"/>
      <c r="AM10605" s="4"/>
    </row>
    <row r="10606" spans="21:39" x14ac:dyDescent="0.2">
      <c r="U10606" s="4"/>
      <c r="V10606" s="4"/>
      <c r="W10606" s="4"/>
      <c r="X10606" s="4"/>
      <c r="AJ10606" s="4"/>
      <c r="AK10606" s="4"/>
      <c r="AL10606" s="4"/>
      <c r="AM10606" s="4"/>
    </row>
    <row r="10607" spans="21:39" x14ac:dyDescent="0.2">
      <c r="U10607" s="4"/>
      <c r="V10607" s="4"/>
      <c r="W10607" s="4"/>
      <c r="X10607" s="4"/>
      <c r="AJ10607" s="4"/>
      <c r="AK10607" s="4"/>
      <c r="AL10607" s="4"/>
      <c r="AM10607" s="4"/>
    </row>
    <row r="10608" spans="21:39" x14ac:dyDescent="0.2">
      <c r="U10608" s="4"/>
      <c r="V10608" s="4"/>
      <c r="W10608" s="4"/>
      <c r="X10608" s="4"/>
      <c r="AJ10608" s="4"/>
      <c r="AK10608" s="4"/>
      <c r="AL10608" s="4"/>
      <c r="AM10608" s="4"/>
    </row>
    <row r="10609" spans="21:39" x14ac:dyDescent="0.2">
      <c r="U10609" s="4"/>
      <c r="V10609" s="4"/>
      <c r="W10609" s="4"/>
      <c r="X10609" s="4"/>
      <c r="AJ10609" s="4"/>
      <c r="AK10609" s="4"/>
      <c r="AL10609" s="4"/>
      <c r="AM10609" s="4"/>
    </row>
    <row r="10610" spans="21:39" x14ac:dyDescent="0.2">
      <c r="U10610" s="4"/>
      <c r="V10610" s="4"/>
      <c r="W10610" s="4"/>
      <c r="X10610" s="4"/>
      <c r="AJ10610" s="4"/>
      <c r="AK10610" s="4"/>
      <c r="AL10610" s="4"/>
      <c r="AM10610" s="4"/>
    </row>
    <row r="10611" spans="21:39" x14ac:dyDescent="0.2">
      <c r="U10611" s="4"/>
      <c r="V10611" s="4"/>
      <c r="W10611" s="4"/>
      <c r="X10611" s="4"/>
      <c r="AJ10611" s="4"/>
      <c r="AK10611" s="4"/>
      <c r="AL10611" s="4"/>
      <c r="AM10611" s="4"/>
    </row>
    <row r="10612" spans="21:39" x14ac:dyDescent="0.2">
      <c r="U10612" s="4"/>
      <c r="V10612" s="4"/>
      <c r="W10612" s="4"/>
      <c r="X10612" s="4"/>
      <c r="AJ10612" s="4"/>
      <c r="AK10612" s="4"/>
      <c r="AL10612" s="4"/>
      <c r="AM10612" s="4"/>
    </row>
    <row r="10613" spans="21:39" x14ac:dyDescent="0.2">
      <c r="U10613" s="4"/>
      <c r="V10613" s="4"/>
      <c r="W10613" s="4"/>
      <c r="X10613" s="4"/>
      <c r="AJ10613" s="4"/>
      <c r="AK10613" s="4"/>
      <c r="AL10613" s="4"/>
      <c r="AM10613" s="4"/>
    </row>
    <row r="10614" spans="21:39" x14ac:dyDescent="0.2">
      <c r="U10614" s="4"/>
      <c r="V10614" s="4"/>
      <c r="W10614" s="4"/>
      <c r="X10614" s="4"/>
      <c r="AJ10614" s="4"/>
      <c r="AK10614" s="4"/>
      <c r="AL10614" s="4"/>
      <c r="AM10614" s="4"/>
    </row>
    <row r="10615" spans="21:39" x14ac:dyDescent="0.2">
      <c r="U10615" s="4"/>
      <c r="V10615" s="4"/>
      <c r="W10615" s="4"/>
      <c r="X10615" s="4"/>
      <c r="AJ10615" s="4"/>
      <c r="AK10615" s="4"/>
      <c r="AL10615" s="4"/>
      <c r="AM10615" s="4"/>
    </row>
    <row r="10616" spans="21:39" x14ac:dyDescent="0.2">
      <c r="U10616" s="4"/>
      <c r="V10616" s="4"/>
      <c r="W10616" s="4"/>
      <c r="X10616" s="4"/>
      <c r="AJ10616" s="4"/>
      <c r="AK10616" s="4"/>
      <c r="AL10616" s="4"/>
      <c r="AM10616" s="4"/>
    </row>
    <row r="10617" spans="21:39" x14ac:dyDescent="0.2">
      <c r="U10617" s="4"/>
      <c r="V10617" s="4"/>
      <c r="W10617" s="4"/>
      <c r="X10617" s="4"/>
      <c r="AJ10617" s="4"/>
      <c r="AK10617" s="4"/>
      <c r="AL10617" s="4"/>
      <c r="AM10617" s="4"/>
    </row>
    <row r="10618" spans="21:39" x14ac:dyDescent="0.2">
      <c r="U10618" s="4"/>
      <c r="V10618" s="4"/>
      <c r="W10618" s="4"/>
      <c r="X10618" s="4"/>
      <c r="AJ10618" s="4"/>
      <c r="AK10618" s="4"/>
      <c r="AL10618" s="4"/>
      <c r="AM10618" s="4"/>
    </row>
    <row r="10619" spans="21:39" x14ac:dyDescent="0.2">
      <c r="U10619" s="4"/>
      <c r="V10619" s="4"/>
      <c r="W10619" s="4"/>
      <c r="X10619" s="4"/>
      <c r="AJ10619" s="4"/>
      <c r="AK10619" s="4"/>
      <c r="AL10619" s="4"/>
      <c r="AM10619" s="4"/>
    </row>
    <row r="10620" spans="21:39" x14ac:dyDescent="0.2">
      <c r="U10620" s="4"/>
      <c r="V10620" s="4"/>
      <c r="W10620" s="4"/>
      <c r="X10620" s="4"/>
      <c r="AJ10620" s="4"/>
      <c r="AK10620" s="4"/>
      <c r="AL10620" s="4"/>
      <c r="AM10620" s="4"/>
    </row>
    <row r="10621" spans="21:39" x14ac:dyDescent="0.2">
      <c r="U10621" s="4"/>
      <c r="V10621" s="4"/>
      <c r="W10621" s="4"/>
      <c r="X10621" s="4"/>
      <c r="AJ10621" s="4"/>
      <c r="AK10621" s="4"/>
      <c r="AL10621" s="4"/>
      <c r="AM10621" s="4"/>
    </row>
    <row r="10622" spans="21:39" x14ac:dyDescent="0.2">
      <c r="U10622" s="4"/>
      <c r="V10622" s="4"/>
      <c r="W10622" s="4"/>
      <c r="X10622" s="4"/>
      <c r="AJ10622" s="4"/>
      <c r="AK10622" s="4"/>
      <c r="AL10622" s="4"/>
      <c r="AM10622" s="4"/>
    </row>
    <row r="10623" spans="21:39" x14ac:dyDescent="0.2">
      <c r="U10623" s="4"/>
      <c r="V10623" s="4"/>
      <c r="W10623" s="4"/>
      <c r="X10623" s="4"/>
      <c r="AJ10623" s="4"/>
      <c r="AK10623" s="4"/>
      <c r="AL10623" s="4"/>
      <c r="AM10623" s="4"/>
    </row>
    <row r="10624" spans="21:39" x14ac:dyDescent="0.2">
      <c r="U10624" s="4"/>
      <c r="V10624" s="4"/>
      <c r="W10624" s="4"/>
      <c r="X10624" s="4"/>
      <c r="AJ10624" s="4"/>
      <c r="AK10624" s="4"/>
      <c r="AL10624" s="4"/>
      <c r="AM10624" s="4"/>
    </row>
    <row r="10625" spans="21:39" x14ac:dyDescent="0.2">
      <c r="U10625" s="4"/>
      <c r="V10625" s="4"/>
      <c r="W10625" s="4"/>
      <c r="X10625" s="4"/>
      <c r="AJ10625" s="4"/>
      <c r="AK10625" s="4"/>
      <c r="AL10625" s="4"/>
      <c r="AM10625" s="4"/>
    </row>
    <row r="10626" spans="21:39" x14ac:dyDescent="0.2">
      <c r="U10626" s="4"/>
      <c r="V10626" s="4"/>
      <c r="W10626" s="4"/>
      <c r="X10626" s="4"/>
      <c r="AJ10626" s="4"/>
      <c r="AK10626" s="4"/>
      <c r="AL10626" s="4"/>
      <c r="AM10626" s="4"/>
    </row>
    <row r="10627" spans="21:39" x14ac:dyDescent="0.2">
      <c r="U10627" s="4"/>
      <c r="V10627" s="4"/>
      <c r="W10627" s="4"/>
      <c r="X10627" s="4"/>
      <c r="AJ10627" s="4"/>
      <c r="AK10627" s="4"/>
      <c r="AL10627" s="4"/>
      <c r="AM10627" s="4"/>
    </row>
    <row r="10628" spans="21:39" x14ac:dyDescent="0.2">
      <c r="U10628" s="4"/>
      <c r="V10628" s="4"/>
      <c r="W10628" s="4"/>
      <c r="X10628" s="4"/>
      <c r="AJ10628" s="4"/>
      <c r="AK10628" s="4"/>
      <c r="AL10628" s="4"/>
      <c r="AM10628" s="4"/>
    </row>
    <row r="10629" spans="21:39" x14ac:dyDescent="0.2">
      <c r="U10629" s="4"/>
      <c r="V10629" s="4"/>
      <c r="W10629" s="4"/>
      <c r="X10629" s="4"/>
      <c r="AJ10629" s="4"/>
      <c r="AK10629" s="4"/>
      <c r="AL10629" s="4"/>
      <c r="AM10629" s="4"/>
    </row>
    <row r="10630" spans="21:39" x14ac:dyDescent="0.2">
      <c r="U10630" s="4"/>
      <c r="V10630" s="4"/>
      <c r="W10630" s="4"/>
      <c r="X10630" s="4"/>
      <c r="AJ10630" s="4"/>
      <c r="AK10630" s="4"/>
      <c r="AL10630" s="4"/>
      <c r="AM10630" s="4"/>
    </row>
    <row r="10631" spans="21:39" x14ac:dyDescent="0.2">
      <c r="U10631" s="4"/>
      <c r="V10631" s="4"/>
      <c r="W10631" s="4"/>
      <c r="X10631" s="4"/>
      <c r="AJ10631" s="4"/>
      <c r="AK10631" s="4"/>
      <c r="AL10631" s="4"/>
      <c r="AM10631" s="4"/>
    </row>
    <row r="10632" spans="21:39" x14ac:dyDescent="0.2">
      <c r="U10632" s="4"/>
      <c r="V10632" s="4"/>
      <c r="W10632" s="4"/>
      <c r="X10632" s="4"/>
      <c r="AJ10632" s="4"/>
      <c r="AK10632" s="4"/>
      <c r="AL10632" s="4"/>
      <c r="AM10632" s="4"/>
    </row>
    <row r="10633" spans="21:39" x14ac:dyDescent="0.2">
      <c r="U10633" s="4"/>
      <c r="V10633" s="4"/>
      <c r="W10633" s="4"/>
      <c r="X10633" s="4"/>
      <c r="AJ10633" s="4"/>
      <c r="AK10633" s="4"/>
      <c r="AL10633" s="4"/>
      <c r="AM10633" s="4"/>
    </row>
    <row r="10634" spans="21:39" x14ac:dyDescent="0.2">
      <c r="U10634" s="4"/>
      <c r="V10634" s="4"/>
      <c r="W10634" s="4"/>
      <c r="X10634" s="4"/>
      <c r="AJ10634" s="4"/>
      <c r="AK10634" s="4"/>
      <c r="AL10634" s="4"/>
      <c r="AM10634" s="4"/>
    </row>
    <row r="10635" spans="21:39" x14ac:dyDescent="0.2">
      <c r="U10635" s="4"/>
      <c r="V10635" s="4"/>
      <c r="W10635" s="4"/>
      <c r="X10635" s="4"/>
      <c r="AJ10635" s="4"/>
      <c r="AK10635" s="4"/>
      <c r="AL10635" s="4"/>
      <c r="AM10635" s="4"/>
    </row>
    <row r="10636" spans="21:39" x14ac:dyDescent="0.2">
      <c r="U10636" s="4"/>
      <c r="V10636" s="4"/>
      <c r="W10636" s="4"/>
      <c r="X10636" s="4"/>
      <c r="AJ10636" s="4"/>
      <c r="AK10636" s="4"/>
      <c r="AL10636" s="4"/>
      <c r="AM10636" s="4"/>
    </row>
    <row r="10637" spans="21:39" x14ac:dyDescent="0.2">
      <c r="U10637" s="4"/>
      <c r="V10637" s="4"/>
      <c r="W10637" s="4"/>
      <c r="X10637" s="4"/>
      <c r="AJ10637" s="4"/>
      <c r="AK10637" s="4"/>
      <c r="AL10637" s="4"/>
      <c r="AM10637" s="4"/>
    </row>
    <row r="10638" spans="21:39" x14ac:dyDescent="0.2">
      <c r="U10638" s="4"/>
      <c r="V10638" s="4"/>
      <c r="W10638" s="4"/>
      <c r="X10638" s="4"/>
      <c r="AJ10638" s="4"/>
      <c r="AK10638" s="4"/>
      <c r="AL10638" s="4"/>
      <c r="AM10638" s="4"/>
    </row>
    <row r="10639" spans="21:39" x14ac:dyDescent="0.2">
      <c r="U10639" s="4"/>
      <c r="V10639" s="4"/>
      <c r="W10639" s="4"/>
      <c r="X10639" s="4"/>
      <c r="AJ10639" s="4"/>
      <c r="AK10639" s="4"/>
      <c r="AL10639" s="4"/>
      <c r="AM10639" s="4"/>
    </row>
    <row r="10640" spans="21:39" x14ac:dyDescent="0.2">
      <c r="U10640" s="4"/>
      <c r="V10640" s="4"/>
      <c r="W10640" s="4"/>
      <c r="X10640" s="4"/>
      <c r="AJ10640" s="4"/>
      <c r="AK10640" s="4"/>
      <c r="AL10640" s="4"/>
      <c r="AM10640" s="4"/>
    </row>
    <row r="10641" spans="21:39" x14ac:dyDescent="0.2">
      <c r="U10641" s="4"/>
      <c r="V10641" s="4"/>
      <c r="W10641" s="4"/>
      <c r="X10641" s="4"/>
      <c r="AJ10641" s="4"/>
      <c r="AK10641" s="4"/>
      <c r="AL10641" s="4"/>
      <c r="AM10641" s="4"/>
    </row>
    <row r="10642" spans="21:39" x14ac:dyDescent="0.2">
      <c r="U10642" s="4"/>
      <c r="V10642" s="4"/>
      <c r="W10642" s="4"/>
      <c r="X10642" s="4"/>
      <c r="AJ10642" s="4"/>
      <c r="AK10642" s="4"/>
      <c r="AL10642" s="4"/>
      <c r="AM10642" s="4"/>
    </row>
    <row r="10643" spans="21:39" x14ac:dyDescent="0.2">
      <c r="U10643" s="4"/>
      <c r="V10643" s="4"/>
      <c r="W10643" s="4"/>
      <c r="X10643" s="4"/>
      <c r="AJ10643" s="4"/>
      <c r="AK10643" s="4"/>
      <c r="AL10643" s="4"/>
      <c r="AM10643" s="4"/>
    </row>
    <row r="10644" spans="21:39" x14ac:dyDescent="0.2">
      <c r="U10644" s="4"/>
      <c r="V10644" s="4"/>
      <c r="W10644" s="4"/>
      <c r="X10644" s="4"/>
      <c r="AJ10644" s="4"/>
      <c r="AK10644" s="4"/>
      <c r="AL10644" s="4"/>
      <c r="AM10644" s="4"/>
    </row>
    <row r="10645" spans="21:39" x14ac:dyDescent="0.2">
      <c r="U10645" s="4"/>
      <c r="V10645" s="4"/>
      <c r="W10645" s="4"/>
      <c r="X10645" s="4"/>
      <c r="AJ10645" s="4"/>
      <c r="AK10645" s="4"/>
      <c r="AL10645" s="4"/>
      <c r="AM10645" s="4"/>
    </row>
    <row r="10646" spans="21:39" x14ac:dyDescent="0.2">
      <c r="U10646" s="4"/>
      <c r="V10646" s="4"/>
      <c r="W10646" s="4"/>
      <c r="X10646" s="4"/>
      <c r="AJ10646" s="4"/>
      <c r="AK10646" s="4"/>
      <c r="AL10646" s="4"/>
      <c r="AM10646" s="4"/>
    </row>
    <row r="10647" spans="21:39" x14ac:dyDescent="0.2">
      <c r="U10647" s="4"/>
      <c r="V10647" s="4"/>
      <c r="W10647" s="4"/>
      <c r="X10647" s="4"/>
      <c r="AJ10647" s="4"/>
      <c r="AK10647" s="4"/>
      <c r="AL10647" s="4"/>
      <c r="AM10647" s="4"/>
    </row>
    <row r="10648" spans="21:39" x14ac:dyDescent="0.2">
      <c r="U10648" s="4"/>
      <c r="V10648" s="4"/>
      <c r="W10648" s="4"/>
      <c r="X10648" s="4"/>
      <c r="AJ10648" s="4"/>
      <c r="AK10648" s="4"/>
      <c r="AL10648" s="4"/>
      <c r="AM10648" s="4"/>
    </row>
    <row r="10649" spans="21:39" x14ac:dyDescent="0.2">
      <c r="U10649" s="4"/>
      <c r="V10649" s="4"/>
      <c r="W10649" s="4"/>
      <c r="X10649" s="4"/>
      <c r="AJ10649" s="4"/>
      <c r="AK10649" s="4"/>
      <c r="AL10649" s="4"/>
      <c r="AM10649" s="4"/>
    </row>
    <row r="10650" spans="21:39" x14ac:dyDescent="0.2">
      <c r="U10650" s="4"/>
      <c r="V10650" s="4"/>
      <c r="W10650" s="4"/>
      <c r="X10650" s="4"/>
      <c r="AJ10650" s="4"/>
      <c r="AK10650" s="4"/>
      <c r="AL10650" s="4"/>
      <c r="AM10650" s="4"/>
    </row>
    <row r="10651" spans="21:39" x14ac:dyDescent="0.2">
      <c r="U10651" s="4"/>
      <c r="V10651" s="4"/>
      <c r="W10651" s="4"/>
      <c r="X10651" s="4"/>
      <c r="AJ10651" s="4"/>
      <c r="AK10651" s="4"/>
      <c r="AL10651" s="4"/>
      <c r="AM10651" s="4"/>
    </row>
    <row r="10652" spans="21:39" x14ac:dyDescent="0.2">
      <c r="U10652" s="4"/>
      <c r="V10652" s="4"/>
      <c r="W10652" s="4"/>
      <c r="X10652" s="4"/>
      <c r="AJ10652" s="4"/>
      <c r="AK10652" s="4"/>
      <c r="AL10652" s="4"/>
      <c r="AM10652" s="4"/>
    </row>
    <row r="10653" spans="21:39" x14ac:dyDescent="0.2">
      <c r="U10653" s="4"/>
      <c r="V10653" s="4"/>
      <c r="W10653" s="4"/>
      <c r="X10653" s="4"/>
      <c r="AJ10653" s="4"/>
      <c r="AK10653" s="4"/>
      <c r="AL10653" s="4"/>
      <c r="AM10653" s="4"/>
    </row>
    <row r="10654" spans="21:39" x14ac:dyDescent="0.2">
      <c r="U10654" s="4"/>
      <c r="V10654" s="4"/>
      <c r="W10654" s="4"/>
      <c r="X10654" s="4"/>
      <c r="AJ10654" s="4"/>
      <c r="AK10654" s="4"/>
      <c r="AL10654" s="4"/>
      <c r="AM10654" s="4"/>
    </row>
    <row r="10655" spans="21:39" x14ac:dyDescent="0.2">
      <c r="U10655" s="4"/>
      <c r="V10655" s="4"/>
      <c r="W10655" s="4"/>
      <c r="X10655" s="4"/>
      <c r="AJ10655" s="4"/>
      <c r="AK10655" s="4"/>
      <c r="AL10655" s="4"/>
      <c r="AM10655" s="4"/>
    </row>
    <row r="10656" spans="21:39" x14ac:dyDescent="0.2">
      <c r="U10656" s="4"/>
      <c r="V10656" s="4"/>
      <c r="W10656" s="4"/>
      <c r="X10656" s="4"/>
      <c r="AJ10656" s="4"/>
      <c r="AK10656" s="4"/>
      <c r="AL10656" s="4"/>
      <c r="AM10656" s="4"/>
    </row>
    <row r="10657" spans="21:39" x14ac:dyDescent="0.2">
      <c r="U10657" s="4"/>
      <c r="V10657" s="4"/>
      <c r="W10657" s="4"/>
      <c r="X10657" s="4"/>
      <c r="AJ10657" s="4"/>
      <c r="AK10657" s="4"/>
      <c r="AL10657" s="4"/>
      <c r="AM10657" s="4"/>
    </row>
    <row r="10658" spans="21:39" x14ac:dyDescent="0.2">
      <c r="U10658" s="4"/>
      <c r="V10658" s="4"/>
      <c r="W10658" s="4"/>
      <c r="X10658" s="4"/>
      <c r="AJ10658" s="4"/>
      <c r="AK10658" s="4"/>
      <c r="AL10658" s="4"/>
      <c r="AM10658" s="4"/>
    </row>
    <row r="10659" spans="21:39" x14ac:dyDescent="0.2">
      <c r="U10659" s="4"/>
      <c r="V10659" s="4"/>
      <c r="W10659" s="4"/>
      <c r="X10659" s="4"/>
      <c r="AJ10659" s="4"/>
      <c r="AK10659" s="4"/>
      <c r="AL10659" s="4"/>
      <c r="AM10659" s="4"/>
    </row>
    <row r="10660" spans="21:39" x14ac:dyDescent="0.2">
      <c r="U10660" s="4"/>
      <c r="V10660" s="4"/>
      <c r="W10660" s="4"/>
      <c r="X10660" s="4"/>
      <c r="AJ10660" s="4"/>
      <c r="AK10660" s="4"/>
      <c r="AL10660" s="4"/>
      <c r="AM10660" s="4"/>
    </row>
    <row r="10661" spans="21:39" x14ac:dyDescent="0.2">
      <c r="U10661" s="4"/>
      <c r="V10661" s="4"/>
      <c r="W10661" s="4"/>
      <c r="X10661" s="4"/>
      <c r="AJ10661" s="4"/>
      <c r="AK10661" s="4"/>
      <c r="AL10661" s="4"/>
      <c r="AM10661" s="4"/>
    </row>
    <row r="10662" spans="21:39" x14ac:dyDescent="0.2">
      <c r="U10662" s="4"/>
      <c r="V10662" s="4"/>
      <c r="W10662" s="4"/>
      <c r="X10662" s="4"/>
      <c r="AJ10662" s="4"/>
      <c r="AK10662" s="4"/>
      <c r="AL10662" s="4"/>
      <c r="AM10662" s="4"/>
    </row>
    <row r="10663" spans="21:39" x14ac:dyDescent="0.2">
      <c r="U10663" s="4"/>
      <c r="V10663" s="4"/>
      <c r="W10663" s="4"/>
      <c r="X10663" s="4"/>
      <c r="AJ10663" s="4"/>
      <c r="AK10663" s="4"/>
      <c r="AL10663" s="4"/>
      <c r="AM10663" s="4"/>
    </row>
    <row r="10664" spans="21:39" x14ac:dyDescent="0.2">
      <c r="U10664" s="4"/>
      <c r="V10664" s="4"/>
      <c r="W10664" s="4"/>
      <c r="X10664" s="4"/>
      <c r="AJ10664" s="4"/>
      <c r="AK10664" s="4"/>
      <c r="AL10664" s="4"/>
      <c r="AM10664" s="4"/>
    </row>
    <row r="10665" spans="21:39" x14ac:dyDescent="0.2">
      <c r="U10665" s="4"/>
      <c r="V10665" s="4"/>
      <c r="W10665" s="4"/>
      <c r="X10665" s="4"/>
      <c r="AJ10665" s="4"/>
      <c r="AK10665" s="4"/>
      <c r="AL10665" s="4"/>
      <c r="AM10665" s="4"/>
    </row>
    <row r="10666" spans="21:39" x14ac:dyDescent="0.2">
      <c r="U10666" s="4"/>
      <c r="V10666" s="4"/>
      <c r="W10666" s="4"/>
      <c r="X10666" s="4"/>
      <c r="AJ10666" s="4"/>
      <c r="AK10666" s="4"/>
      <c r="AL10666" s="4"/>
      <c r="AM10666" s="4"/>
    </row>
    <row r="10667" spans="21:39" x14ac:dyDescent="0.2">
      <c r="U10667" s="4"/>
      <c r="V10667" s="4"/>
      <c r="W10667" s="4"/>
      <c r="X10667" s="4"/>
      <c r="AJ10667" s="4"/>
      <c r="AK10667" s="4"/>
      <c r="AL10667" s="4"/>
      <c r="AM10667" s="4"/>
    </row>
    <row r="10668" spans="21:39" x14ac:dyDescent="0.2">
      <c r="U10668" s="4"/>
      <c r="V10668" s="4"/>
      <c r="W10668" s="4"/>
      <c r="X10668" s="4"/>
      <c r="AJ10668" s="4"/>
      <c r="AK10668" s="4"/>
      <c r="AL10668" s="4"/>
      <c r="AM10668" s="4"/>
    </row>
    <row r="10669" spans="21:39" x14ac:dyDescent="0.2">
      <c r="U10669" s="4"/>
      <c r="V10669" s="4"/>
      <c r="W10669" s="4"/>
      <c r="X10669" s="4"/>
      <c r="AJ10669" s="4"/>
      <c r="AK10669" s="4"/>
      <c r="AL10669" s="4"/>
      <c r="AM10669" s="4"/>
    </row>
    <row r="10670" spans="21:39" x14ac:dyDescent="0.2">
      <c r="U10670" s="4"/>
      <c r="V10670" s="4"/>
      <c r="W10670" s="4"/>
      <c r="X10670" s="4"/>
      <c r="AJ10670" s="4"/>
      <c r="AK10670" s="4"/>
      <c r="AL10670" s="4"/>
      <c r="AM10670" s="4"/>
    </row>
    <row r="10671" spans="21:39" x14ac:dyDescent="0.2">
      <c r="U10671" s="4"/>
      <c r="V10671" s="4"/>
      <c r="W10671" s="4"/>
      <c r="X10671" s="4"/>
      <c r="AJ10671" s="4"/>
      <c r="AK10671" s="4"/>
      <c r="AL10671" s="4"/>
      <c r="AM10671" s="4"/>
    </row>
    <row r="10672" spans="21:39" x14ac:dyDescent="0.2">
      <c r="U10672" s="4"/>
      <c r="V10672" s="4"/>
      <c r="W10672" s="4"/>
      <c r="X10672" s="4"/>
      <c r="AJ10672" s="4"/>
      <c r="AK10672" s="4"/>
      <c r="AL10672" s="4"/>
      <c r="AM10672" s="4"/>
    </row>
    <row r="10673" spans="21:39" x14ac:dyDescent="0.2">
      <c r="U10673" s="4"/>
      <c r="V10673" s="4"/>
      <c r="W10673" s="4"/>
      <c r="X10673" s="4"/>
      <c r="AJ10673" s="4"/>
      <c r="AK10673" s="4"/>
      <c r="AL10673" s="4"/>
      <c r="AM10673" s="4"/>
    </row>
    <row r="10674" spans="21:39" x14ac:dyDescent="0.2">
      <c r="U10674" s="4"/>
      <c r="V10674" s="4"/>
      <c r="W10674" s="4"/>
      <c r="X10674" s="4"/>
      <c r="AJ10674" s="4"/>
      <c r="AK10674" s="4"/>
      <c r="AL10674" s="4"/>
      <c r="AM10674" s="4"/>
    </row>
    <row r="10675" spans="21:39" x14ac:dyDescent="0.2">
      <c r="U10675" s="4"/>
      <c r="V10675" s="4"/>
      <c r="W10675" s="4"/>
      <c r="X10675" s="4"/>
      <c r="AJ10675" s="4"/>
      <c r="AK10675" s="4"/>
      <c r="AL10675" s="4"/>
      <c r="AM10675" s="4"/>
    </row>
    <row r="10676" spans="21:39" x14ac:dyDescent="0.2">
      <c r="U10676" s="4"/>
      <c r="V10676" s="4"/>
      <c r="W10676" s="4"/>
      <c r="X10676" s="4"/>
      <c r="AJ10676" s="4"/>
      <c r="AK10676" s="4"/>
      <c r="AL10676" s="4"/>
      <c r="AM10676" s="4"/>
    </row>
    <row r="10677" spans="21:39" x14ac:dyDescent="0.2">
      <c r="U10677" s="4"/>
      <c r="V10677" s="4"/>
      <c r="W10677" s="4"/>
      <c r="X10677" s="4"/>
      <c r="AJ10677" s="4"/>
      <c r="AK10677" s="4"/>
      <c r="AL10677" s="4"/>
      <c r="AM10677" s="4"/>
    </row>
    <row r="10678" spans="21:39" x14ac:dyDescent="0.2">
      <c r="U10678" s="4"/>
      <c r="V10678" s="4"/>
      <c r="W10678" s="4"/>
      <c r="X10678" s="4"/>
      <c r="AJ10678" s="4"/>
      <c r="AK10678" s="4"/>
      <c r="AL10678" s="4"/>
      <c r="AM10678" s="4"/>
    </row>
    <row r="10679" spans="21:39" x14ac:dyDescent="0.2">
      <c r="U10679" s="4"/>
      <c r="V10679" s="4"/>
      <c r="W10679" s="4"/>
      <c r="X10679" s="4"/>
      <c r="AJ10679" s="4"/>
      <c r="AK10679" s="4"/>
      <c r="AL10679" s="4"/>
      <c r="AM10679" s="4"/>
    </row>
    <row r="10680" spans="21:39" x14ac:dyDescent="0.2">
      <c r="U10680" s="4"/>
      <c r="V10680" s="4"/>
      <c r="W10680" s="4"/>
      <c r="X10680" s="4"/>
      <c r="AJ10680" s="4"/>
      <c r="AK10680" s="4"/>
      <c r="AL10680" s="4"/>
      <c r="AM10680" s="4"/>
    </row>
    <row r="10681" spans="21:39" x14ac:dyDescent="0.2">
      <c r="U10681" s="4"/>
      <c r="V10681" s="4"/>
      <c r="W10681" s="4"/>
      <c r="X10681" s="4"/>
      <c r="AJ10681" s="4"/>
      <c r="AK10681" s="4"/>
      <c r="AL10681" s="4"/>
      <c r="AM10681" s="4"/>
    </row>
    <row r="10682" spans="21:39" x14ac:dyDescent="0.2">
      <c r="U10682" s="4"/>
      <c r="V10682" s="4"/>
      <c r="W10682" s="4"/>
      <c r="X10682" s="4"/>
      <c r="AJ10682" s="4"/>
      <c r="AK10682" s="4"/>
      <c r="AL10682" s="4"/>
      <c r="AM10682" s="4"/>
    </row>
    <row r="10683" spans="21:39" x14ac:dyDescent="0.2">
      <c r="U10683" s="4"/>
      <c r="V10683" s="4"/>
      <c r="W10683" s="4"/>
      <c r="X10683" s="4"/>
      <c r="AJ10683" s="4"/>
      <c r="AK10683" s="4"/>
      <c r="AL10683" s="4"/>
      <c r="AM10683" s="4"/>
    </row>
    <row r="10684" spans="21:39" x14ac:dyDescent="0.2">
      <c r="U10684" s="4"/>
      <c r="V10684" s="4"/>
      <c r="W10684" s="4"/>
      <c r="X10684" s="4"/>
      <c r="AJ10684" s="4"/>
      <c r="AK10684" s="4"/>
      <c r="AL10684" s="4"/>
      <c r="AM10684" s="4"/>
    </row>
    <row r="10685" spans="21:39" x14ac:dyDescent="0.2">
      <c r="U10685" s="4"/>
      <c r="V10685" s="4"/>
      <c r="W10685" s="4"/>
      <c r="X10685" s="4"/>
      <c r="AJ10685" s="4"/>
      <c r="AK10685" s="4"/>
      <c r="AL10685" s="4"/>
      <c r="AM10685" s="4"/>
    </row>
    <row r="10686" spans="21:39" x14ac:dyDescent="0.2">
      <c r="U10686" s="4"/>
      <c r="V10686" s="4"/>
      <c r="W10686" s="4"/>
      <c r="X10686" s="4"/>
      <c r="AJ10686" s="4"/>
      <c r="AK10686" s="4"/>
      <c r="AL10686" s="4"/>
      <c r="AM10686" s="4"/>
    </row>
    <row r="10687" spans="21:39" x14ac:dyDescent="0.2">
      <c r="U10687" s="4"/>
      <c r="V10687" s="4"/>
      <c r="W10687" s="4"/>
      <c r="X10687" s="4"/>
      <c r="AJ10687" s="4"/>
      <c r="AK10687" s="4"/>
      <c r="AL10687" s="4"/>
      <c r="AM10687" s="4"/>
    </row>
    <row r="10688" spans="21:39" x14ac:dyDescent="0.2">
      <c r="U10688" s="4"/>
      <c r="V10688" s="4"/>
      <c r="W10688" s="4"/>
      <c r="X10688" s="4"/>
      <c r="AJ10688" s="4"/>
      <c r="AK10688" s="4"/>
      <c r="AL10688" s="4"/>
      <c r="AM10688" s="4"/>
    </row>
    <row r="10689" spans="21:39" x14ac:dyDescent="0.2">
      <c r="U10689" s="4"/>
      <c r="V10689" s="4"/>
      <c r="W10689" s="4"/>
      <c r="X10689" s="4"/>
      <c r="AJ10689" s="4"/>
      <c r="AK10689" s="4"/>
      <c r="AL10689" s="4"/>
      <c r="AM10689" s="4"/>
    </row>
    <row r="10690" spans="21:39" x14ac:dyDescent="0.2">
      <c r="U10690" s="4"/>
      <c r="V10690" s="4"/>
      <c r="W10690" s="4"/>
      <c r="X10690" s="4"/>
      <c r="AJ10690" s="4"/>
      <c r="AK10690" s="4"/>
      <c r="AL10690" s="4"/>
      <c r="AM10690" s="4"/>
    </row>
    <row r="10691" spans="21:39" x14ac:dyDescent="0.2">
      <c r="U10691" s="4"/>
      <c r="V10691" s="4"/>
      <c r="W10691" s="4"/>
      <c r="X10691" s="4"/>
      <c r="AJ10691" s="4"/>
      <c r="AK10691" s="4"/>
      <c r="AL10691" s="4"/>
      <c r="AM10691" s="4"/>
    </row>
    <row r="10692" spans="21:39" x14ac:dyDescent="0.2">
      <c r="U10692" s="4"/>
      <c r="V10692" s="4"/>
      <c r="W10692" s="4"/>
      <c r="X10692" s="4"/>
      <c r="AJ10692" s="4"/>
      <c r="AK10692" s="4"/>
      <c r="AL10692" s="4"/>
      <c r="AM10692" s="4"/>
    </row>
    <row r="10693" spans="21:39" x14ac:dyDescent="0.2">
      <c r="U10693" s="4"/>
      <c r="V10693" s="4"/>
      <c r="W10693" s="4"/>
      <c r="X10693" s="4"/>
      <c r="AJ10693" s="4"/>
      <c r="AK10693" s="4"/>
      <c r="AL10693" s="4"/>
      <c r="AM10693" s="4"/>
    </row>
    <row r="10694" spans="21:39" x14ac:dyDescent="0.2">
      <c r="U10694" s="4"/>
      <c r="V10694" s="4"/>
      <c r="W10694" s="4"/>
      <c r="X10694" s="4"/>
      <c r="AJ10694" s="4"/>
      <c r="AK10694" s="4"/>
      <c r="AL10694" s="4"/>
      <c r="AM10694" s="4"/>
    </row>
    <row r="10695" spans="21:39" x14ac:dyDescent="0.2">
      <c r="U10695" s="4"/>
      <c r="V10695" s="4"/>
      <c r="W10695" s="4"/>
      <c r="X10695" s="4"/>
      <c r="AJ10695" s="4"/>
      <c r="AK10695" s="4"/>
      <c r="AL10695" s="4"/>
      <c r="AM10695" s="4"/>
    </row>
    <row r="10696" spans="21:39" x14ac:dyDescent="0.2">
      <c r="U10696" s="4"/>
      <c r="V10696" s="4"/>
      <c r="W10696" s="4"/>
      <c r="X10696" s="4"/>
      <c r="AJ10696" s="4"/>
      <c r="AK10696" s="4"/>
      <c r="AL10696" s="4"/>
      <c r="AM10696" s="4"/>
    </row>
    <row r="10697" spans="21:39" x14ac:dyDescent="0.2">
      <c r="U10697" s="4"/>
      <c r="V10697" s="4"/>
      <c r="W10697" s="4"/>
      <c r="X10697" s="4"/>
      <c r="AJ10697" s="4"/>
      <c r="AK10697" s="4"/>
      <c r="AL10697" s="4"/>
      <c r="AM10697" s="4"/>
    </row>
    <row r="10698" spans="21:39" x14ac:dyDescent="0.2">
      <c r="U10698" s="4"/>
      <c r="V10698" s="4"/>
      <c r="W10698" s="4"/>
      <c r="X10698" s="4"/>
      <c r="AJ10698" s="4"/>
      <c r="AK10698" s="4"/>
      <c r="AL10698" s="4"/>
      <c r="AM10698" s="4"/>
    </row>
    <row r="10699" spans="21:39" x14ac:dyDescent="0.2">
      <c r="U10699" s="4"/>
      <c r="V10699" s="4"/>
      <c r="W10699" s="4"/>
      <c r="X10699" s="4"/>
      <c r="AJ10699" s="4"/>
      <c r="AK10699" s="4"/>
      <c r="AL10699" s="4"/>
      <c r="AM10699" s="4"/>
    </row>
    <row r="10700" spans="21:39" x14ac:dyDescent="0.2">
      <c r="U10700" s="4"/>
      <c r="V10700" s="4"/>
      <c r="W10700" s="4"/>
      <c r="X10700" s="4"/>
      <c r="AJ10700" s="4"/>
      <c r="AK10700" s="4"/>
      <c r="AL10700" s="4"/>
      <c r="AM10700" s="4"/>
    </row>
    <row r="10701" spans="21:39" x14ac:dyDescent="0.2">
      <c r="U10701" s="4"/>
      <c r="V10701" s="4"/>
      <c r="W10701" s="4"/>
      <c r="X10701" s="4"/>
      <c r="AJ10701" s="4"/>
      <c r="AK10701" s="4"/>
      <c r="AL10701" s="4"/>
      <c r="AM10701" s="4"/>
    </row>
    <row r="10702" spans="21:39" x14ac:dyDescent="0.2">
      <c r="U10702" s="4"/>
      <c r="V10702" s="4"/>
      <c r="W10702" s="4"/>
      <c r="X10702" s="4"/>
      <c r="AJ10702" s="4"/>
      <c r="AK10702" s="4"/>
      <c r="AL10702" s="4"/>
      <c r="AM10702" s="4"/>
    </row>
    <row r="10703" spans="21:39" x14ac:dyDescent="0.2">
      <c r="U10703" s="4"/>
      <c r="V10703" s="4"/>
      <c r="W10703" s="4"/>
      <c r="X10703" s="4"/>
      <c r="AJ10703" s="4"/>
      <c r="AK10703" s="4"/>
      <c r="AL10703" s="4"/>
      <c r="AM10703" s="4"/>
    </row>
    <row r="10704" spans="21:39" x14ac:dyDescent="0.2">
      <c r="U10704" s="4"/>
      <c r="V10704" s="4"/>
      <c r="W10704" s="4"/>
      <c r="X10704" s="4"/>
      <c r="AJ10704" s="4"/>
      <c r="AK10704" s="4"/>
      <c r="AL10704" s="4"/>
      <c r="AM10704" s="4"/>
    </row>
    <row r="10705" spans="21:39" x14ac:dyDescent="0.2">
      <c r="U10705" s="4"/>
      <c r="V10705" s="4"/>
      <c r="W10705" s="4"/>
      <c r="X10705" s="4"/>
      <c r="AJ10705" s="4"/>
      <c r="AK10705" s="4"/>
      <c r="AL10705" s="4"/>
      <c r="AM10705" s="4"/>
    </row>
    <row r="10706" spans="21:39" x14ac:dyDescent="0.2">
      <c r="U10706" s="4"/>
      <c r="V10706" s="4"/>
      <c r="W10706" s="4"/>
      <c r="X10706" s="4"/>
      <c r="AJ10706" s="4"/>
      <c r="AK10706" s="4"/>
      <c r="AL10706" s="4"/>
      <c r="AM10706" s="4"/>
    </row>
    <row r="10707" spans="21:39" x14ac:dyDescent="0.2">
      <c r="U10707" s="4"/>
      <c r="V10707" s="4"/>
      <c r="W10707" s="4"/>
      <c r="X10707" s="4"/>
      <c r="AJ10707" s="4"/>
      <c r="AK10707" s="4"/>
      <c r="AL10707" s="4"/>
      <c r="AM10707" s="4"/>
    </row>
    <row r="10708" spans="21:39" x14ac:dyDescent="0.2">
      <c r="U10708" s="4"/>
      <c r="V10708" s="4"/>
      <c r="W10708" s="4"/>
      <c r="X10708" s="4"/>
      <c r="AJ10708" s="4"/>
      <c r="AK10708" s="4"/>
      <c r="AL10708" s="4"/>
      <c r="AM10708" s="4"/>
    </row>
    <row r="10709" spans="21:39" x14ac:dyDescent="0.2">
      <c r="U10709" s="4"/>
      <c r="V10709" s="4"/>
      <c r="W10709" s="4"/>
      <c r="X10709" s="4"/>
      <c r="AJ10709" s="4"/>
      <c r="AK10709" s="4"/>
      <c r="AL10709" s="4"/>
      <c r="AM10709" s="4"/>
    </row>
    <row r="10710" spans="21:39" x14ac:dyDescent="0.2">
      <c r="U10710" s="4"/>
      <c r="V10710" s="4"/>
      <c r="W10710" s="4"/>
      <c r="X10710" s="4"/>
      <c r="AJ10710" s="4"/>
      <c r="AK10710" s="4"/>
      <c r="AL10710" s="4"/>
      <c r="AM10710" s="4"/>
    </row>
    <row r="10711" spans="21:39" x14ac:dyDescent="0.2">
      <c r="U10711" s="4"/>
      <c r="V10711" s="4"/>
      <c r="W10711" s="4"/>
      <c r="X10711" s="4"/>
      <c r="AJ10711" s="4"/>
      <c r="AK10711" s="4"/>
      <c r="AL10711" s="4"/>
      <c r="AM10711" s="4"/>
    </row>
    <row r="10712" spans="21:39" x14ac:dyDescent="0.2">
      <c r="U10712" s="4"/>
      <c r="V10712" s="4"/>
      <c r="W10712" s="4"/>
      <c r="X10712" s="4"/>
      <c r="AJ10712" s="4"/>
      <c r="AK10712" s="4"/>
      <c r="AL10712" s="4"/>
      <c r="AM10712" s="4"/>
    </row>
    <row r="10713" spans="21:39" x14ac:dyDescent="0.2">
      <c r="U10713" s="4"/>
      <c r="V10713" s="4"/>
      <c r="W10713" s="4"/>
      <c r="X10713" s="4"/>
      <c r="AJ10713" s="4"/>
      <c r="AK10713" s="4"/>
      <c r="AL10713" s="4"/>
      <c r="AM10713" s="4"/>
    </row>
    <row r="10714" spans="21:39" x14ac:dyDescent="0.2">
      <c r="U10714" s="4"/>
      <c r="V10714" s="4"/>
      <c r="W10714" s="4"/>
      <c r="X10714" s="4"/>
      <c r="AJ10714" s="4"/>
      <c r="AK10714" s="4"/>
      <c r="AL10714" s="4"/>
      <c r="AM10714" s="4"/>
    </row>
    <row r="10715" spans="21:39" x14ac:dyDescent="0.2">
      <c r="U10715" s="4"/>
      <c r="V10715" s="4"/>
      <c r="W10715" s="4"/>
      <c r="X10715" s="4"/>
      <c r="AJ10715" s="4"/>
      <c r="AK10715" s="4"/>
      <c r="AL10715" s="4"/>
      <c r="AM10715" s="4"/>
    </row>
    <row r="10716" spans="21:39" x14ac:dyDescent="0.2">
      <c r="U10716" s="4"/>
      <c r="V10716" s="4"/>
      <c r="W10716" s="4"/>
      <c r="X10716" s="4"/>
      <c r="AJ10716" s="4"/>
      <c r="AK10716" s="4"/>
      <c r="AL10716" s="4"/>
      <c r="AM10716" s="4"/>
    </row>
    <row r="10717" spans="21:39" x14ac:dyDescent="0.2">
      <c r="U10717" s="4"/>
      <c r="V10717" s="4"/>
      <c r="W10717" s="4"/>
      <c r="X10717" s="4"/>
      <c r="AJ10717" s="4"/>
      <c r="AK10717" s="4"/>
      <c r="AL10717" s="4"/>
      <c r="AM10717" s="4"/>
    </row>
    <row r="10718" spans="21:39" x14ac:dyDescent="0.2">
      <c r="U10718" s="4"/>
      <c r="V10718" s="4"/>
      <c r="W10718" s="4"/>
      <c r="X10718" s="4"/>
      <c r="AJ10718" s="4"/>
      <c r="AK10718" s="4"/>
      <c r="AL10718" s="4"/>
      <c r="AM10718" s="4"/>
    </row>
    <row r="10719" spans="21:39" x14ac:dyDescent="0.2">
      <c r="U10719" s="4"/>
      <c r="V10719" s="4"/>
      <c r="W10719" s="4"/>
      <c r="X10719" s="4"/>
      <c r="AJ10719" s="4"/>
      <c r="AK10719" s="4"/>
      <c r="AL10719" s="4"/>
      <c r="AM10719" s="4"/>
    </row>
    <row r="10720" spans="21:39" x14ac:dyDescent="0.2">
      <c r="U10720" s="4"/>
      <c r="V10720" s="4"/>
      <c r="W10720" s="4"/>
      <c r="X10720" s="4"/>
      <c r="AJ10720" s="4"/>
      <c r="AK10720" s="4"/>
      <c r="AL10720" s="4"/>
      <c r="AM10720" s="4"/>
    </row>
    <row r="10721" spans="21:39" x14ac:dyDescent="0.2">
      <c r="U10721" s="4"/>
      <c r="V10721" s="4"/>
      <c r="W10721" s="4"/>
      <c r="X10721" s="4"/>
      <c r="AJ10721" s="4"/>
      <c r="AK10721" s="4"/>
      <c r="AL10721" s="4"/>
      <c r="AM10721" s="4"/>
    </row>
    <row r="10722" spans="21:39" x14ac:dyDescent="0.2">
      <c r="U10722" s="4"/>
      <c r="V10722" s="4"/>
      <c r="W10722" s="4"/>
      <c r="X10722" s="4"/>
      <c r="AJ10722" s="4"/>
      <c r="AK10722" s="4"/>
      <c r="AL10722" s="4"/>
      <c r="AM10722" s="4"/>
    </row>
    <row r="10723" spans="21:39" x14ac:dyDescent="0.2">
      <c r="U10723" s="4"/>
      <c r="V10723" s="4"/>
      <c r="W10723" s="4"/>
      <c r="X10723" s="4"/>
      <c r="AJ10723" s="4"/>
      <c r="AK10723" s="4"/>
      <c r="AL10723" s="4"/>
      <c r="AM10723" s="4"/>
    </row>
    <row r="10724" spans="21:39" x14ac:dyDescent="0.2">
      <c r="U10724" s="4"/>
      <c r="V10724" s="4"/>
      <c r="W10724" s="4"/>
      <c r="X10724" s="4"/>
      <c r="AJ10724" s="4"/>
      <c r="AK10724" s="4"/>
      <c r="AL10724" s="4"/>
      <c r="AM10724" s="4"/>
    </row>
    <row r="10725" spans="21:39" x14ac:dyDescent="0.2">
      <c r="U10725" s="4"/>
      <c r="V10725" s="4"/>
      <c r="W10725" s="4"/>
      <c r="X10725" s="4"/>
      <c r="AJ10725" s="4"/>
      <c r="AK10725" s="4"/>
      <c r="AL10725" s="4"/>
      <c r="AM10725" s="4"/>
    </row>
    <row r="10726" spans="21:39" x14ac:dyDescent="0.2">
      <c r="U10726" s="4"/>
      <c r="V10726" s="4"/>
      <c r="W10726" s="4"/>
      <c r="X10726" s="4"/>
      <c r="AJ10726" s="4"/>
      <c r="AK10726" s="4"/>
      <c r="AL10726" s="4"/>
      <c r="AM10726" s="4"/>
    </row>
    <row r="10727" spans="21:39" x14ac:dyDescent="0.2">
      <c r="U10727" s="4"/>
      <c r="V10727" s="4"/>
      <c r="W10727" s="4"/>
      <c r="X10727" s="4"/>
      <c r="AJ10727" s="4"/>
      <c r="AK10727" s="4"/>
      <c r="AL10727" s="4"/>
      <c r="AM10727" s="4"/>
    </row>
    <row r="10728" spans="21:39" x14ac:dyDescent="0.2">
      <c r="U10728" s="4"/>
      <c r="V10728" s="4"/>
      <c r="W10728" s="4"/>
      <c r="X10728" s="4"/>
      <c r="AJ10728" s="4"/>
      <c r="AK10728" s="4"/>
      <c r="AL10728" s="4"/>
      <c r="AM10728" s="4"/>
    </row>
    <row r="10729" spans="21:39" x14ac:dyDescent="0.2">
      <c r="U10729" s="4"/>
      <c r="V10729" s="4"/>
      <c r="W10729" s="4"/>
      <c r="X10729" s="4"/>
      <c r="AJ10729" s="4"/>
      <c r="AK10729" s="4"/>
      <c r="AL10729" s="4"/>
      <c r="AM10729" s="4"/>
    </row>
    <row r="10730" spans="21:39" x14ac:dyDescent="0.2">
      <c r="U10730" s="4"/>
      <c r="V10730" s="4"/>
      <c r="W10730" s="4"/>
      <c r="X10730" s="4"/>
      <c r="AJ10730" s="4"/>
      <c r="AK10730" s="4"/>
      <c r="AL10730" s="4"/>
      <c r="AM10730" s="4"/>
    </row>
    <row r="10731" spans="21:39" x14ac:dyDescent="0.2">
      <c r="U10731" s="4"/>
      <c r="V10731" s="4"/>
      <c r="W10731" s="4"/>
      <c r="X10731" s="4"/>
      <c r="AJ10731" s="4"/>
      <c r="AK10731" s="4"/>
      <c r="AL10731" s="4"/>
      <c r="AM10731" s="4"/>
    </row>
    <row r="10732" spans="21:39" x14ac:dyDescent="0.2">
      <c r="U10732" s="4"/>
      <c r="V10732" s="4"/>
      <c r="W10732" s="4"/>
      <c r="X10732" s="4"/>
      <c r="AJ10732" s="4"/>
      <c r="AK10732" s="4"/>
      <c r="AL10732" s="4"/>
      <c r="AM10732" s="4"/>
    </row>
    <row r="10733" spans="21:39" x14ac:dyDescent="0.2">
      <c r="U10733" s="4"/>
      <c r="V10733" s="4"/>
      <c r="W10733" s="4"/>
      <c r="X10733" s="4"/>
      <c r="AJ10733" s="4"/>
      <c r="AK10733" s="4"/>
      <c r="AL10733" s="4"/>
      <c r="AM10733" s="4"/>
    </row>
    <row r="10734" spans="21:39" x14ac:dyDescent="0.2">
      <c r="U10734" s="4"/>
      <c r="V10734" s="4"/>
      <c r="W10734" s="4"/>
      <c r="X10734" s="4"/>
      <c r="AJ10734" s="4"/>
      <c r="AK10734" s="4"/>
      <c r="AL10734" s="4"/>
      <c r="AM10734" s="4"/>
    </row>
    <row r="10735" spans="21:39" x14ac:dyDescent="0.2">
      <c r="U10735" s="4"/>
      <c r="V10735" s="4"/>
      <c r="W10735" s="4"/>
      <c r="X10735" s="4"/>
      <c r="AJ10735" s="4"/>
      <c r="AK10735" s="4"/>
      <c r="AL10735" s="4"/>
      <c r="AM10735" s="4"/>
    </row>
    <row r="10736" spans="21:39" x14ac:dyDescent="0.2">
      <c r="U10736" s="4"/>
      <c r="V10736" s="4"/>
      <c r="W10736" s="4"/>
      <c r="X10736" s="4"/>
      <c r="AJ10736" s="4"/>
      <c r="AK10736" s="4"/>
      <c r="AL10736" s="4"/>
      <c r="AM10736" s="4"/>
    </row>
    <row r="10737" spans="21:39" x14ac:dyDescent="0.2">
      <c r="U10737" s="4"/>
      <c r="V10737" s="4"/>
      <c r="W10737" s="4"/>
      <c r="X10737" s="4"/>
      <c r="AJ10737" s="4"/>
      <c r="AK10737" s="4"/>
      <c r="AL10737" s="4"/>
      <c r="AM10737" s="4"/>
    </row>
    <row r="10738" spans="21:39" x14ac:dyDescent="0.2">
      <c r="U10738" s="4"/>
      <c r="V10738" s="4"/>
      <c r="W10738" s="4"/>
      <c r="X10738" s="4"/>
      <c r="AJ10738" s="4"/>
      <c r="AK10738" s="4"/>
      <c r="AL10738" s="4"/>
      <c r="AM10738" s="4"/>
    </row>
    <row r="10739" spans="21:39" x14ac:dyDescent="0.2">
      <c r="U10739" s="4"/>
      <c r="V10739" s="4"/>
      <c r="W10739" s="4"/>
      <c r="X10739" s="4"/>
      <c r="AJ10739" s="4"/>
      <c r="AK10739" s="4"/>
      <c r="AL10739" s="4"/>
      <c r="AM10739" s="4"/>
    </row>
    <row r="10740" spans="21:39" x14ac:dyDescent="0.2">
      <c r="U10740" s="4"/>
      <c r="V10740" s="4"/>
      <c r="W10740" s="4"/>
      <c r="X10740" s="4"/>
      <c r="AJ10740" s="4"/>
      <c r="AK10740" s="4"/>
      <c r="AL10740" s="4"/>
      <c r="AM10740" s="4"/>
    </row>
    <row r="10741" spans="21:39" x14ac:dyDescent="0.2">
      <c r="U10741" s="4"/>
      <c r="V10741" s="4"/>
      <c r="W10741" s="4"/>
      <c r="X10741" s="4"/>
      <c r="AJ10741" s="4"/>
      <c r="AK10741" s="4"/>
      <c r="AL10741" s="4"/>
      <c r="AM10741" s="4"/>
    </row>
    <row r="10742" spans="21:39" x14ac:dyDescent="0.2">
      <c r="U10742" s="4"/>
      <c r="V10742" s="4"/>
      <c r="W10742" s="4"/>
      <c r="X10742" s="4"/>
      <c r="AJ10742" s="4"/>
      <c r="AK10742" s="4"/>
      <c r="AL10742" s="4"/>
      <c r="AM10742" s="4"/>
    </row>
    <row r="10743" spans="21:39" x14ac:dyDescent="0.2">
      <c r="U10743" s="4"/>
      <c r="V10743" s="4"/>
      <c r="W10743" s="4"/>
      <c r="X10743" s="4"/>
      <c r="AJ10743" s="4"/>
      <c r="AK10743" s="4"/>
      <c r="AL10743" s="4"/>
      <c r="AM10743" s="4"/>
    </row>
    <row r="10744" spans="21:39" x14ac:dyDescent="0.2">
      <c r="U10744" s="4"/>
      <c r="V10744" s="4"/>
      <c r="W10744" s="4"/>
      <c r="X10744" s="4"/>
      <c r="AJ10744" s="4"/>
      <c r="AK10744" s="4"/>
      <c r="AL10744" s="4"/>
      <c r="AM10744" s="4"/>
    </row>
    <row r="10745" spans="21:39" x14ac:dyDescent="0.2">
      <c r="U10745" s="4"/>
      <c r="V10745" s="4"/>
      <c r="W10745" s="4"/>
      <c r="X10745" s="4"/>
      <c r="AJ10745" s="4"/>
      <c r="AK10745" s="4"/>
      <c r="AL10745" s="4"/>
      <c r="AM10745" s="4"/>
    </row>
    <row r="10746" spans="21:39" x14ac:dyDescent="0.2">
      <c r="U10746" s="4"/>
      <c r="V10746" s="4"/>
      <c r="W10746" s="4"/>
      <c r="X10746" s="4"/>
      <c r="AJ10746" s="4"/>
      <c r="AK10746" s="4"/>
      <c r="AL10746" s="4"/>
      <c r="AM10746" s="4"/>
    </row>
    <row r="10747" spans="21:39" x14ac:dyDescent="0.2">
      <c r="U10747" s="4"/>
      <c r="V10747" s="4"/>
      <c r="W10747" s="4"/>
      <c r="X10747" s="4"/>
      <c r="AJ10747" s="4"/>
      <c r="AK10747" s="4"/>
      <c r="AL10747" s="4"/>
      <c r="AM10747" s="4"/>
    </row>
    <row r="10748" spans="21:39" x14ac:dyDescent="0.2">
      <c r="U10748" s="4"/>
      <c r="V10748" s="4"/>
      <c r="W10748" s="4"/>
      <c r="X10748" s="4"/>
      <c r="AJ10748" s="4"/>
      <c r="AK10748" s="4"/>
      <c r="AL10748" s="4"/>
      <c r="AM10748" s="4"/>
    </row>
    <row r="10749" spans="21:39" x14ac:dyDescent="0.2">
      <c r="U10749" s="4"/>
      <c r="V10749" s="4"/>
      <c r="W10749" s="4"/>
      <c r="X10749" s="4"/>
      <c r="AJ10749" s="4"/>
      <c r="AK10749" s="4"/>
      <c r="AL10749" s="4"/>
      <c r="AM10749" s="4"/>
    </row>
    <row r="10750" spans="21:39" x14ac:dyDescent="0.2">
      <c r="U10750" s="4"/>
      <c r="V10750" s="4"/>
      <c r="W10750" s="4"/>
      <c r="X10750" s="4"/>
      <c r="AJ10750" s="4"/>
      <c r="AK10750" s="4"/>
      <c r="AL10750" s="4"/>
      <c r="AM10750" s="4"/>
    </row>
    <row r="10751" spans="21:39" x14ac:dyDescent="0.2">
      <c r="U10751" s="4"/>
      <c r="V10751" s="4"/>
      <c r="W10751" s="4"/>
      <c r="X10751" s="4"/>
      <c r="AJ10751" s="4"/>
      <c r="AK10751" s="4"/>
      <c r="AL10751" s="4"/>
      <c r="AM10751" s="4"/>
    </row>
    <row r="10752" spans="21:39" x14ac:dyDescent="0.2">
      <c r="U10752" s="4"/>
      <c r="V10752" s="4"/>
      <c r="W10752" s="4"/>
      <c r="X10752" s="4"/>
      <c r="AJ10752" s="4"/>
      <c r="AK10752" s="4"/>
      <c r="AL10752" s="4"/>
      <c r="AM10752" s="4"/>
    </row>
    <row r="10753" spans="21:39" x14ac:dyDescent="0.2">
      <c r="U10753" s="4"/>
      <c r="V10753" s="4"/>
      <c r="W10753" s="4"/>
      <c r="X10753" s="4"/>
      <c r="AJ10753" s="4"/>
      <c r="AK10753" s="4"/>
      <c r="AL10753" s="4"/>
      <c r="AM10753" s="4"/>
    </row>
    <row r="10754" spans="21:39" x14ac:dyDescent="0.2">
      <c r="U10754" s="4"/>
      <c r="V10754" s="4"/>
      <c r="W10754" s="4"/>
      <c r="X10754" s="4"/>
      <c r="AJ10754" s="4"/>
      <c r="AK10754" s="4"/>
      <c r="AL10754" s="4"/>
      <c r="AM10754" s="4"/>
    </row>
    <row r="10755" spans="21:39" x14ac:dyDescent="0.2">
      <c r="U10755" s="4"/>
      <c r="V10755" s="4"/>
      <c r="W10755" s="4"/>
      <c r="X10755" s="4"/>
      <c r="AJ10755" s="4"/>
      <c r="AK10755" s="4"/>
      <c r="AL10755" s="4"/>
      <c r="AM10755" s="4"/>
    </row>
    <row r="10756" spans="21:39" x14ac:dyDescent="0.2">
      <c r="U10756" s="4"/>
      <c r="V10756" s="4"/>
      <c r="W10756" s="4"/>
      <c r="X10756" s="4"/>
      <c r="AJ10756" s="4"/>
      <c r="AK10756" s="4"/>
      <c r="AL10756" s="4"/>
      <c r="AM10756" s="4"/>
    </row>
    <row r="10757" spans="21:39" x14ac:dyDescent="0.2">
      <c r="U10757" s="4"/>
      <c r="V10757" s="4"/>
      <c r="W10757" s="4"/>
      <c r="X10757" s="4"/>
      <c r="AJ10757" s="4"/>
      <c r="AK10757" s="4"/>
      <c r="AL10757" s="4"/>
      <c r="AM10757" s="4"/>
    </row>
    <row r="10758" spans="21:39" x14ac:dyDescent="0.2">
      <c r="U10758" s="4"/>
      <c r="V10758" s="4"/>
      <c r="W10758" s="4"/>
      <c r="X10758" s="4"/>
      <c r="AJ10758" s="4"/>
      <c r="AK10758" s="4"/>
      <c r="AL10758" s="4"/>
      <c r="AM10758" s="4"/>
    </row>
    <row r="10759" spans="21:39" x14ac:dyDescent="0.2">
      <c r="U10759" s="4"/>
      <c r="V10759" s="4"/>
      <c r="W10759" s="4"/>
      <c r="X10759" s="4"/>
      <c r="AJ10759" s="4"/>
      <c r="AK10759" s="4"/>
      <c r="AL10759" s="4"/>
      <c r="AM10759" s="4"/>
    </row>
    <row r="10760" spans="21:39" x14ac:dyDescent="0.2">
      <c r="U10760" s="4"/>
      <c r="V10760" s="4"/>
      <c r="W10760" s="4"/>
      <c r="X10760" s="4"/>
      <c r="AJ10760" s="4"/>
      <c r="AK10760" s="4"/>
      <c r="AL10760" s="4"/>
      <c r="AM10760" s="4"/>
    </row>
    <row r="10761" spans="21:39" x14ac:dyDescent="0.2">
      <c r="U10761" s="4"/>
      <c r="V10761" s="4"/>
      <c r="W10761" s="4"/>
      <c r="X10761" s="4"/>
      <c r="AJ10761" s="4"/>
      <c r="AK10761" s="4"/>
      <c r="AL10761" s="4"/>
      <c r="AM10761" s="4"/>
    </row>
    <row r="10762" spans="21:39" x14ac:dyDescent="0.2">
      <c r="U10762" s="4"/>
      <c r="V10762" s="4"/>
      <c r="W10762" s="4"/>
      <c r="X10762" s="4"/>
      <c r="AJ10762" s="4"/>
      <c r="AK10762" s="4"/>
      <c r="AL10762" s="4"/>
      <c r="AM10762" s="4"/>
    </row>
    <row r="10763" spans="21:39" x14ac:dyDescent="0.2">
      <c r="U10763" s="4"/>
      <c r="V10763" s="4"/>
      <c r="W10763" s="4"/>
      <c r="X10763" s="4"/>
      <c r="AJ10763" s="4"/>
      <c r="AK10763" s="4"/>
      <c r="AL10763" s="4"/>
      <c r="AM10763" s="4"/>
    </row>
    <row r="10764" spans="21:39" x14ac:dyDescent="0.2">
      <c r="U10764" s="4"/>
      <c r="V10764" s="4"/>
      <c r="W10764" s="4"/>
      <c r="X10764" s="4"/>
      <c r="AJ10764" s="4"/>
      <c r="AK10764" s="4"/>
      <c r="AL10764" s="4"/>
      <c r="AM10764" s="4"/>
    </row>
    <row r="10765" spans="21:39" x14ac:dyDescent="0.2">
      <c r="U10765" s="4"/>
      <c r="V10765" s="4"/>
      <c r="W10765" s="4"/>
      <c r="X10765" s="4"/>
      <c r="AJ10765" s="4"/>
      <c r="AK10765" s="4"/>
      <c r="AL10765" s="4"/>
      <c r="AM10765" s="4"/>
    </row>
    <row r="10766" spans="21:39" x14ac:dyDescent="0.2">
      <c r="U10766" s="4"/>
      <c r="V10766" s="4"/>
      <c r="W10766" s="4"/>
      <c r="X10766" s="4"/>
      <c r="AJ10766" s="4"/>
      <c r="AK10766" s="4"/>
      <c r="AL10766" s="4"/>
      <c r="AM10766" s="4"/>
    </row>
    <row r="10767" spans="21:39" x14ac:dyDescent="0.2">
      <c r="U10767" s="4"/>
      <c r="V10767" s="4"/>
      <c r="W10767" s="4"/>
      <c r="X10767" s="4"/>
      <c r="AJ10767" s="4"/>
      <c r="AK10767" s="4"/>
      <c r="AL10767" s="4"/>
      <c r="AM10767" s="4"/>
    </row>
    <row r="10768" spans="21:39" x14ac:dyDescent="0.2">
      <c r="U10768" s="4"/>
      <c r="V10768" s="4"/>
      <c r="W10768" s="4"/>
      <c r="X10768" s="4"/>
      <c r="AJ10768" s="4"/>
      <c r="AK10768" s="4"/>
      <c r="AL10768" s="4"/>
      <c r="AM10768" s="4"/>
    </row>
    <row r="10769" spans="21:39" x14ac:dyDescent="0.2">
      <c r="U10769" s="4"/>
      <c r="V10769" s="4"/>
      <c r="W10769" s="4"/>
      <c r="X10769" s="4"/>
      <c r="AJ10769" s="4"/>
      <c r="AK10769" s="4"/>
      <c r="AL10769" s="4"/>
      <c r="AM10769" s="4"/>
    </row>
    <row r="10770" spans="21:39" x14ac:dyDescent="0.2">
      <c r="U10770" s="4"/>
      <c r="V10770" s="4"/>
      <c r="W10770" s="4"/>
      <c r="X10770" s="4"/>
      <c r="AJ10770" s="4"/>
      <c r="AK10770" s="4"/>
      <c r="AL10770" s="4"/>
      <c r="AM10770" s="4"/>
    </row>
    <row r="10771" spans="21:39" x14ac:dyDescent="0.2">
      <c r="U10771" s="4"/>
      <c r="V10771" s="4"/>
      <c r="W10771" s="4"/>
      <c r="X10771" s="4"/>
      <c r="AJ10771" s="4"/>
      <c r="AK10771" s="4"/>
      <c r="AL10771" s="4"/>
      <c r="AM10771" s="4"/>
    </row>
    <row r="10772" spans="21:39" x14ac:dyDescent="0.2">
      <c r="U10772" s="4"/>
      <c r="V10772" s="4"/>
      <c r="W10772" s="4"/>
      <c r="X10772" s="4"/>
      <c r="AJ10772" s="4"/>
      <c r="AK10772" s="4"/>
      <c r="AL10772" s="4"/>
      <c r="AM10772" s="4"/>
    </row>
    <row r="10773" spans="21:39" x14ac:dyDescent="0.2">
      <c r="U10773" s="4"/>
      <c r="V10773" s="4"/>
      <c r="W10773" s="4"/>
      <c r="X10773" s="4"/>
      <c r="AJ10773" s="4"/>
      <c r="AK10773" s="4"/>
      <c r="AL10773" s="4"/>
      <c r="AM10773" s="4"/>
    </row>
    <row r="10774" spans="21:39" x14ac:dyDescent="0.2">
      <c r="U10774" s="4"/>
      <c r="V10774" s="4"/>
      <c r="W10774" s="4"/>
      <c r="X10774" s="4"/>
      <c r="AJ10774" s="4"/>
      <c r="AK10774" s="4"/>
      <c r="AL10774" s="4"/>
      <c r="AM10774" s="4"/>
    </row>
    <row r="10775" spans="21:39" x14ac:dyDescent="0.2">
      <c r="U10775" s="4"/>
      <c r="V10775" s="4"/>
      <c r="W10775" s="4"/>
      <c r="X10775" s="4"/>
      <c r="AJ10775" s="4"/>
      <c r="AK10775" s="4"/>
      <c r="AL10775" s="4"/>
      <c r="AM10775" s="4"/>
    </row>
    <row r="10776" spans="21:39" x14ac:dyDescent="0.2">
      <c r="U10776" s="4"/>
      <c r="V10776" s="4"/>
      <c r="W10776" s="4"/>
      <c r="X10776" s="4"/>
      <c r="AJ10776" s="4"/>
      <c r="AK10776" s="4"/>
      <c r="AL10776" s="4"/>
      <c r="AM10776" s="4"/>
    </row>
    <row r="10777" spans="21:39" x14ac:dyDescent="0.2">
      <c r="U10777" s="4"/>
      <c r="V10777" s="4"/>
      <c r="W10777" s="4"/>
      <c r="X10777" s="4"/>
      <c r="AJ10777" s="4"/>
      <c r="AK10777" s="4"/>
      <c r="AL10777" s="4"/>
      <c r="AM10777" s="4"/>
    </row>
    <row r="10778" spans="21:39" x14ac:dyDescent="0.2">
      <c r="U10778" s="4"/>
      <c r="V10778" s="4"/>
      <c r="W10778" s="4"/>
      <c r="X10778" s="4"/>
      <c r="AJ10778" s="4"/>
      <c r="AK10778" s="4"/>
      <c r="AL10778" s="4"/>
      <c r="AM10778" s="4"/>
    </row>
    <row r="10779" spans="21:39" x14ac:dyDescent="0.2">
      <c r="U10779" s="4"/>
      <c r="V10779" s="4"/>
      <c r="W10779" s="4"/>
      <c r="X10779" s="4"/>
      <c r="AJ10779" s="4"/>
      <c r="AK10779" s="4"/>
      <c r="AL10779" s="4"/>
      <c r="AM10779" s="4"/>
    </row>
    <row r="10780" spans="21:39" x14ac:dyDescent="0.2">
      <c r="U10780" s="4"/>
      <c r="V10780" s="4"/>
      <c r="W10780" s="4"/>
      <c r="X10780" s="4"/>
      <c r="AJ10780" s="4"/>
      <c r="AK10780" s="4"/>
      <c r="AL10780" s="4"/>
      <c r="AM10780" s="4"/>
    </row>
    <row r="10781" spans="21:39" x14ac:dyDescent="0.2">
      <c r="U10781" s="4"/>
      <c r="V10781" s="4"/>
      <c r="W10781" s="4"/>
      <c r="X10781" s="4"/>
      <c r="AJ10781" s="4"/>
      <c r="AK10781" s="4"/>
      <c r="AL10781" s="4"/>
      <c r="AM10781" s="4"/>
    </row>
    <row r="10782" spans="21:39" x14ac:dyDescent="0.2">
      <c r="U10782" s="4"/>
      <c r="V10782" s="4"/>
      <c r="W10782" s="4"/>
      <c r="X10782" s="4"/>
      <c r="AJ10782" s="4"/>
      <c r="AK10782" s="4"/>
      <c r="AL10782" s="4"/>
      <c r="AM10782" s="4"/>
    </row>
    <row r="10783" spans="21:39" x14ac:dyDescent="0.2">
      <c r="U10783" s="4"/>
      <c r="V10783" s="4"/>
      <c r="W10783" s="4"/>
      <c r="X10783" s="4"/>
      <c r="AJ10783" s="4"/>
      <c r="AK10783" s="4"/>
      <c r="AL10783" s="4"/>
      <c r="AM10783" s="4"/>
    </row>
    <row r="10784" spans="21:39" x14ac:dyDescent="0.2">
      <c r="U10784" s="4"/>
      <c r="V10784" s="4"/>
      <c r="W10784" s="4"/>
      <c r="X10784" s="4"/>
      <c r="AJ10784" s="4"/>
      <c r="AK10784" s="4"/>
      <c r="AL10784" s="4"/>
      <c r="AM10784" s="4"/>
    </row>
    <row r="10785" spans="21:39" x14ac:dyDescent="0.2">
      <c r="U10785" s="4"/>
      <c r="V10785" s="4"/>
      <c r="W10785" s="4"/>
      <c r="X10785" s="4"/>
      <c r="AJ10785" s="4"/>
      <c r="AK10785" s="4"/>
      <c r="AL10785" s="4"/>
      <c r="AM10785" s="4"/>
    </row>
    <row r="10786" spans="21:39" x14ac:dyDescent="0.2">
      <c r="U10786" s="4"/>
      <c r="V10786" s="4"/>
      <c r="W10786" s="4"/>
      <c r="X10786" s="4"/>
      <c r="AJ10786" s="4"/>
      <c r="AK10786" s="4"/>
      <c r="AL10786" s="4"/>
      <c r="AM10786" s="4"/>
    </row>
    <row r="10787" spans="21:39" x14ac:dyDescent="0.2">
      <c r="U10787" s="4"/>
      <c r="V10787" s="4"/>
      <c r="W10787" s="4"/>
      <c r="X10787" s="4"/>
      <c r="AJ10787" s="4"/>
      <c r="AK10787" s="4"/>
      <c r="AL10787" s="4"/>
      <c r="AM10787" s="4"/>
    </row>
    <row r="10788" spans="21:39" x14ac:dyDescent="0.2">
      <c r="U10788" s="4"/>
      <c r="V10788" s="4"/>
      <c r="W10788" s="4"/>
      <c r="X10788" s="4"/>
      <c r="AJ10788" s="4"/>
      <c r="AK10788" s="4"/>
      <c r="AL10788" s="4"/>
      <c r="AM10788" s="4"/>
    </row>
    <row r="10789" spans="21:39" x14ac:dyDescent="0.2">
      <c r="U10789" s="4"/>
      <c r="V10789" s="4"/>
      <c r="W10789" s="4"/>
      <c r="X10789" s="4"/>
      <c r="AJ10789" s="4"/>
      <c r="AK10789" s="4"/>
      <c r="AL10789" s="4"/>
      <c r="AM10789" s="4"/>
    </row>
    <row r="10790" spans="21:39" x14ac:dyDescent="0.2">
      <c r="U10790" s="4"/>
      <c r="V10790" s="4"/>
      <c r="W10790" s="4"/>
      <c r="X10790" s="4"/>
      <c r="AJ10790" s="4"/>
      <c r="AK10790" s="4"/>
      <c r="AL10790" s="4"/>
      <c r="AM10790" s="4"/>
    </row>
    <row r="10791" spans="21:39" x14ac:dyDescent="0.2">
      <c r="U10791" s="4"/>
      <c r="V10791" s="4"/>
      <c r="W10791" s="4"/>
      <c r="X10791" s="4"/>
      <c r="AJ10791" s="4"/>
      <c r="AK10791" s="4"/>
      <c r="AL10791" s="4"/>
      <c r="AM10791" s="4"/>
    </row>
    <row r="10792" spans="21:39" x14ac:dyDescent="0.2">
      <c r="U10792" s="4"/>
      <c r="V10792" s="4"/>
      <c r="W10792" s="4"/>
      <c r="X10792" s="4"/>
      <c r="AJ10792" s="4"/>
      <c r="AK10792" s="4"/>
      <c r="AL10792" s="4"/>
      <c r="AM10792" s="4"/>
    </row>
    <row r="10793" spans="21:39" x14ac:dyDescent="0.2">
      <c r="U10793" s="4"/>
      <c r="V10793" s="4"/>
      <c r="W10793" s="4"/>
      <c r="X10793" s="4"/>
      <c r="AJ10793" s="4"/>
      <c r="AK10793" s="4"/>
      <c r="AL10793" s="4"/>
      <c r="AM10793" s="4"/>
    </row>
    <row r="10794" spans="21:39" x14ac:dyDescent="0.2">
      <c r="U10794" s="4"/>
      <c r="V10794" s="4"/>
      <c r="W10794" s="4"/>
      <c r="X10794" s="4"/>
      <c r="AJ10794" s="4"/>
      <c r="AK10794" s="4"/>
      <c r="AL10794" s="4"/>
      <c r="AM10794" s="4"/>
    </row>
    <row r="10795" spans="21:39" x14ac:dyDescent="0.2">
      <c r="U10795" s="4"/>
      <c r="V10795" s="4"/>
      <c r="W10795" s="4"/>
      <c r="X10795" s="4"/>
      <c r="AJ10795" s="4"/>
      <c r="AK10795" s="4"/>
      <c r="AL10795" s="4"/>
      <c r="AM10795" s="4"/>
    </row>
    <row r="10796" spans="21:39" x14ac:dyDescent="0.2">
      <c r="U10796" s="4"/>
      <c r="V10796" s="4"/>
      <c r="W10796" s="4"/>
      <c r="X10796" s="4"/>
      <c r="AJ10796" s="4"/>
      <c r="AK10796" s="4"/>
      <c r="AL10796" s="4"/>
      <c r="AM10796" s="4"/>
    </row>
    <row r="10797" spans="21:39" x14ac:dyDescent="0.2">
      <c r="U10797" s="4"/>
      <c r="V10797" s="4"/>
      <c r="W10797" s="4"/>
      <c r="X10797" s="4"/>
      <c r="AJ10797" s="4"/>
      <c r="AK10797" s="4"/>
      <c r="AL10797" s="4"/>
      <c r="AM10797" s="4"/>
    </row>
    <row r="10798" spans="21:39" x14ac:dyDescent="0.2">
      <c r="U10798" s="4"/>
      <c r="V10798" s="4"/>
      <c r="W10798" s="4"/>
      <c r="X10798" s="4"/>
      <c r="AJ10798" s="4"/>
      <c r="AK10798" s="4"/>
      <c r="AL10798" s="4"/>
      <c r="AM10798" s="4"/>
    </row>
    <row r="10799" spans="21:39" x14ac:dyDescent="0.2">
      <c r="U10799" s="4"/>
      <c r="V10799" s="4"/>
      <c r="W10799" s="4"/>
      <c r="X10799" s="4"/>
      <c r="AJ10799" s="4"/>
      <c r="AK10799" s="4"/>
      <c r="AL10799" s="4"/>
      <c r="AM10799" s="4"/>
    </row>
    <row r="10800" spans="21:39" x14ac:dyDescent="0.2">
      <c r="U10800" s="4"/>
      <c r="V10800" s="4"/>
      <c r="W10800" s="4"/>
      <c r="X10800" s="4"/>
      <c r="AJ10800" s="4"/>
      <c r="AK10800" s="4"/>
      <c r="AL10800" s="4"/>
      <c r="AM10800" s="4"/>
    </row>
    <row r="10801" spans="21:39" x14ac:dyDescent="0.2">
      <c r="U10801" s="4"/>
      <c r="V10801" s="4"/>
      <c r="W10801" s="4"/>
      <c r="X10801" s="4"/>
      <c r="AJ10801" s="4"/>
      <c r="AK10801" s="4"/>
      <c r="AL10801" s="4"/>
      <c r="AM10801" s="4"/>
    </row>
    <row r="10802" spans="21:39" x14ac:dyDescent="0.2">
      <c r="U10802" s="4"/>
      <c r="V10802" s="4"/>
      <c r="W10802" s="4"/>
      <c r="X10802" s="4"/>
      <c r="AJ10802" s="4"/>
      <c r="AK10802" s="4"/>
      <c r="AL10802" s="4"/>
      <c r="AM10802" s="4"/>
    </row>
    <row r="10803" spans="21:39" x14ac:dyDescent="0.2">
      <c r="U10803" s="4"/>
      <c r="V10803" s="4"/>
      <c r="W10803" s="4"/>
      <c r="X10803" s="4"/>
      <c r="AJ10803" s="4"/>
      <c r="AK10803" s="4"/>
      <c r="AL10803" s="4"/>
      <c r="AM10803" s="4"/>
    </row>
    <row r="10804" spans="21:39" x14ac:dyDescent="0.2">
      <c r="U10804" s="4"/>
      <c r="V10804" s="4"/>
      <c r="W10804" s="4"/>
      <c r="X10804" s="4"/>
      <c r="AJ10804" s="4"/>
      <c r="AK10804" s="4"/>
      <c r="AL10804" s="4"/>
      <c r="AM10804" s="4"/>
    </row>
    <row r="10805" spans="21:39" x14ac:dyDescent="0.2">
      <c r="U10805" s="4"/>
      <c r="V10805" s="4"/>
      <c r="W10805" s="4"/>
      <c r="X10805" s="4"/>
      <c r="AJ10805" s="4"/>
      <c r="AK10805" s="4"/>
      <c r="AL10805" s="4"/>
      <c r="AM10805" s="4"/>
    </row>
    <row r="10806" spans="21:39" x14ac:dyDescent="0.2">
      <c r="U10806" s="4"/>
      <c r="V10806" s="4"/>
      <c r="W10806" s="4"/>
      <c r="X10806" s="4"/>
      <c r="AJ10806" s="4"/>
      <c r="AK10806" s="4"/>
      <c r="AL10806" s="4"/>
      <c r="AM10806" s="4"/>
    </row>
    <row r="10807" spans="21:39" x14ac:dyDescent="0.2">
      <c r="U10807" s="4"/>
      <c r="V10807" s="4"/>
      <c r="W10807" s="4"/>
      <c r="X10807" s="4"/>
      <c r="AJ10807" s="4"/>
      <c r="AK10807" s="4"/>
      <c r="AL10807" s="4"/>
      <c r="AM10807" s="4"/>
    </row>
    <row r="10808" spans="21:39" x14ac:dyDescent="0.2">
      <c r="U10808" s="4"/>
      <c r="V10808" s="4"/>
      <c r="W10808" s="4"/>
      <c r="X10808" s="4"/>
      <c r="AJ10808" s="4"/>
      <c r="AK10808" s="4"/>
      <c r="AL10808" s="4"/>
      <c r="AM10808" s="4"/>
    </row>
    <row r="10809" spans="21:39" x14ac:dyDescent="0.2">
      <c r="U10809" s="4"/>
      <c r="V10809" s="4"/>
      <c r="W10809" s="4"/>
      <c r="X10809" s="4"/>
      <c r="AJ10809" s="4"/>
      <c r="AK10809" s="4"/>
      <c r="AL10809" s="4"/>
      <c r="AM10809" s="4"/>
    </row>
    <row r="10810" spans="21:39" x14ac:dyDescent="0.2">
      <c r="U10810" s="4"/>
      <c r="V10810" s="4"/>
      <c r="W10810" s="4"/>
      <c r="X10810" s="4"/>
      <c r="AJ10810" s="4"/>
      <c r="AK10810" s="4"/>
      <c r="AL10810" s="4"/>
      <c r="AM10810" s="4"/>
    </row>
    <row r="10811" spans="21:39" x14ac:dyDescent="0.2">
      <c r="U10811" s="4"/>
      <c r="V10811" s="4"/>
      <c r="W10811" s="4"/>
      <c r="X10811" s="4"/>
      <c r="AJ10811" s="4"/>
      <c r="AK10811" s="4"/>
      <c r="AL10811" s="4"/>
      <c r="AM10811" s="4"/>
    </row>
    <row r="10812" spans="21:39" x14ac:dyDescent="0.2">
      <c r="U10812" s="4"/>
      <c r="V10812" s="4"/>
      <c r="W10812" s="4"/>
      <c r="X10812" s="4"/>
      <c r="AJ10812" s="4"/>
      <c r="AK10812" s="4"/>
      <c r="AL10812" s="4"/>
      <c r="AM10812" s="4"/>
    </row>
    <row r="10813" spans="21:39" x14ac:dyDescent="0.2">
      <c r="U10813" s="4"/>
      <c r="V10813" s="4"/>
      <c r="W10813" s="4"/>
      <c r="X10813" s="4"/>
      <c r="AJ10813" s="4"/>
      <c r="AK10813" s="4"/>
      <c r="AL10813" s="4"/>
      <c r="AM10813" s="4"/>
    </row>
    <row r="10814" spans="21:39" x14ac:dyDescent="0.2">
      <c r="U10814" s="4"/>
      <c r="V10814" s="4"/>
      <c r="W10814" s="4"/>
      <c r="X10814" s="4"/>
      <c r="AJ10814" s="4"/>
      <c r="AK10814" s="4"/>
      <c r="AL10814" s="4"/>
      <c r="AM10814" s="4"/>
    </row>
    <row r="10815" spans="21:39" x14ac:dyDescent="0.2">
      <c r="U10815" s="4"/>
      <c r="V10815" s="4"/>
      <c r="W10815" s="4"/>
      <c r="X10815" s="4"/>
      <c r="AJ10815" s="4"/>
      <c r="AK10815" s="4"/>
      <c r="AL10815" s="4"/>
      <c r="AM10815" s="4"/>
    </row>
    <row r="10816" spans="21:39" x14ac:dyDescent="0.2">
      <c r="U10816" s="4"/>
      <c r="V10816" s="4"/>
      <c r="W10816" s="4"/>
      <c r="X10816" s="4"/>
      <c r="AJ10816" s="4"/>
      <c r="AK10816" s="4"/>
      <c r="AL10816" s="4"/>
      <c r="AM10816" s="4"/>
    </row>
    <row r="10817" spans="21:39" x14ac:dyDescent="0.2">
      <c r="U10817" s="4"/>
      <c r="V10817" s="4"/>
      <c r="W10817" s="4"/>
      <c r="X10817" s="4"/>
      <c r="AJ10817" s="4"/>
      <c r="AK10817" s="4"/>
      <c r="AL10817" s="4"/>
      <c r="AM10817" s="4"/>
    </row>
    <row r="10818" spans="21:39" x14ac:dyDescent="0.2">
      <c r="U10818" s="4"/>
      <c r="V10818" s="4"/>
      <c r="W10818" s="4"/>
      <c r="X10818" s="4"/>
      <c r="AJ10818" s="4"/>
      <c r="AK10818" s="4"/>
      <c r="AL10818" s="4"/>
      <c r="AM10818" s="4"/>
    </row>
    <row r="10819" spans="21:39" x14ac:dyDescent="0.2">
      <c r="U10819" s="4"/>
      <c r="V10819" s="4"/>
      <c r="W10819" s="4"/>
      <c r="X10819" s="4"/>
      <c r="AJ10819" s="4"/>
      <c r="AK10819" s="4"/>
      <c r="AL10819" s="4"/>
      <c r="AM10819" s="4"/>
    </row>
    <row r="10820" spans="21:39" x14ac:dyDescent="0.2">
      <c r="U10820" s="4"/>
      <c r="V10820" s="4"/>
      <c r="W10820" s="4"/>
      <c r="X10820" s="4"/>
      <c r="AJ10820" s="4"/>
      <c r="AK10820" s="4"/>
      <c r="AL10820" s="4"/>
      <c r="AM10820" s="4"/>
    </row>
    <row r="10821" spans="21:39" x14ac:dyDescent="0.2">
      <c r="U10821" s="4"/>
      <c r="V10821" s="4"/>
      <c r="W10821" s="4"/>
      <c r="X10821" s="4"/>
      <c r="AJ10821" s="4"/>
      <c r="AK10821" s="4"/>
      <c r="AL10821" s="4"/>
      <c r="AM10821" s="4"/>
    </row>
    <row r="10822" spans="21:39" x14ac:dyDescent="0.2">
      <c r="U10822" s="4"/>
      <c r="V10822" s="4"/>
      <c r="W10822" s="4"/>
      <c r="X10822" s="4"/>
      <c r="AJ10822" s="4"/>
      <c r="AK10822" s="4"/>
      <c r="AL10822" s="4"/>
      <c r="AM10822" s="4"/>
    </row>
    <row r="10823" spans="21:39" x14ac:dyDescent="0.2">
      <c r="U10823" s="4"/>
      <c r="V10823" s="4"/>
      <c r="W10823" s="4"/>
      <c r="X10823" s="4"/>
      <c r="AJ10823" s="4"/>
      <c r="AK10823" s="4"/>
      <c r="AL10823" s="4"/>
      <c r="AM10823" s="4"/>
    </row>
    <row r="10824" spans="21:39" x14ac:dyDescent="0.2">
      <c r="U10824" s="4"/>
      <c r="V10824" s="4"/>
      <c r="W10824" s="4"/>
      <c r="X10824" s="4"/>
      <c r="AJ10824" s="4"/>
      <c r="AK10824" s="4"/>
      <c r="AL10824" s="4"/>
      <c r="AM10824" s="4"/>
    </row>
    <row r="10825" spans="21:39" x14ac:dyDescent="0.2">
      <c r="U10825" s="4"/>
      <c r="V10825" s="4"/>
      <c r="W10825" s="4"/>
      <c r="X10825" s="4"/>
      <c r="AJ10825" s="4"/>
      <c r="AK10825" s="4"/>
      <c r="AL10825" s="4"/>
      <c r="AM10825" s="4"/>
    </row>
    <row r="10826" spans="21:39" x14ac:dyDescent="0.2">
      <c r="U10826" s="4"/>
      <c r="V10826" s="4"/>
      <c r="W10826" s="4"/>
      <c r="X10826" s="4"/>
      <c r="AJ10826" s="4"/>
      <c r="AK10826" s="4"/>
      <c r="AL10826" s="4"/>
      <c r="AM10826" s="4"/>
    </row>
    <row r="10827" spans="21:39" x14ac:dyDescent="0.2">
      <c r="U10827" s="4"/>
      <c r="V10827" s="4"/>
      <c r="W10827" s="4"/>
      <c r="X10827" s="4"/>
      <c r="AJ10827" s="4"/>
      <c r="AK10827" s="4"/>
      <c r="AL10827" s="4"/>
      <c r="AM10827" s="4"/>
    </row>
    <row r="10828" spans="21:39" x14ac:dyDescent="0.2">
      <c r="U10828" s="4"/>
      <c r="V10828" s="4"/>
      <c r="W10828" s="4"/>
      <c r="X10828" s="4"/>
      <c r="AJ10828" s="4"/>
      <c r="AK10828" s="4"/>
      <c r="AL10828" s="4"/>
      <c r="AM10828" s="4"/>
    </row>
    <row r="10829" spans="21:39" x14ac:dyDescent="0.2">
      <c r="U10829" s="4"/>
      <c r="V10829" s="4"/>
      <c r="W10829" s="4"/>
      <c r="X10829" s="4"/>
      <c r="AJ10829" s="4"/>
      <c r="AK10829" s="4"/>
      <c r="AL10829" s="4"/>
      <c r="AM10829" s="4"/>
    </row>
    <row r="10830" spans="21:39" x14ac:dyDescent="0.2">
      <c r="U10830" s="4"/>
      <c r="V10830" s="4"/>
      <c r="W10830" s="4"/>
      <c r="X10830" s="4"/>
      <c r="AJ10830" s="4"/>
      <c r="AK10830" s="4"/>
      <c r="AL10830" s="4"/>
      <c r="AM10830" s="4"/>
    </row>
    <row r="10831" spans="21:39" x14ac:dyDescent="0.2">
      <c r="U10831" s="4"/>
      <c r="V10831" s="4"/>
      <c r="W10831" s="4"/>
      <c r="X10831" s="4"/>
      <c r="AJ10831" s="4"/>
      <c r="AK10831" s="4"/>
      <c r="AL10831" s="4"/>
      <c r="AM10831" s="4"/>
    </row>
    <row r="10832" spans="21:39" x14ac:dyDescent="0.2">
      <c r="U10832" s="4"/>
      <c r="V10832" s="4"/>
      <c r="W10832" s="4"/>
      <c r="X10832" s="4"/>
      <c r="AJ10832" s="4"/>
      <c r="AK10832" s="4"/>
      <c r="AL10832" s="4"/>
      <c r="AM10832" s="4"/>
    </row>
    <row r="10833" spans="21:39" x14ac:dyDescent="0.2">
      <c r="U10833" s="4"/>
      <c r="V10833" s="4"/>
      <c r="W10833" s="4"/>
      <c r="X10833" s="4"/>
      <c r="AJ10833" s="4"/>
      <c r="AK10833" s="4"/>
      <c r="AL10833" s="4"/>
      <c r="AM10833" s="4"/>
    </row>
    <row r="10834" spans="21:39" x14ac:dyDescent="0.2">
      <c r="U10834" s="4"/>
      <c r="V10834" s="4"/>
      <c r="W10834" s="4"/>
      <c r="X10834" s="4"/>
      <c r="AJ10834" s="4"/>
      <c r="AK10834" s="4"/>
      <c r="AL10834" s="4"/>
      <c r="AM10834" s="4"/>
    </row>
    <row r="10835" spans="21:39" x14ac:dyDescent="0.2">
      <c r="U10835" s="4"/>
      <c r="V10835" s="4"/>
      <c r="W10835" s="4"/>
      <c r="X10835" s="4"/>
      <c r="AJ10835" s="4"/>
      <c r="AK10835" s="4"/>
      <c r="AL10835" s="4"/>
      <c r="AM10835" s="4"/>
    </row>
    <row r="10836" spans="21:39" x14ac:dyDescent="0.2">
      <c r="U10836" s="4"/>
      <c r="V10836" s="4"/>
      <c r="W10836" s="4"/>
      <c r="X10836" s="4"/>
      <c r="AJ10836" s="4"/>
      <c r="AK10836" s="4"/>
      <c r="AL10836" s="4"/>
      <c r="AM10836" s="4"/>
    </row>
    <row r="10837" spans="21:39" x14ac:dyDescent="0.2">
      <c r="U10837" s="4"/>
      <c r="V10837" s="4"/>
      <c r="W10837" s="4"/>
      <c r="X10837" s="4"/>
      <c r="AJ10837" s="4"/>
      <c r="AK10837" s="4"/>
      <c r="AL10837" s="4"/>
      <c r="AM10837" s="4"/>
    </row>
    <row r="10838" spans="21:39" x14ac:dyDescent="0.2">
      <c r="U10838" s="4"/>
      <c r="V10838" s="4"/>
      <c r="W10838" s="4"/>
      <c r="X10838" s="4"/>
      <c r="AJ10838" s="4"/>
      <c r="AK10838" s="4"/>
      <c r="AL10838" s="4"/>
      <c r="AM10838" s="4"/>
    </row>
    <row r="10839" spans="21:39" x14ac:dyDescent="0.2">
      <c r="U10839" s="4"/>
      <c r="V10839" s="4"/>
      <c r="W10839" s="4"/>
      <c r="X10839" s="4"/>
      <c r="AJ10839" s="4"/>
      <c r="AK10839" s="4"/>
      <c r="AL10839" s="4"/>
      <c r="AM10839" s="4"/>
    </row>
    <row r="10840" spans="21:39" x14ac:dyDescent="0.2">
      <c r="U10840" s="4"/>
      <c r="V10840" s="4"/>
      <c r="W10840" s="4"/>
      <c r="X10840" s="4"/>
      <c r="AJ10840" s="4"/>
      <c r="AK10840" s="4"/>
      <c r="AL10840" s="4"/>
      <c r="AM10840" s="4"/>
    </row>
    <row r="10841" spans="21:39" x14ac:dyDescent="0.2">
      <c r="U10841" s="4"/>
      <c r="V10841" s="4"/>
      <c r="W10841" s="4"/>
      <c r="X10841" s="4"/>
      <c r="AJ10841" s="4"/>
      <c r="AK10841" s="4"/>
      <c r="AL10841" s="4"/>
      <c r="AM10841" s="4"/>
    </row>
    <row r="10842" spans="21:39" x14ac:dyDescent="0.2">
      <c r="U10842" s="4"/>
      <c r="V10842" s="4"/>
      <c r="W10842" s="4"/>
      <c r="X10842" s="4"/>
      <c r="AJ10842" s="4"/>
      <c r="AK10842" s="4"/>
      <c r="AL10842" s="4"/>
      <c r="AM10842" s="4"/>
    </row>
    <row r="10843" spans="21:39" x14ac:dyDescent="0.2">
      <c r="U10843" s="4"/>
      <c r="V10843" s="4"/>
      <c r="W10843" s="4"/>
      <c r="X10843" s="4"/>
      <c r="AJ10843" s="4"/>
      <c r="AK10843" s="4"/>
      <c r="AL10843" s="4"/>
      <c r="AM10843" s="4"/>
    </row>
    <row r="10844" spans="21:39" x14ac:dyDescent="0.2">
      <c r="U10844" s="4"/>
      <c r="V10844" s="4"/>
      <c r="W10844" s="4"/>
      <c r="X10844" s="4"/>
      <c r="AJ10844" s="4"/>
      <c r="AK10844" s="4"/>
      <c r="AL10844" s="4"/>
      <c r="AM10844" s="4"/>
    </row>
    <row r="10845" spans="21:39" x14ac:dyDescent="0.2">
      <c r="U10845" s="4"/>
      <c r="V10845" s="4"/>
      <c r="W10845" s="4"/>
      <c r="X10845" s="4"/>
      <c r="AJ10845" s="4"/>
      <c r="AK10845" s="4"/>
      <c r="AL10845" s="4"/>
      <c r="AM10845" s="4"/>
    </row>
    <row r="10846" spans="21:39" x14ac:dyDescent="0.2">
      <c r="U10846" s="4"/>
      <c r="V10846" s="4"/>
      <c r="W10846" s="4"/>
      <c r="X10846" s="4"/>
      <c r="AJ10846" s="4"/>
      <c r="AK10846" s="4"/>
      <c r="AL10846" s="4"/>
      <c r="AM10846" s="4"/>
    </row>
    <row r="10847" spans="21:39" x14ac:dyDescent="0.2">
      <c r="U10847" s="4"/>
      <c r="V10847" s="4"/>
      <c r="W10847" s="4"/>
      <c r="X10847" s="4"/>
      <c r="AJ10847" s="4"/>
      <c r="AK10847" s="4"/>
      <c r="AL10847" s="4"/>
      <c r="AM10847" s="4"/>
    </row>
    <row r="10848" spans="21:39" x14ac:dyDescent="0.2">
      <c r="U10848" s="4"/>
      <c r="V10848" s="4"/>
      <c r="W10848" s="4"/>
      <c r="X10848" s="4"/>
      <c r="AJ10848" s="4"/>
      <c r="AK10848" s="4"/>
      <c r="AL10848" s="4"/>
      <c r="AM10848" s="4"/>
    </row>
    <row r="10849" spans="21:39" x14ac:dyDescent="0.2">
      <c r="U10849" s="4"/>
      <c r="V10849" s="4"/>
      <c r="W10849" s="4"/>
      <c r="X10849" s="4"/>
      <c r="AJ10849" s="4"/>
      <c r="AK10849" s="4"/>
      <c r="AL10849" s="4"/>
      <c r="AM10849" s="4"/>
    </row>
    <row r="10850" spans="21:39" x14ac:dyDescent="0.2">
      <c r="U10850" s="4"/>
      <c r="V10850" s="4"/>
      <c r="W10850" s="4"/>
      <c r="X10850" s="4"/>
      <c r="AJ10850" s="4"/>
      <c r="AK10850" s="4"/>
      <c r="AL10850" s="4"/>
      <c r="AM10850" s="4"/>
    </row>
    <row r="10851" spans="21:39" x14ac:dyDescent="0.2">
      <c r="U10851" s="4"/>
      <c r="V10851" s="4"/>
      <c r="W10851" s="4"/>
      <c r="X10851" s="4"/>
      <c r="AJ10851" s="4"/>
      <c r="AK10851" s="4"/>
      <c r="AL10851" s="4"/>
      <c r="AM10851" s="4"/>
    </row>
    <row r="10852" spans="21:39" x14ac:dyDescent="0.2">
      <c r="U10852" s="4"/>
      <c r="V10852" s="4"/>
      <c r="W10852" s="4"/>
      <c r="X10852" s="4"/>
      <c r="AJ10852" s="4"/>
      <c r="AK10852" s="4"/>
      <c r="AL10852" s="4"/>
      <c r="AM10852" s="4"/>
    </row>
    <row r="10853" spans="21:39" x14ac:dyDescent="0.2">
      <c r="U10853" s="4"/>
      <c r="V10853" s="4"/>
      <c r="W10853" s="4"/>
      <c r="X10853" s="4"/>
      <c r="AJ10853" s="4"/>
      <c r="AK10853" s="4"/>
      <c r="AL10853" s="4"/>
      <c r="AM10853" s="4"/>
    </row>
    <row r="10854" spans="21:39" x14ac:dyDescent="0.2">
      <c r="U10854" s="4"/>
      <c r="V10854" s="4"/>
      <c r="W10854" s="4"/>
      <c r="X10854" s="4"/>
      <c r="AJ10854" s="4"/>
      <c r="AK10854" s="4"/>
      <c r="AL10854" s="4"/>
      <c r="AM10854" s="4"/>
    </row>
    <row r="10855" spans="21:39" x14ac:dyDescent="0.2">
      <c r="U10855" s="4"/>
      <c r="V10855" s="4"/>
      <c r="W10855" s="4"/>
      <c r="X10855" s="4"/>
      <c r="AJ10855" s="4"/>
      <c r="AK10855" s="4"/>
      <c r="AL10855" s="4"/>
      <c r="AM10855" s="4"/>
    </row>
    <row r="10856" spans="21:39" x14ac:dyDescent="0.2">
      <c r="U10856" s="4"/>
      <c r="V10856" s="4"/>
      <c r="W10856" s="4"/>
      <c r="X10856" s="4"/>
      <c r="AJ10856" s="4"/>
      <c r="AK10856" s="4"/>
      <c r="AL10856" s="4"/>
      <c r="AM10856" s="4"/>
    </row>
    <row r="10857" spans="21:39" x14ac:dyDescent="0.2">
      <c r="U10857" s="4"/>
      <c r="V10857" s="4"/>
      <c r="W10857" s="4"/>
      <c r="X10857" s="4"/>
      <c r="AJ10857" s="4"/>
      <c r="AK10857" s="4"/>
      <c r="AL10857" s="4"/>
      <c r="AM10857" s="4"/>
    </row>
    <row r="10858" spans="21:39" x14ac:dyDescent="0.2">
      <c r="U10858" s="4"/>
      <c r="V10858" s="4"/>
      <c r="W10858" s="4"/>
      <c r="X10858" s="4"/>
      <c r="AJ10858" s="4"/>
      <c r="AK10858" s="4"/>
      <c r="AL10858" s="4"/>
      <c r="AM10858" s="4"/>
    </row>
    <row r="10859" spans="21:39" x14ac:dyDescent="0.2">
      <c r="U10859" s="4"/>
      <c r="V10859" s="4"/>
      <c r="W10859" s="4"/>
      <c r="X10859" s="4"/>
      <c r="AJ10859" s="4"/>
      <c r="AK10859" s="4"/>
      <c r="AL10859" s="4"/>
      <c r="AM10859" s="4"/>
    </row>
    <row r="10860" spans="21:39" x14ac:dyDescent="0.2">
      <c r="U10860" s="4"/>
      <c r="V10860" s="4"/>
      <c r="W10860" s="4"/>
      <c r="X10860" s="4"/>
      <c r="AJ10860" s="4"/>
      <c r="AK10860" s="4"/>
      <c r="AL10860" s="4"/>
      <c r="AM10860" s="4"/>
    </row>
    <row r="10861" spans="21:39" x14ac:dyDescent="0.2">
      <c r="U10861" s="4"/>
      <c r="V10861" s="4"/>
      <c r="W10861" s="4"/>
      <c r="X10861" s="4"/>
      <c r="AJ10861" s="4"/>
      <c r="AK10861" s="4"/>
      <c r="AL10861" s="4"/>
      <c r="AM10861" s="4"/>
    </row>
    <row r="10862" spans="21:39" x14ac:dyDescent="0.2">
      <c r="U10862" s="4"/>
      <c r="V10862" s="4"/>
      <c r="W10862" s="4"/>
      <c r="X10862" s="4"/>
      <c r="AJ10862" s="4"/>
      <c r="AK10862" s="4"/>
      <c r="AL10862" s="4"/>
      <c r="AM10862" s="4"/>
    </row>
    <row r="10863" spans="21:39" x14ac:dyDescent="0.2">
      <c r="U10863" s="4"/>
      <c r="V10863" s="4"/>
      <c r="W10863" s="4"/>
      <c r="X10863" s="4"/>
      <c r="AJ10863" s="4"/>
      <c r="AK10863" s="4"/>
      <c r="AL10863" s="4"/>
      <c r="AM10863" s="4"/>
    </row>
    <row r="10864" spans="21:39" x14ac:dyDescent="0.2">
      <c r="U10864" s="4"/>
      <c r="V10864" s="4"/>
      <c r="W10864" s="4"/>
      <c r="X10864" s="4"/>
      <c r="AJ10864" s="4"/>
      <c r="AK10864" s="4"/>
      <c r="AL10864" s="4"/>
      <c r="AM10864" s="4"/>
    </row>
    <row r="10865" spans="21:39" x14ac:dyDescent="0.2">
      <c r="U10865" s="4"/>
      <c r="V10865" s="4"/>
      <c r="W10865" s="4"/>
      <c r="X10865" s="4"/>
      <c r="AJ10865" s="4"/>
      <c r="AK10865" s="4"/>
      <c r="AL10865" s="4"/>
      <c r="AM10865" s="4"/>
    </row>
    <row r="10866" spans="21:39" x14ac:dyDescent="0.2">
      <c r="U10866" s="4"/>
      <c r="V10866" s="4"/>
      <c r="W10866" s="4"/>
      <c r="X10866" s="4"/>
      <c r="AJ10866" s="4"/>
      <c r="AK10866" s="4"/>
      <c r="AL10866" s="4"/>
      <c r="AM10866" s="4"/>
    </row>
    <row r="10867" spans="21:39" x14ac:dyDescent="0.2">
      <c r="U10867" s="4"/>
      <c r="V10867" s="4"/>
      <c r="W10867" s="4"/>
      <c r="X10867" s="4"/>
      <c r="AJ10867" s="4"/>
      <c r="AK10867" s="4"/>
      <c r="AL10867" s="4"/>
      <c r="AM10867" s="4"/>
    </row>
    <row r="10868" spans="21:39" x14ac:dyDescent="0.2">
      <c r="U10868" s="4"/>
      <c r="V10868" s="4"/>
      <c r="W10868" s="4"/>
      <c r="X10868" s="4"/>
      <c r="AJ10868" s="4"/>
      <c r="AK10868" s="4"/>
      <c r="AL10868" s="4"/>
      <c r="AM10868" s="4"/>
    </row>
    <row r="10869" spans="21:39" x14ac:dyDescent="0.2">
      <c r="U10869" s="4"/>
      <c r="V10869" s="4"/>
      <c r="W10869" s="4"/>
      <c r="X10869" s="4"/>
      <c r="AJ10869" s="4"/>
      <c r="AK10869" s="4"/>
      <c r="AL10869" s="4"/>
      <c r="AM10869" s="4"/>
    </row>
    <row r="10870" spans="21:39" x14ac:dyDescent="0.2">
      <c r="U10870" s="4"/>
      <c r="V10870" s="4"/>
      <c r="W10870" s="4"/>
      <c r="X10870" s="4"/>
      <c r="AJ10870" s="4"/>
      <c r="AK10870" s="4"/>
      <c r="AL10870" s="4"/>
      <c r="AM10870" s="4"/>
    </row>
    <row r="10871" spans="21:39" x14ac:dyDescent="0.2">
      <c r="U10871" s="4"/>
      <c r="V10871" s="4"/>
      <c r="W10871" s="4"/>
      <c r="X10871" s="4"/>
      <c r="AJ10871" s="4"/>
      <c r="AK10871" s="4"/>
      <c r="AL10871" s="4"/>
      <c r="AM10871" s="4"/>
    </row>
    <row r="10872" spans="21:39" x14ac:dyDescent="0.2">
      <c r="U10872" s="4"/>
      <c r="V10872" s="4"/>
      <c r="W10872" s="4"/>
      <c r="X10872" s="4"/>
      <c r="AJ10872" s="4"/>
      <c r="AK10872" s="4"/>
      <c r="AL10872" s="4"/>
      <c r="AM10872" s="4"/>
    </row>
    <row r="10873" spans="21:39" x14ac:dyDescent="0.2">
      <c r="U10873" s="4"/>
      <c r="V10873" s="4"/>
      <c r="W10873" s="4"/>
      <c r="X10873" s="4"/>
      <c r="AJ10873" s="4"/>
      <c r="AK10873" s="4"/>
      <c r="AL10873" s="4"/>
      <c r="AM10873" s="4"/>
    </row>
    <row r="10874" spans="21:39" x14ac:dyDescent="0.2">
      <c r="U10874" s="4"/>
      <c r="V10874" s="4"/>
      <c r="W10874" s="4"/>
      <c r="X10874" s="4"/>
      <c r="AJ10874" s="4"/>
      <c r="AK10874" s="4"/>
      <c r="AL10874" s="4"/>
      <c r="AM10874" s="4"/>
    </row>
    <row r="10875" spans="21:39" x14ac:dyDescent="0.2">
      <c r="U10875" s="4"/>
      <c r="V10875" s="4"/>
      <c r="W10875" s="4"/>
      <c r="X10875" s="4"/>
      <c r="AJ10875" s="4"/>
      <c r="AK10875" s="4"/>
      <c r="AL10875" s="4"/>
      <c r="AM10875" s="4"/>
    </row>
    <row r="10876" spans="21:39" x14ac:dyDescent="0.2">
      <c r="U10876" s="4"/>
      <c r="V10876" s="4"/>
      <c r="W10876" s="4"/>
      <c r="X10876" s="4"/>
      <c r="AJ10876" s="4"/>
      <c r="AK10876" s="4"/>
      <c r="AL10876" s="4"/>
      <c r="AM10876" s="4"/>
    </row>
    <row r="10877" spans="21:39" x14ac:dyDescent="0.2">
      <c r="U10877" s="4"/>
      <c r="V10877" s="4"/>
      <c r="W10877" s="4"/>
      <c r="X10877" s="4"/>
      <c r="AJ10877" s="4"/>
      <c r="AK10877" s="4"/>
      <c r="AL10877" s="4"/>
      <c r="AM10877" s="4"/>
    </row>
    <row r="10878" spans="21:39" x14ac:dyDescent="0.2">
      <c r="U10878" s="4"/>
      <c r="V10878" s="4"/>
      <c r="W10878" s="4"/>
      <c r="X10878" s="4"/>
      <c r="AJ10878" s="4"/>
      <c r="AK10878" s="4"/>
      <c r="AL10878" s="4"/>
      <c r="AM10878" s="4"/>
    </row>
    <row r="10879" spans="21:39" x14ac:dyDescent="0.2">
      <c r="U10879" s="4"/>
      <c r="V10879" s="4"/>
      <c r="W10879" s="4"/>
      <c r="X10879" s="4"/>
      <c r="AJ10879" s="4"/>
      <c r="AK10879" s="4"/>
      <c r="AL10879" s="4"/>
      <c r="AM10879" s="4"/>
    </row>
    <row r="10880" spans="21:39" x14ac:dyDescent="0.2">
      <c r="U10880" s="4"/>
      <c r="V10880" s="4"/>
      <c r="W10880" s="4"/>
      <c r="X10880" s="4"/>
      <c r="AJ10880" s="4"/>
      <c r="AK10880" s="4"/>
      <c r="AL10880" s="4"/>
      <c r="AM10880" s="4"/>
    </row>
    <row r="10881" spans="21:39" x14ac:dyDescent="0.2">
      <c r="U10881" s="4"/>
      <c r="V10881" s="4"/>
      <c r="W10881" s="4"/>
      <c r="X10881" s="4"/>
      <c r="AJ10881" s="4"/>
      <c r="AK10881" s="4"/>
      <c r="AL10881" s="4"/>
      <c r="AM10881" s="4"/>
    </row>
    <row r="10882" spans="21:39" x14ac:dyDescent="0.2">
      <c r="U10882" s="4"/>
      <c r="V10882" s="4"/>
      <c r="W10882" s="4"/>
      <c r="X10882" s="4"/>
      <c r="AJ10882" s="4"/>
      <c r="AK10882" s="4"/>
      <c r="AL10882" s="4"/>
      <c r="AM10882" s="4"/>
    </row>
    <row r="10883" spans="21:39" x14ac:dyDescent="0.2">
      <c r="U10883" s="4"/>
      <c r="V10883" s="4"/>
      <c r="W10883" s="4"/>
      <c r="X10883" s="4"/>
      <c r="AJ10883" s="4"/>
      <c r="AK10883" s="4"/>
      <c r="AL10883" s="4"/>
      <c r="AM10883" s="4"/>
    </row>
    <row r="10884" spans="21:39" x14ac:dyDescent="0.2">
      <c r="U10884" s="4"/>
      <c r="V10884" s="4"/>
      <c r="W10884" s="4"/>
      <c r="X10884" s="4"/>
      <c r="AJ10884" s="4"/>
      <c r="AK10884" s="4"/>
      <c r="AL10884" s="4"/>
      <c r="AM10884" s="4"/>
    </row>
    <row r="10885" spans="21:39" x14ac:dyDescent="0.2">
      <c r="U10885" s="4"/>
      <c r="V10885" s="4"/>
      <c r="W10885" s="4"/>
      <c r="X10885" s="4"/>
      <c r="AJ10885" s="4"/>
      <c r="AK10885" s="4"/>
      <c r="AL10885" s="4"/>
      <c r="AM10885" s="4"/>
    </row>
    <row r="10886" spans="21:39" x14ac:dyDescent="0.2">
      <c r="U10886" s="4"/>
      <c r="V10886" s="4"/>
      <c r="W10886" s="4"/>
      <c r="X10886" s="4"/>
      <c r="AJ10886" s="4"/>
      <c r="AK10886" s="4"/>
      <c r="AL10886" s="4"/>
      <c r="AM10886" s="4"/>
    </row>
    <row r="10887" spans="21:39" x14ac:dyDescent="0.2">
      <c r="U10887" s="4"/>
      <c r="V10887" s="4"/>
      <c r="W10887" s="4"/>
      <c r="X10887" s="4"/>
      <c r="AJ10887" s="4"/>
      <c r="AK10887" s="4"/>
      <c r="AL10887" s="4"/>
      <c r="AM10887" s="4"/>
    </row>
    <row r="10888" spans="21:39" x14ac:dyDescent="0.2">
      <c r="U10888" s="4"/>
      <c r="V10888" s="4"/>
      <c r="W10888" s="4"/>
      <c r="X10888" s="4"/>
      <c r="AJ10888" s="4"/>
      <c r="AK10888" s="4"/>
      <c r="AL10888" s="4"/>
      <c r="AM10888" s="4"/>
    </row>
    <row r="10889" spans="21:39" x14ac:dyDescent="0.2">
      <c r="U10889" s="4"/>
      <c r="V10889" s="4"/>
      <c r="W10889" s="4"/>
      <c r="X10889" s="4"/>
      <c r="AJ10889" s="4"/>
      <c r="AK10889" s="4"/>
      <c r="AL10889" s="4"/>
      <c r="AM10889" s="4"/>
    </row>
    <row r="10890" spans="21:39" x14ac:dyDescent="0.2">
      <c r="U10890" s="4"/>
      <c r="V10890" s="4"/>
      <c r="W10890" s="4"/>
      <c r="X10890" s="4"/>
      <c r="AJ10890" s="4"/>
      <c r="AK10890" s="4"/>
      <c r="AL10890" s="4"/>
      <c r="AM10890" s="4"/>
    </row>
    <row r="10891" spans="21:39" x14ac:dyDescent="0.2">
      <c r="U10891" s="4"/>
      <c r="V10891" s="4"/>
      <c r="W10891" s="4"/>
      <c r="X10891" s="4"/>
      <c r="AJ10891" s="4"/>
      <c r="AK10891" s="4"/>
      <c r="AL10891" s="4"/>
      <c r="AM10891" s="4"/>
    </row>
    <row r="10892" spans="21:39" x14ac:dyDescent="0.2">
      <c r="U10892" s="4"/>
      <c r="V10892" s="4"/>
      <c r="W10892" s="4"/>
      <c r="X10892" s="4"/>
      <c r="AJ10892" s="4"/>
      <c r="AK10892" s="4"/>
      <c r="AL10892" s="4"/>
      <c r="AM10892" s="4"/>
    </row>
    <row r="10893" spans="21:39" x14ac:dyDescent="0.2">
      <c r="U10893" s="4"/>
      <c r="V10893" s="4"/>
      <c r="W10893" s="4"/>
      <c r="X10893" s="4"/>
      <c r="AJ10893" s="4"/>
      <c r="AK10893" s="4"/>
      <c r="AL10893" s="4"/>
      <c r="AM10893" s="4"/>
    </row>
    <row r="10894" spans="21:39" x14ac:dyDescent="0.2">
      <c r="U10894" s="4"/>
      <c r="V10894" s="4"/>
      <c r="W10894" s="4"/>
      <c r="X10894" s="4"/>
      <c r="AJ10894" s="4"/>
      <c r="AK10894" s="4"/>
      <c r="AL10894" s="4"/>
      <c r="AM10894" s="4"/>
    </row>
    <row r="10895" spans="21:39" x14ac:dyDescent="0.2">
      <c r="U10895" s="4"/>
      <c r="V10895" s="4"/>
      <c r="W10895" s="4"/>
      <c r="X10895" s="4"/>
      <c r="AJ10895" s="4"/>
      <c r="AK10895" s="4"/>
      <c r="AL10895" s="4"/>
      <c r="AM10895" s="4"/>
    </row>
    <row r="10896" spans="21:39" x14ac:dyDescent="0.2">
      <c r="U10896" s="4"/>
      <c r="V10896" s="4"/>
      <c r="W10896" s="4"/>
      <c r="X10896" s="4"/>
      <c r="AJ10896" s="4"/>
      <c r="AK10896" s="4"/>
      <c r="AL10896" s="4"/>
      <c r="AM10896" s="4"/>
    </row>
    <row r="10897" spans="21:39" x14ac:dyDescent="0.2">
      <c r="U10897" s="4"/>
      <c r="V10897" s="4"/>
      <c r="W10897" s="4"/>
      <c r="X10897" s="4"/>
      <c r="AJ10897" s="4"/>
      <c r="AK10897" s="4"/>
      <c r="AL10897" s="4"/>
      <c r="AM10897" s="4"/>
    </row>
    <row r="10898" spans="21:39" x14ac:dyDescent="0.2">
      <c r="U10898" s="4"/>
      <c r="V10898" s="4"/>
      <c r="W10898" s="4"/>
      <c r="X10898" s="4"/>
      <c r="AJ10898" s="4"/>
      <c r="AK10898" s="4"/>
      <c r="AL10898" s="4"/>
      <c r="AM10898" s="4"/>
    </row>
    <row r="10899" spans="21:39" x14ac:dyDescent="0.2">
      <c r="U10899" s="4"/>
      <c r="V10899" s="4"/>
      <c r="W10899" s="4"/>
      <c r="X10899" s="4"/>
      <c r="AJ10899" s="4"/>
      <c r="AK10899" s="4"/>
      <c r="AL10899" s="4"/>
      <c r="AM10899" s="4"/>
    </row>
    <row r="10900" spans="21:39" x14ac:dyDescent="0.2">
      <c r="U10900" s="4"/>
      <c r="V10900" s="4"/>
      <c r="W10900" s="4"/>
      <c r="X10900" s="4"/>
      <c r="AJ10900" s="4"/>
      <c r="AK10900" s="4"/>
      <c r="AL10900" s="4"/>
      <c r="AM10900" s="4"/>
    </row>
    <row r="10901" spans="21:39" x14ac:dyDescent="0.2">
      <c r="U10901" s="4"/>
      <c r="V10901" s="4"/>
      <c r="W10901" s="4"/>
      <c r="X10901" s="4"/>
      <c r="AJ10901" s="4"/>
      <c r="AK10901" s="4"/>
      <c r="AL10901" s="4"/>
      <c r="AM10901" s="4"/>
    </row>
    <row r="10902" spans="21:39" x14ac:dyDescent="0.2">
      <c r="U10902" s="4"/>
      <c r="V10902" s="4"/>
      <c r="W10902" s="4"/>
      <c r="X10902" s="4"/>
      <c r="AJ10902" s="4"/>
      <c r="AK10902" s="4"/>
      <c r="AL10902" s="4"/>
      <c r="AM10902" s="4"/>
    </row>
    <row r="10903" spans="21:39" x14ac:dyDescent="0.2">
      <c r="U10903" s="4"/>
      <c r="V10903" s="4"/>
      <c r="W10903" s="4"/>
      <c r="X10903" s="4"/>
      <c r="AJ10903" s="4"/>
      <c r="AK10903" s="4"/>
      <c r="AL10903" s="4"/>
      <c r="AM10903" s="4"/>
    </row>
    <row r="10904" spans="21:39" x14ac:dyDescent="0.2">
      <c r="U10904" s="4"/>
      <c r="V10904" s="4"/>
      <c r="W10904" s="4"/>
      <c r="X10904" s="4"/>
      <c r="AJ10904" s="4"/>
      <c r="AK10904" s="4"/>
      <c r="AL10904" s="4"/>
      <c r="AM10904" s="4"/>
    </row>
    <row r="10905" spans="21:39" x14ac:dyDescent="0.2">
      <c r="U10905" s="4"/>
      <c r="V10905" s="4"/>
      <c r="W10905" s="4"/>
      <c r="X10905" s="4"/>
      <c r="AJ10905" s="4"/>
      <c r="AK10905" s="4"/>
      <c r="AL10905" s="4"/>
      <c r="AM10905" s="4"/>
    </row>
    <row r="10906" spans="21:39" x14ac:dyDescent="0.2">
      <c r="U10906" s="4"/>
      <c r="V10906" s="4"/>
      <c r="W10906" s="4"/>
      <c r="X10906" s="4"/>
      <c r="AJ10906" s="4"/>
      <c r="AK10906" s="4"/>
      <c r="AL10906" s="4"/>
      <c r="AM10906" s="4"/>
    </row>
    <row r="10907" spans="21:39" x14ac:dyDescent="0.2">
      <c r="U10907" s="4"/>
      <c r="V10907" s="4"/>
      <c r="W10907" s="4"/>
      <c r="X10907" s="4"/>
      <c r="AJ10907" s="4"/>
      <c r="AK10907" s="4"/>
      <c r="AL10907" s="4"/>
      <c r="AM10907" s="4"/>
    </row>
    <row r="10908" spans="21:39" x14ac:dyDescent="0.2">
      <c r="U10908" s="4"/>
      <c r="V10908" s="4"/>
      <c r="W10908" s="4"/>
      <c r="X10908" s="4"/>
      <c r="AJ10908" s="4"/>
      <c r="AK10908" s="4"/>
      <c r="AL10908" s="4"/>
      <c r="AM10908" s="4"/>
    </row>
    <row r="10909" spans="21:39" x14ac:dyDescent="0.2">
      <c r="U10909" s="4"/>
      <c r="V10909" s="4"/>
      <c r="W10909" s="4"/>
      <c r="X10909" s="4"/>
      <c r="AJ10909" s="4"/>
      <c r="AK10909" s="4"/>
      <c r="AL10909" s="4"/>
      <c r="AM10909" s="4"/>
    </row>
    <row r="10910" spans="21:39" x14ac:dyDescent="0.2">
      <c r="U10910" s="4"/>
      <c r="V10910" s="4"/>
      <c r="W10910" s="4"/>
      <c r="X10910" s="4"/>
      <c r="AJ10910" s="4"/>
      <c r="AK10910" s="4"/>
      <c r="AL10910" s="4"/>
      <c r="AM10910" s="4"/>
    </row>
    <row r="10911" spans="21:39" x14ac:dyDescent="0.2">
      <c r="U10911" s="4"/>
      <c r="V10911" s="4"/>
      <c r="W10911" s="4"/>
      <c r="X10911" s="4"/>
      <c r="AJ10911" s="4"/>
      <c r="AK10911" s="4"/>
      <c r="AL10911" s="4"/>
      <c r="AM10911" s="4"/>
    </row>
    <row r="10912" spans="21:39" x14ac:dyDescent="0.2">
      <c r="U10912" s="4"/>
      <c r="V10912" s="4"/>
      <c r="W10912" s="4"/>
      <c r="X10912" s="4"/>
      <c r="AJ10912" s="4"/>
      <c r="AK10912" s="4"/>
      <c r="AL10912" s="4"/>
      <c r="AM10912" s="4"/>
    </row>
    <row r="10913" spans="21:39" x14ac:dyDescent="0.2">
      <c r="U10913" s="4"/>
      <c r="V10913" s="4"/>
      <c r="W10913" s="4"/>
      <c r="X10913" s="4"/>
      <c r="AJ10913" s="4"/>
      <c r="AK10913" s="4"/>
      <c r="AL10913" s="4"/>
      <c r="AM10913" s="4"/>
    </row>
    <row r="10914" spans="21:39" x14ac:dyDescent="0.2">
      <c r="U10914" s="4"/>
      <c r="V10914" s="4"/>
      <c r="W10914" s="4"/>
      <c r="X10914" s="4"/>
      <c r="AJ10914" s="4"/>
      <c r="AK10914" s="4"/>
      <c r="AL10914" s="4"/>
      <c r="AM10914" s="4"/>
    </row>
    <row r="10915" spans="21:39" x14ac:dyDescent="0.2">
      <c r="U10915" s="4"/>
      <c r="V10915" s="4"/>
      <c r="W10915" s="4"/>
      <c r="X10915" s="4"/>
      <c r="AJ10915" s="4"/>
      <c r="AK10915" s="4"/>
      <c r="AL10915" s="4"/>
      <c r="AM10915" s="4"/>
    </row>
    <row r="10916" spans="21:39" x14ac:dyDescent="0.2">
      <c r="U10916" s="4"/>
      <c r="V10916" s="4"/>
      <c r="W10916" s="4"/>
      <c r="X10916" s="4"/>
      <c r="AJ10916" s="4"/>
      <c r="AK10916" s="4"/>
      <c r="AL10916" s="4"/>
      <c r="AM10916" s="4"/>
    </row>
    <row r="10917" spans="21:39" x14ac:dyDescent="0.2">
      <c r="U10917" s="4"/>
      <c r="V10917" s="4"/>
      <c r="W10917" s="4"/>
      <c r="X10917" s="4"/>
      <c r="AJ10917" s="4"/>
      <c r="AK10917" s="4"/>
      <c r="AL10917" s="4"/>
      <c r="AM10917" s="4"/>
    </row>
    <row r="10918" spans="21:39" x14ac:dyDescent="0.2">
      <c r="U10918" s="4"/>
      <c r="V10918" s="4"/>
      <c r="W10918" s="4"/>
      <c r="X10918" s="4"/>
      <c r="AJ10918" s="4"/>
      <c r="AK10918" s="4"/>
      <c r="AL10918" s="4"/>
      <c r="AM10918" s="4"/>
    </row>
    <row r="10919" spans="21:39" x14ac:dyDescent="0.2">
      <c r="U10919" s="4"/>
      <c r="V10919" s="4"/>
      <c r="W10919" s="4"/>
      <c r="X10919" s="4"/>
      <c r="AJ10919" s="4"/>
      <c r="AK10919" s="4"/>
      <c r="AL10919" s="4"/>
      <c r="AM10919" s="4"/>
    </row>
    <row r="10920" spans="21:39" x14ac:dyDescent="0.2">
      <c r="U10920" s="4"/>
      <c r="V10920" s="4"/>
      <c r="W10920" s="4"/>
      <c r="X10920" s="4"/>
      <c r="AJ10920" s="4"/>
      <c r="AK10920" s="4"/>
      <c r="AL10920" s="4"/>
      <c r="AM10920" s="4"/>
    </row>
    <row r="10921" spans="21:39" x14ac:dyDescent="0.2">
      <c r="U10921" s="4"/>
      <c r="V10921" s="4"/>
      <c r="W10921" s="4"/>
      <c r="X10921" s="4"/>
      <c r="AJ10921" s="4"/>
      <c r="AK10921" s="4"/>
      <c r="AL10921" s="4"/>
      <c r="AM10921" s="4"/>
    </row>
    <row r="10922" spans="21:39" x14ac:dyDescent="0.2">
      <c r="U10922" s="4"/>
      <c r="V10922" s="4"/>
      <c r="W10922" s="4"/>
      <c r="X10922" s="4"/>
      <c r="AJ10922" s="4"/>
      <c r="AK10922" s="4"/>
      <c r="AL10922" s="4"/>
      <c r="AM10922" s="4"/>
    </row>
    <row r="10923" spans="21:39" x14ac:dyDescent="0.2">
      <c r="U10923" s="4"/>
      <c r="V10923" s="4"/>
      <c r="W10923" s="4"/>
      <c r="X10923" s="4"/>
      <c r="AJ10923" s="4"/>
      <c r="AK10923" s="4"/>
      <c r="AL10923" s="4"/>
      <c r="AM10923" s="4"/>
    </row>
    <row r="10924" spans="21:39" x14ac:dyDescent="0.2">
      <c r="U10924" s="4"/>
      <c r="V10924" s="4"/>
      <c r="W10924" s="4"/>
      <c r="X10924" s="4"/>
      <c r="AJ10924" s="4"/>
      <c r="AK10924" s="4"/>
      <c r="AL10924" s="4"/>
      <c r="AM10924" s="4"/>
    </row>
    <row r="10925" spans="21:39" x14ac:dyDescent="0.2">
      <c r="U10925" s="4"/>
      <c r="V10925" s="4"/>
      <c r="W10925" s="4"/>
      <c r="X10925" s="4"/>
      <c r="AJ10925" s="4"/>
      <c r="AK10925" s="4"/>
      <c r="AL10925" s="4"/>
      <c r="AM10925" s="4"/>
    </row>
    <row r="10926" spans="21:39" x14ac:dyDescent="0.2">
      <c r="U10926" s="4"/>
      <c r="V10926" s="4"/>
      <c r="W10926" s="4"/>
      <c r="X10926" s="4"/>
      <c r="AJ10926" s="4"/>
      <c r="AK10926" s="4"/>
      <c r="AL10926" s="4"/>
      <c r="AM10926" s="4"/>
    </row>
    <row r="10927" spans="21:39" x14ac:dyDescent="0.2">
      <c r="U10927" s="4"/>
      <c r="V10927" s="4"/>
      <c r="W10927" s="4"/>
      <c r="X10927" s="4"/>
      <c r="AJ10927" s="4"/>
      <c r="AK10927" s="4"/>
      <c r="AL10927" s="4"/>
      <c r="AM10927" s="4"/>
    </row>
    <row r="10928" spans="21:39" x14ac:dyDescent="0.2">
      <c r="U10928" s="4"/>
      <c r="V10928" s="4"/>
      <c r="W10928" s="4"/>
      <c r="X10928" s="4"/>
      <c r="AJ10928" s="4"/>
      <c r="AK10928" s="4"/>
      <c r="AL10928" s="4"/>
      <c r="AM10928" s="4"/>
    </row>
    <row r="10929" spans="21:39" x14ac:dyDescent="0.2">
      <c r="U10929" s="4"/>
      <c r="V10929" s="4"/>
      <c r="W10929" s="4"/>
      <c r="X10929" s="4"/>
      <c r="AJ10929" s="4"/>
      <c r="AK10929" s="4"/>
      <c r="AL10929" s="4"/>
      <c r="AM10929" s="4"/>
    </row>
    <row r="10930" spans="21:39" x14ac:dyDescent="0.2">
      <c r="U10930" s="4"/>
      <c r="V10930" s="4"/>
      <c r="W10930" s="4"/>
      <c r="X10930" s="4"/>
      <c r="AJ10930" s="4"/>
      <c r="AK10930" s="4"/>
      <c r="AL10930" s="4"/>
      <c r="AM10930" s="4"/>
    </row>
    <row r="10931" spans="21:39" x14ac:dyDescent="0.2">
      <c r="U10931" s="4"/>
      <c r="V10931" s="4"/>
      <c r="W10931" s="4"/>
      <c r="X10931" s="4"/>
      <c r="AJ10931" s="4"/>
      <c r="AK10931" s="4"/>
      <c r="AL10931" s="4"/>
      <c r="AM10931" s="4"/>
    </row>
    <row r="10932" spans="21:39" x14ac:dyDescent="0.2">
      <c r="U10932" s="4"/>
      <c r="V10932" s="4"/>
      <c r="W10932" s="4"/>
      <c r="X10932" s="4"/>
      <c r="AJ10932" s="4"/>
      <c r="AK10932" s="4"/>
      <c r="AL10932" s="4"/>
      <c r="AM10932" s="4"/>
    </row>
    <row r="10933" spans="21:39" x14ac:dyDescent="0.2">
      <c r="U10933" s="4"/>
      <c r="V10933" s="4"/>
      <c r="W10933" s="4"/>
      <c r="X10933" s="4"/>
      <c r="AJ10933" s="4"/>
      <c r="AK10933" s="4"/>
      <c r="AL10933" s="4"/>
      <c r="AM10933" s="4"/>
    </row>
    <row r="10934" spans="21:39" x14ac:dyDescent="0.2">
      <c r="U10934" s="4"/>
      <c r="V10934" s="4"/>
      <c r="W10934" s="4"/>
      <c r="X10934" s="4"/>
      <c r="AJ10934" s="4"/>
      <c r="AK10934" s="4"/>
      <c r="AL10934" s="4"/>
      <c r="AM10934" s="4"/>
    </row>
    <row r="10935" spans="21:39" x14ac:dyDescent="0.2">
      <c r="U10935" s="4"/>
      <c r="V10935" s="4"/>
      <c r="W10935" s="4"/>
      <c r="X10935" s="4"/>
      <c r="AJ10935" s="4"/>
      <c r="AK10935" s="4"/>
      <c r="AL10935" s="4"/>
      <c r="AM10935" s="4"/>
    </row>
    <row r="10936" spans="21:39" x14ac:dyDescent="0.2">
      <c r="U10936" s="4"/>
      <c r="V10936" s="4"/>
      <c r="W10936" s="4"/>
      <c r="X10936" s="4"/>
      <c r="AJ10936" s="4"/>
      <c r="AK10936" s="4"/>
      <c r="AL10936" s="4"/>
      <c r="AM10936" s="4"/>
    </row>
    <row r="10937" spans="21:39" x14ac:dyDescent="0.2">
      <c r="U10937" s="4"/>
      <c r="V10937" s="4"/>
      <c r="W10937" s="4"/>
      <c r="X10937" s="4"/>
      <c r="AJ10937" s="4"/>
      <c r="AK10937" s="4"/>
      <c r="AL10937" s="4"/>
      <c r="AM10937" s="4"/>
    </row>
    <row r="10938" spans="21:39" x14ac:dyDescent="0.2">
      <c r="U10938" s="4"/>
      <c r="V10938" s="4"/>
      <c r="W10938" s="4"/>
      <c r="X10938" s="4"/>
      <c r="AJ10938" s="4"/>
      <c r="AK10938" s="4"/>
      <c r="AL10938" s="4"/>
      <c r="AM10938" s="4"/>
    </row>
    <row r="10939" spans="21:39" x14ac:dyDescent="0.2">
      <c r="U10939" s="4"/>
      <c r="V10939" s="4"/>
      <c r="W10939" s="4"/>
      <c r="X10939" s="4"/>
      <c r="AJ10939" s="4"/>
      <c r="AK10939" s="4"/>
      <c r="AL10939" s="4"/>
      <c r="AM10939" s="4"/>
    </row>
    <row r="10940" spans="21:39" x14ac:dyDescent="0.2">
      <c r="U10940" s="4"/>
      <c r="V10940" s="4"/>
      <c r="W10940" s="4"/>
      <c r="X10940" s="4"/>
      <c r="AJ10940" s="4"/>
      <c r="AK10940" s="4"/>
      <c r="AL10940" s="4"/>
      <c r="AM10940" s="4"/>
    </row>
    <row r="10941" spans="21:39" x14ac:dyDescent="0.2">
      <c r="U10941" s="4"/>
      <c r="V10941" s="4"/>
      <c r="W10941" s="4"/>
      <c r="X10941" s="4"/>
      <c r="AJ10941" s="4"/>
      <c r="AK10941" s="4"/>
      <c r="AL10941" s="4"/>
      <c r="AM10941" s="4"/>
    </row>
    <row r="10942" spans="21:39" x14ac:dyDescent="0.2">
      <c r="U10942" s="4"/>
      <c r="V10942" s="4"/>
      <c r="W10942" s="4"/>
      <c r="X10942" s="4"/>
      <c r="AJ10942" s="4"/>
      <c r="AK10942" s="4"/>
      <c r="AL10942" s="4"/>
      <c r="AM10942" s="4"/>
    </row>
    <row r="10943" spans="21:39" x14ac:dyDescent="0.2">
      <c r="U10943" s="4"/>
      <c r="V10943" s="4"/>
      <c r="W10943" s="4"/>
      <c r="X10943" s="4"/>
      <c r="AJ10943" s="4"/>
      <c r="AK10943" s="4"/>
      <c r="AL10943" s="4"/>
      <c r="AM10943" s="4"/>
    </row>
    <row r="10944" spans="21:39" x14ac:dyDescent="0.2">
      <c r="U10944" s="4"/>
      <c r="V10944" s="4"/>
      <c r="W10944" s="4"/>
      <c r="X10944" s="4"/>
      <c r="AJ10944" s="4"/>
      <c r="AK10944" s="4"/>
      <c r="AL10944" s="4"/>
      <c r="AM10944" s="4"/>
    </row>
    <row r="10945" spans="21:39" x14ac:dyDescent="0.2">
      <c r="U10945" s="4"/>
      <c r="V10945" s="4"/>
      <c r="W10945" s="4"/>
      <c r="X10945" s="4"/>
      <c r="AJ10945" s="4"/>
      <c r="AK10945" s="4"/>
      <c r="AL10945" s="4"/>
      <c r="AM10945" s="4"/>
    </row>
    <row r="10946" spans="21:39" x14ac:dyDescent="0.2">
      <c r="U10946" s="4"/>
      <c r="V10946" s="4"/>
      <c r="W10946" s="4"/>
      <c r="X10946" s="4"/>
      <c r="AJ10946" s="4"/>
      <c r="AK10946" s="4"/>
      <c r="AL10946" s="4"/>
      <c r="AM10946" s="4"/>
    </row>
    <row r="10947" spans="21:39" x14ac:dyDescent="0.2">
      <c r="U10947" s="4"/>
      <c r="V10947" s="4"/>
      <c r="W10947" s="4"/>
      <c r="X10947" s="4"/>
      <c r="AJ10947" s="4"/>
      <c r="AK10947" s="4"/>
      <c r="AL10947" s="4"/>
      <c r="AM10947" s="4"/>
    </row>
    <row r="10948" spans="21:39" x14ac:dyDescent="0.2">
      <c r="U10948" s="4"/>
      <c r="V10948" s="4"/>
      <c r="W10948" s="4"/>
      <c r="X10948" s="4"/>
      <c r="AJ10948" s="4"/>
      <c r="AK10948" s="4"/>
      <c r="AL10948" s="4"/>
      <c r="AM10948" s="4"/>
    </row>
    <row r="10949" spans="21:39" x14ac:dyDescent="0.2">
      <c r="U10949" s="4"/>
      <c r="V10949" s="4"/>
      <c r="W10949" s="4"/>
      <c r="X10949" s="4"/>
      <c r="AJ10949" s="4"/>
      <c r="AK10949" s="4"/>
      <c r="AL10949" s="4"/>
      <c r="AM10949" s="4"/>
    </row>
    <row r="10950" spans="21:39" x14ac:dyDescent="0.2">
      <c r="U10950" s="4"/>
      <c r="V10950" s="4"/>
      <c r="W10950" s="4"/>
      <c r="X10950" s="4"/>
      <c r="AJ10950" s="4"/>
      <c r="AK10950" s="4"/>
      <c r="AL10950" s="4"/>
      <c r="AM10950" s="4"/>
    </row>
    <row r="10951" spans="21:39" x14ac:dyDescent="0.2">
      <c r="U10951" s="4"/>
      <c r="V10951" s="4"/>
      <c r="W10951" s="4"/>
      <c r="X10951" s="4"/>
      <c r="AJ10951" s="4"/>
      <c r="AK10951" s="4"/>
      <c r="AL10951" s="4"/>
      <c r="AM10951" s="4"/>
    </row>
    <row r="10952" spans="21:39" x14ac:dyDescent="0.2">
      <c r="U10952" s="4"/>
      <c r="V10952" s="4"/>
      <c r="W10952" s="4"/>
      <c r="X10952" s="4"/>
      <c r="AJ10952" s="4"/>
      <c r="AK10952" s="4"/>
      <c r="AL10952" s="4"/>
      <c r="AM10952" s="4"/>
    </row>
    <row r="10953" spans="21:39" x14ac:dyDescent="0.2">
      <c r="U10953" s="4"/>
      <c r="V10953" s="4"/>
      <c r="W10953" s="4"/>
      <c r="X10953" s="4"/>
      <c r="AJ10953" s="4"/>
      <c r="AK10953" s="4"/>
      <c r="AL10953" s="4"/>
      <c r="AM10953" s="4"/>
    </row>
    <row r="10954" spans="21:39" x14ac:dyDescent="0.2">
      <c r="U10954" s="4"/>
      <c r="V10954" s="4"/>
      <c r="W10954" s="4"/>
      <c r="X10954" s="4"/>
      <c r="AJ10954" s="4"/>
      <c r="AK10954" s="4"/>
      <c r="AL10954" s="4"/>
      <c r="AM10954" s="4"/>
    </row>
    <row r="10955" spans="21:39" x14ac:dyDescent="0.2">
      <c r="U10955" s="4"/>
      <c r="V10955" s="4"/>
      <c r="W10955" s="4"/>
      <c r="X10955" s="4"/>
      <c r="AJ10955" s="4"/>
      <c r="AK10955" s="4"/>
      <c r="AL10955" s="4"/>
      <c r="AM10955" s="4"/>
    </row>
    <row r="10956" spans="21:39" x14ac:dyDescent="0.2">
      <c r="U10956" s="4"/>
      <c r="V10956" s="4"/>
      <c r="W10956" s="4"/>
      <c r="X10956" s="4"/>
      <c r="AJ10956" s="4"/>
      <c r="AK10956" s="4"/>
      <c r="AL10956" s="4"/>
      <c r="AM10956" s="4"/>
    </row>
    <row r="10957" spans="21:39" x14ac:dyDescent="0.2">
      <c r="U10957" s="4"/>
      <c r="V10957" s="4"/>
      <c r="W10957" s="4"/>
      <c r="X10957" s="4"/>
      <c r="AJ10957" s="4"/>
      <c r="AK10957" s="4"/>
      <c r="AL10957" s="4"/>
      <c r="AM10957" s="4"/>
    </row>
    <row r="10958" spans="21:39" x14ac:dyDescent="0.2">
      <c r="U10958" s="4"/>
      <c r="V10958" s="4"/>
      <c r="W10958" s="4"/>
      <c r="X10958" s="4"/>
      <c r="AJ10958" s="4"/>
      <c r="AK10958" s="4"/>
      <c r="AL10958" s="4"/>
      <c r="AM10958" s="4"/>
    </row>
    <row r="10959" spans="21:39" x14ac:dyDescent="0.2">
      <c r="U10959" s="4"/>
      <c r="V10959" s="4"/>
      <c r="W10959" s="4"/>
      <c r="X10959" s="4"/>
      <c r="AJ10959" s="4"/>
      <c r="AK10959" s="4"/>
      <c r="AL10959" s="4"/>
      <c r="AM10959" s="4"/>
    </row>
    <row r="10960" spans="21:39" x14ac:dyDescent="0.2">
      <c r="U10960" s="4"/>
      <c r="V10960" s="4"/>
      <c r="W10960" s="4"/>
      <c r="X10960" s="4"/>
      <c r="AJ10960" s="4"/>
      <c r="AK10960" s="4"/>
      <c r="AL10960" s="4"/>
      <c r="AM10960" s="4"/>
    </row>
    <row r="10961" spans="21:39" x14ac:dyDescent="0.2">
      <c r="U10961" s="4"/>
      <c r="V10961" s="4"/>
      <c r="W10961" s="4"/>
      <c r="X10961" s="4"/>
      <c r="AJ10961" s="4"/>
      <c r="AK10961" s="4"/>
      <c r="AL10961" s="4"/>
      <c r="AM10961" s="4"/>
    </row>
    <row r="10962" spans="21:39" x14ac:dyDescent="0.2">
      <c r="U10962" s="4"/>
      <c r="V10962" s="4"/>
      <c r="W10962" s="4"/>
      <c r="X10962" s="4"/>
      <c r="AJ10962" s="4"/>
      <c r="AK10962" s="4"/>
      <c r="AL10962" s="4"/>
      <c r="AM10962" s="4"/>
    </row>
    <row r="10963" spans="21:39" x14ac:dyDescent="0.2">
      <c r="U10963" s="4"/>
      <c r="V10963" s="4"/>
      <c r="W10963" s="4"/>
      <c r="X10963" s="4"/>
      <c r="AJ10963" s="4"/>
      <c r="AK10963" s="4"/>
      <c r="AL10963" s="4"/>
      <c r="AM10963" s="4"/>
    </row>
    <row r="10964" spans="21:39" x14ac:dyDescent="0.2">
      <c r="U10964" s="4"/>
      <c r="V10964" s="4"/>
      <c r="W10964" s="4"/>
      <c r="X10964" s="4"/>
      <c r="AJ10964" s="4"/>
      <c r="AK10964" s="4"/>
      <c r="AL10964" s="4"/>
      <c r="AM10964" s="4"/>
    </row>
    <row r="10965" spans="21:39" x14ac:dyDescent="0.2">
      <c r="U10965" s="4"/>
      <c r="V10965" s="4"/>
      <c r="W10965" s="4"/>
      <c r="X10965" s="4"/>
      <c r="AJ10965" s="4"/>
      <c r="AK10965" s="4"/>
      <c r="AL10965" s="4"/>
      <c r="AM10965" s="4"/>
    </row>
    <row r="10966" spans="21:39" x14ac:dyDescent="0.2">
      <c r="U10966" s="4"/>
      <c r="V10966" s="4"/>
      <c r="W10966" s="4"/>
      <c r="X10966" s="4"/>
      <c r="AJ10966" s="4"/>
      <c r="AK10966" s="4"/>
      <c r="AL10966" s="4"/>
      <c r="AM10966" s="4"/>
    </row>
    <row r="10967" spans="21:39" x14ac:dyDescent="0.2">
      <c r="U10967" s="4"/>
      <c r="V10967" s="4"/>
      <c r="W10967" s="4"/>
      <c r="X10967" s="4"/>
      <c r="AJ10967" s="4"/>
      <c r="AK10967" s="4"/>
      <c r="AL10967" s="4"/>
      <c r="AM10967" s="4"/>
    </row>
    <row r="10968" spans="21:39" x14ac:dyDescent="0.2">
      <c r="U10968" s="4"/>
      <c r="V10968" s="4"/>
      <c r="W10968" s="4"/>
      <c r="X10968" s="4"/>
      <c r="AJ10968" s="4"/>
      <c r="AK10968" s="4"/>
      <c r="AL10968" s="4"/>
      <c r="AM10968" s="4"/>
    </row>
    <row r="10969" spans="21:39" x14ac:dyDescent="0.2">
      <c r="U10969" s="4"/>
      <c r="V10969" s="4"/>
      <c r="W10969" s="4"/>
      <c r="X10969" s="4"/>
      <c r="AJ10969" s="4"/>
      <c r="AK10969" s="4"/>
      <c r="AL10969" s="4"/>
      <c r="AM10969" s="4"/>
    </row>
    <row r="10970" spans="21:39" x14ac:dyDescent="0.2">
      <c r="U10970" s="4"/>
      <c r="V10970" s="4"/>
      <c r="W10970" s="4"/>
      <c r="X10970" s="4"/>
      <c r="AJ10970" s="4"/>
      <c r="AK10970" s="4"/>
      <c r="AL10970" s="4"/>
      <c r="AM10970" s="4"/>
    </row>
    <row r="10971" spans="21:39" x14ac:dyDescent="0.2">
      <c r="U10971" s="4"/>
      <c r="V10971" s="4"/>
      <c r="W10971" s="4"/>
      <c r="X10971" s="4"/>
      <c r="AJ10971" s="4"/>
      <c r="AK10971" s="4"/>
      <c r="AL10971" s="4"/>
      <c r="AM10971" s="4"/>
    </row>
    <row r="10972" spans="21:39" x14ac:dyDescent="0.2">
      <c r="U10972" s="4"/>
      <c r="V10972" s="4"/>
      <c r="W10972" s="4"/>
      <c r="X10972" s="4"/>
      <c r="AJ10972" s="4"/>
      <c r="AK10972" s="4"/>
      <c r="AL10972" s="4"/>
      <c r="AM10972" s="4"/>
    </row>
    <row r="10973" spans="21:39" x14ac:dyDescent="0.2">
      <c r="U10973" s="4"/>
      <c r="V10973" s="4"/>
      <c r="W10973" s="4"/>
      <c r="X10973" s="4"/>
      <c r="AJ10973" s="4"/>
      <c r="AK10973" s="4"/>
      <c r="AL10973" s="4"/>
      <c r="AM10973" s="4"/>
    </row>
    <row r="10974" spans="21:39" x14ac:dyDescent="0.2">
      <c r="U10974" s="4"/>
      <c r="V10974" s="4"/>
      <c r="W10974" s="4"/>
      <c r="X10974" s="4"/>
      <c r="AJ10974" s="4"/>
      <c r="AK10974" s="4"/>
      <c r="AL10974" s="4"/>
      <c r="AM10974" s="4"/>
    </row>
    <row r="10975" spans="21:39" x14ac:dyDescent="0.2">
      <c r="U10975" s="4"/>
      <c r="V10975" s="4"/>
      <c r="W10975" s="4"/>
      <c r="X10975" s="4"/>
      <c r="AJ10975" s="4"/>
      <c r="AK10975" s="4"/>
      <c r="AL10975" s="4"/>
      <c r="AM10975" s="4"/>
    </row>
    <row r="10976" spans="21:39" x14ac:dyDescent="0.2">
      <c r="U10976" s="4"/>
      <c r="V10976" s="4"/>
      <c r="W10976" s="4"/>
      <c r="X10976" s="4"/>
      <c r="AJ10976" s="4"/>
      <c r="AK10976" s="4"/>
      <c r="AL10976" s="4"/>
      <c r="AM10976" s="4"/>
    </row>
    <row r="10977" spans="21:39" x14ac:dyDescent="0.2">
      <c r="U10977" s="4"/>
      <c r="V10977" s="4"/>
      <c r="W10977" s="4"/>
      <c r="X10977" s="4"/>
      <c r="AJ10977" s="4"/>
      <c r="AK10977" s="4"/>
      <c r="AL10977" s="4"/>
      <c r="AM10977" s="4"/>
    </row>
    <row r="10978" spans="21:39" x14ac:dyDescent="0.2">
      <c r="U10978" s="4"/>
      <c r="V10978" s="4"/>
      <c r="W10978" s="4"/>
      <c r="X10978" s="4"/>
      <c r="AJ10978" s="4"/>
      <c r="AK10978" s="4"/>
      <c r="AL10978" s="4"/>
      <c r="AM10978" s="4"/>
    </row>
    <row r="10979" spans="21:39" x14ac:dyDescent="0.2">
      <c r="U10979" s="4"/>
      <c r="V10979" s="4"/>
      <c r="W10979" s="4"/>
      <c r="X10979" s="4"/>
      <c r="AJ10979" s="4"/>
      <c r="AK10979" s="4"/>
      <c r="AL10979" s="4"/>
      <c r="AM10979" s="4"/>
    </row>
    <row r="10980" spans="21:39" x14ac:dyDescent="0.2">
      <c r="U10980" s="4"/>
      <c r="V10980" s="4"/>
      <c r="W10980" s="4"/>
      <c r="X10980" s="4"/>
      <c r="AJ10980" s="4"/>
      <c r="AK10980" s="4"/>
      <c r="AL10980" s="4"/>
      <c r="AM10980" s="4"/>
    </row>
    <row r="10981" spans="21:39" x14ac:dyDescent="0.2">
      <c r="U10981" s="4"/>
      <c r="V10981" s="4"/>
      <c r="W10981" s="4"/>
      <c r="X10981" s="4"/>
      <c r="AJ10981" s="4"/>
      <c r="AK10981" s="4"/>
      <c r="AL10981" s="4"/>
      <c r="AM10981" s="4"/>
    </row>
    <row r="10982" spans="21:39" x14ac:dyDescent="0.2">
      <c r="U10982" s="4"/>
      <c r="V10982" s="4"/>
      <c r="W10982" s="4"/>
      <c r="X10982" s="4"/>
      <c r="AJ10982" s="4"/>
      <c r="AK10982" s="4"/>
      <c r="AL10982" s="4"/>
      <c r="AM10982" s="4"/>
    </row>
    <row r="10983" spans="21:39" x14ac:dyDescent="0.2">
      <c r="U10983" s="4"/>
      <c r="V10983" s="4"/>
      <c r="W10983" s="4"/>
      <c r="X10983" s="4"/>
      <c r="AJ10983" s="4"/>
      <c r="AK10983" s="4"/>
      <c r="AL10983" s="4"/>
      <c r="AM10983" s="4"/>
    </row>
    <row r="10984" spans="21:39" x14ac:dyDescent="0.2">
      <c r="U10984" s="4"/>
      <c r="V10984" s="4"/>
      <c r="W10984" s="4"/>
      <c r="X10984" s="4"/>
      <c r="AJ10984" s="4"/>
      <c r="AK10984" s="4"/>
      <c r="AL10984" s="4"/>
      <c r="AM10984" s="4"/>
    </row>
    <row r="10985" spans="21:39" x14ac:dyDescent="0.2">
      <c r="U10985" s="4"/>
      <c r="V10985" s="4"/>
      <c r="W10985" s="4"/>
      <c r="X10985" s="4"/>
      <c r="AJ10985" s="4"/>
      <c r="AK10985" s="4"/>
      <c r="AL10985" s="4"/>
      <c r="AM10985" s="4"/>
    </row>
    <row r="10986" spans="21:39" x14ac:dyDescent="0.2">
      <c r="U10986" s="4"/>
      <c r="V10986" s="4"/>
      <c r="W10986" s="4"/>
      <c r="X10986" s="4"/>
      <c r="AJ10986" s="4"/>
      <c r="AK10986" s="4"/>
      <c r="AL10986" s="4"/>
      <c r="AM10986" s="4"/>
    </row>
    <row r="10987" spans="21:39" x14ac:dyDescent="0.2">
      <c r="U10987" s="4"/>
      <c r="V10987" s="4"/>
      <c r="W10987" s="4"/>
      <c r="X10987" s="4"/>
      <c r="AJ10987" s="4"/>
      <c r="AK10987" s="4"/>
      <c r="AL10987" s="4"/>
      <c r="AM10987" s="4"/>
    </row>
    <row r="10988" spans="21:39" x14ac:dyDescent="0.2">
      <c r="U10988" s="4"/>
      <c r="V10988" s="4"/>
      <c r="W10988" s="4"/>
      <c r="X10988" s="4"/>
      <c r="AJ10988" s="4"/>
      <c r="AK10988" s="4"/>
      <c r="AL10988" s="4"/>
      <c r="AM10988" s="4"/>
    </row>
    <row r="10989" spans="21:39" x14ac:dyDescent="0.2">
      <c r="U10989" s="4"/>
      <c r="V10989" s="4"/>
      <c r="W10989" s="4"/>
      <c r="X10989" s="4"/>
      <c r="AJ10989" s="4"/>
      <c r="AK10989" s="4"/>
      <c r="AL10989" s="4"/>
      <c r="AM10989" s="4"/>
    </row>
    <row r="10990" spans="21:39" x14ac:dyDescent="0.2">
      <c r="U10990" s="4"/>
      <c r="V10990" s="4"/>
      <c r="W10990" s="4"/>
      <c r="X10990" s="4"/>
      <c r="AJ10990" s="4"/>
      <c r="AK10990" s="4"/>
      <c r="AL10990" s="4"/>
      <c r="AM10990" s="4"/>
    </row>
    <row r="10991" spans="21:39" x14ac:dyDescent="0.2">
      <c r="U10991" s="4"/>
      <c r="V10991" s="4"/>
      <c r="W10991" s="4"/>
      <c r="X10991" s="4"/>
      <c r="AJ10991" s="4"/>
      <c r="AK10991" s="4"/>
      <c r="AL10991" s="4"/>
      <c r="AM10991" s="4"/>
    </row>
    <row r="10992" spans="21:39" x14ac:dyDescent="0.2">
      <c r="U10992" s="4"/>
      <c r="V10992" s="4"/>
      <c r="W10992" s="4"/>
      <c r="X10992" s="4"/>
      <c r="AJ10992" s="4"/>
      <c r="AK10992" s="4"/>
      <c r="AL10992" s="4"/>
      <c r="AM10992" s="4"/>
    </row>
    <row r="10993" spans="21:39" x14ac:dyDescent="0.2">
      <c r="U10993" s="4"/>
      <c r="V10993" s="4"/>
      <c r="W10993" s="4"/>
      <c r="X10993" s="4"/>
      <c r="AJ10993" s="4"/>
      <c r="AK10993" s="4"/>
      <c r="AL10993" s="4"/>
      <c r="AM10993" s="4"/>
    </row>
    <row r="10994" spans="21:39" x14ac:dyDescent="0.2">
      <c r="U10994" s="4"/>
      <c r="V10994" s="4"/>
      <c r="W10994" s="4"/>
      <c r="X10994" s="4"/>
      <c r="AJ10994" s="4"/>
      <c r="AK10994" s="4"/>
      <c r="AL10994" s="4"/>
      <c r="AM10994" s="4"/>
    </row>
    <row r="10995" spans="21:39" x14ac:dyDescent="0.2">
      <c r="U10995" s="4"/>
      <c r="V10995" s="4"/>
      <c r="W10995" s="4"/>
      <c r="X10995" s="4"/>
      <c r="AJ10995" s="4"/>
      <c r="AK10995" s="4"/>
      <c r="AL10995" s="4"/>
      <c r="AM10995" s="4"/>
    </row>
    <row r="10996" spans="21:39" x14ac:dyDescent="0.2">
      <c r="U10996" s="4"/>
      <c r="V10996" s="4"/>
      <c r="W10996" s="4"/>
      <c r="X10996" s="4"/>
      <c r="AJ10996" s="4"/>
      <c r="AK10996" s="4"/>
      <c r="AL10996" s="4"/>
      <c r="AM10996" s="4"/>
    </row>
    <row r="10997" spans="21:39" x14ac:dyDescent="0.2">
      <c r="U10997" s="4"/>
      <c r="V10997" s="4"/>
      <c r="W10997" s="4"/>
      <c r="X10997" s="4"/>
      <c r="AJ10997" s="4"/>
      <c r="AK10997" s="4"/>
      <c r="AL10997" s="4"/>
      <c r="AM10997" s="4"/>
    </row>
    <row r="10998" spans="21:39" x14ac:dyDescent="0.2">
      <c r="U10998" s="4"/>
      <c r="V10998" s="4"/>
      <c r="W10998" s="4"/>
      <c r="X10998" s="4"/>
      <c r="AJ10998" s="4"/>
      <c r="AK10998" s="4"/>
      <c r="AL10998" s="4"/>
      <c r="AM10998" s="4"/>
    </row>
    <row r="10999" spans="21:39" x14ac:dyDescent="0.2">
      <c r="U10999" s="4"/>
      <c r="V10999" s="4"/>
      <c r="W10999" s="4"/>
      <c r="X10999" s="4"/>
      <c r="AJ10999" s="4"/>
      <c r="AK10999" s="4"/>
      <c r="AL10999" s="4"/>
      <c r="AM10999" s="4"/>
    </row>
    <row r="11000" spans="21:39" x14ac:dyDescent="0.2">
      <c r="U11000" s="4"/>
      <c r="V11000" s="4"/>
      <c r="W11000" s="4"/>
      <c r="X11000" s="4"/>
      <c r="AJ11000" s="4"/>
      <c r="AK11000" s="4"/>
      <c r="AL11000" s="4"/>
      <c r="AM11000" s="4"/>
    </row>
    <row r="11001" spans="21:39" x14ac:dyDescent="0.2">
      <c r="U11001" s="4"/>
      <c r="V11001" s="4"/>
      <c r="W11001" s="4"/>
      <c r="X11001" s="4"/>
      <c r="AJ11001" s="4"/>
      <c r="AK11001" s="4"/>
      <c r="AL11001" s="4"/>
      <c r="AM11001" s="4"/>
    </row>
    <row r="11002" spans="21:39" x14ac:dyDescent="0.2">
      <c r="U11002" s="4"/>
      <c r="V11002" s="4"/>
      <c r="W11002" s="4"/>
      <c r="X11002" s="4"/>
      <c r="AJ11002" s="4"/>
      <c r="AK11002" s="4"/>
      <c r="AL11002" s="4"/>
      <c r="AM11002" s="4"/>
    </row>
    <row r="11003" spans="21:39" x14ac:dyDescent="0.2">
      <c r="U11003" s="4"/>
      <c r="V11003" s="4"/>
      <c r="W11003" s="4"/>
      <c r="X11003" s="4"/>
      <c r="AJ11003" s="4"/>
      <c r="AK11003" s="4"/>
      <c r="AL11003" s="4"/>
      <c r="AM11003" s="4"/>
    </row>
    <row r="11004" spans="21:39" x14ac:dyDescent="0.2">
      <c r="U11004" s="4"/>
      <c r="V11004" s="4"/>
      <c r="W11004" s="4"/>
      <c r="X11004" s="4"/>
      <c r="AJ11004" s="4"/>
      <c r="AK11004" s="4"/>
      <c r="AL11004" s="4"/>
      <c r="AM11004" s="4"/>
    </row>
    <row r="11005" spans="21:39" x14ac:dyDescent="0.2">
      <c r="U11005" s="4"/>
      <c r="V11005" s="4"/>
      <c r="W11005" s="4"/>
      <c r="X11005" s="4"/>
      <c r="AJ11005" s="4"/>
      <c r="AK11005" s="4"/>
      <c r="AL11005" s="4"/>
      <c r="AM11005" s="4"/>
    </row>
    <row r="11006" spans="21:39" x14ac:dyDescent="0.2">
      <c r="U11006" s="4"/>
      <c r="V11006" s="4"/>
      <c r="W11006" s="4"/>
      <c r="X11006" s="4"/>
      <c r="AJ11006" s="4"/>
      <c r="AK11006" s="4"/>
      <c r="AL11006" s="4"/>
      <c r="AM11006" s="4"/>
    </row>
    <row r="11007" spans="21:39" x14ac:dyDescent="0.2">
      <c r="U11007" s="4"/>
      <c r="V11007" s="4"/>
      <c r="W11007" s="4"/>
      <c r="X11007" s="4"/>
      <c r="AJ11007" s="4"/>
      <c r="AK11007" s="4"/>
      <c r="AL11007" s="4"/>
      <c r="AM11007" s="4"/>
    </row>
    <row r="11008" spans="21:39" x14ac:dyDescent="0.2">
      <c r="U11008" s="4"/>
      <c r="V11008" s="4"/>
      <c r="W11008" s="4"/>
      <c r="X11008" s="4"/>
      <c r="AJ11008" s="4"/>
      <c r="AK11008" s="4"/>
      <c r="AL11008" s="4"/>
      <c r="AM11008" s="4"/>
    </row>
    <row r="11009" spans="21:39" x14ac:dyDescent="0.2">
      <c r="U11009" s="4"/>
      <c r="V11009" s="4"/>
      <c r="W11009" s="4"/>
      <c r="X11009" s="4"/>
      <c r="AJ11009" s="4"/>
      <c r="AK11009" s="4"/>
      <c r="AL11009" s="4"/>
      <c r="AM11009" s="4"/>
    </row>
    <row r="11010" spans="21:39" x14ac:dyDescent="0.2">
      <c r="U11010" s="4"/>
      <c r="V11010" s="4"/>
      <c r="W11010" s="4"/>
      <c r="X11010" s="4"/>
      <c r="AJ11010" s="4"/>
      <c r="AK11010" s="4"/>
      <c r="AL11010" s="4"/>
      <c r="AM11010" s="4"/>
    </row>
    <row r="11011" spans="21:39" x14ac:dyDescent="0.2">
      <c r="U11011" s="4"/>
      <c r="V11011" s="4"/>
      <c r="W11011" s="4"/>
      <c r="X11011" s="4"/>
      <c r="AJ11011" s="4"/>
      <c r="AK11011" s="4"/>
      <c r="AL11011" s="4"/>
      <c r="AM11011" s="4"/>
    </row>
    <row r="11012" spans="21:39" x14ac:dyDescent="0.2">
      <c r="U11012" s="4"/>
      <c r="V11012" s="4"/>
      <c r="W11012" s="4"/>
      <c r="X11012" s="4"/>
      <c r="AJ11012" s="4"/>
      <c r="AK11012" s="4"/>
      <c r="AL11012" s="4"/>
      <c r="AM11012" s="4"/>
    </row>
    <row r="11013" spans="21:39" x14ac:dyDescent="0.2">
      <c r="U11013" s="4"/>
      <c r="V11013" s="4"/>
      <c r="W11013" s="4"/>
      <c r="X11013" s="4"/>
      <c r="AJ11013" s="4"/>
      <c r="AK11013" s="4"/>
      <c r="AL11013" s="4"/>
      <c r="AM11013" s="4"/>
    </row>
    <row r="11014" spans="21:39" x14ac:dyDescent="0.2">
      <c r="U11014" s="4"/>
      <c r="V11014" s="4"/>
      <c r="W11014" s="4"/>
      <c r="X11014" s="4"/>
      <c r="AJ11014" s="4"/>
      <c r="AK11014" s="4"/>
      <c r="AL11014" s="4"/>
      <c r="AM11014" s="4"/>
    </row>
    <row r="11015" spans="21:39" x14ac:dyDescent="0.2">
      <c r="U11015" s="4"/>
      <c r="V11015" s="4"/>
      <c r="W11015" s="4"/>
      <c r="X11015" s="4"/>
      <c r="AJ11015" s="4"/>
      <c r="AK11015" s="4"/>
      <c r="AL11015" s="4"/>
      <c r="AM11015" s="4"/>
    </row>
    <row r="11016" spans="21:39" x14ac:dyDescent="0.2">
      <c r="U11016" s="4"/>
      <c r="V11016" s="4"/>
      <c r="W11016" s="4"/>
      <c r="X11016" s="4"/>
      <c r="AJ11016" s="4"/>
      <c r="AK11016" s="4"/>
      <c r="AL11016" s="4"/>
      <c r="AM11016" s="4"/>
    </row>
    <row r="11017" spans="21:39" x14ac:dyDescent="0.2">
      <c r="U11017" s="4"/>
      <c r="V11017" s="4"/>
      <c r="W11017" s="4"/>
      <c r="X11017" s="4"/>
      <c r="AJ11017" s="4"/>
      <c r="AK11017" s="4"/>
      <c r="AL11017" s="4"/>
      <c r="AM11017" s="4"/>
    </row>
    <row r="11018" spans="21:39" x14ac:dyDescent="0.2">
      <c r="U11018" s="4"/>
      <c r="V11018" s="4"/>
      <c r="W11018" s="4"/>
      <c r="X11018" s="4"/>
      <c r="AJ11018" s="4"/>
      <c r="AK11018" s="4"/>
      <c r="AL11018" s="4"/>
      <c r="AM11018" s="4"/>
    </row>
    <row r="11019" spans="21:39" x14ac:dyDescent="0.2">
      <c r="U11019" s="4"/>
      <c r="V11019" s="4"/>
      <c r="W11019" s="4"/>
      <c r="X11019" s="4"/>
      <c r="AJ11019" s="4"/>
      <c r="AK11019" s="4"/>
      <c r="AL11019" s="4"/>
      <c r="AM11019" s="4"/>
    </row>
    <row r="11020" spans="21:39" x14ac:dyDescent="0.2">
      <c r="U11020" s="4"/>
      <c r="V11020" s="4"/>
      <c r="W11020" s="4"/>
      <c r="X11020" s="4"/>
      <c r="AJ11020" s="4"/>
      <c r="AK11020" s="4"/>
      <c r="AL11020" s="4"/>
      <c r="AM11020" s="4"/>
    </row>
    <row r="11021" spans="21:39" x14ac:dyDescent="0.2">
      <c r="U11021" s="4"/>
      <c r="V11021" s="4"/>
      <c r="W11021" s="4"/>
      <c r="X11021" s="4"/>
      <c r="AJ11021" s="4"/>
      <c r="AK11021" s="4"/>
      <c r="AL11021" s="4"/>
      <c r="AM11021" s="4"/>
    </row>
    <row r="11022" spans="21:39" x14ac:dyDescent="0.2">
      <c r="U11022" s="4"/>
      <c r="V11022" s="4"/>
      <c r="W11022" s="4"/>
      <c r="X11022" s="4"/>
      <c r="AJ11022" s="4"/>
      <c r="AK11022" s="4"/>
      <c r="AL11022" s="4"/>
      <c r="AM11022" s="4"/>
    </row>
    <row r="11023" spans="21:39" x14ac:dyDescent="0.2">
      <c r="U11023" s="4"/>
      <c r="V11023" s="4"/>
      <c r="W11023" s="4"/>
      <c r="X11023" s="4"/>
      <c r="AJ11023" s="4"/>
      <c r="AK11023" s="4"/>
      <c r="AL11023" s="4"/>
      <c r="AM11023" s="4"/>
    </row>
    <row r="11024" spans="21:39" x14ac:dyDescent="0.2">
      <c r="U11024" s="4"/>
      <c r="V11024" s="4"/>
      <c r="W11024" s="4"/>
      <c r="X11024" s="4"/>
      <c r="AJ11024" s="4"/>
      <c r="AK11024" s="4"/>
      <c r="AL11024" s="4"/>
      <c r="AM11024" s="4"/>
    </row>
    <row r="11025" spans="21:39" x14ac:dyDescent="0.2">
      <c r="U11025" s="4"/>
      <c r="V11025" s="4"/>
      <c r="W11025" s="4"/>
      <c r="X11025" s="4"/>
      <c r="AJ11025" s="4"/>
      <c r="AK11025" s="4"/>
      <c r="AL11025" s="4"/>
      <c r="AM11025" s="4"/>
    </row>
    <row r="11026" spans="21:39" x14ac:dyDescent="0.2">
      <c r="U11026" s="4"/>
      <c r="V11026" s="4"/>
      <c r="W11026" s="4"/>
      <c r="X11026" s="4"/>
      <c r="AJ11026" s="4"/>
      <c r="AK11026" s="4"/>
      <c r="AL11026" s="4"/>
      <c r="AM11026" s="4"/>
    </row>
    <row r="11027" spans="21:39" x14ac:dyDescent="0.2">
      <c r="U11027" s="4"/>
      <c r="V11027" s="4"/>
      <c r="W11027" s="4"/>
      <c r="X11027" s="4"/>
      <c r="AJ11027" s="4"/>
      <c r="AK11027" s="4"/>
      <c r="AL11027" s="4"/>
      <c r="AM11027" s="4"/>
    </row>
    <row r="11028" spans="21:39" x14ac:dyDescent="0.2">
      <c r="U11028" s="4"/>
      <c r="V11028" s="4"/>
      <c r="W11028" s="4"/>
      <c r="X11028" s="4"/>
      <c r="AJ11028" s="4"/>
      <c r="AK11028" s="4"/>
      <c r="AL11028" s="4"/>
      <c r="AM11028" s="4"/>
    </row>
    <row r="11029" spans="21:39" x14ac:dyDescent="0.2">
      <c r="U11029" s="4"/>
      <c r="V11029" s="4"/>
      <c r="W11029" s="4"/>
      <c r="X11029" s="4"/>
      <c r="AJ11029" s="4"/>
      <c r="AK11029" s="4"/>
      <c r="AL11029" s="4"/>
      <c r="AM11029" s="4"/>
    </row>
    <row r="11030" spans="21:39" x14ac:dyDescent="0.2">
      <c r="U11030" s="4"/>
      <c r="V11030" s="4"/>
      <c r="W11030" s="4"/>
      <c r="X11030" s="4"/>
      <c r="AJ11030" s="4"/>
      <c r="AK11030" s="4"/>
      <c r="AL11030" s="4"/>
      <c r="AM11030" s="4"/>
    </row>
    <row r="11031" spans="21:39" x14ac:dyDescent="0.2">
      <c r="U11031" s="4"/>
      <c r="V11031" s="4"/>
      <c r="W11031" s="4"/>
      <c r="X11031" s="4"/>
      <c r="AJ11031" s="4"/>
      <c r="AK11031" s="4"/>
      <c r="AL11031" s="4"/>
      <c r="AM11031" s="4"/>
    </row>
    <row r="11032" spans="21:39" x14ac:dyDescent="0.2">
      <c r="U11032" s="4"/>
      <c r="V11032" s="4"/>
      <c r="W11032" s="4"/>
      <c r="X11032" s="4"/>
      <c r="AJ11032" s="4"/>
      <c r="AK11032" s="4"/>
      <c r="AL11032" s="4"/>
      <c r="AM11032" s="4"/>
    </row>
    <row r="11033" spans="21:39" x14ac:dyDescent="0.2">
      <c r="U11033" s="4"/>
      <c r="V11033" s="4"/>
      <c r="W11033" s="4"/>
      <c r="X11033" s="4"/>
      <c r="AJ11033" s="4"/>
      <c r="AK11033" s="4"/>
      <c r="AL11033" s="4"/>
      <c r="AM11033" s="4"/>
    </row>
    <row r="11034" spans="21:39" x14ac:dyDescent="0.2">
      <c r="U11034" s="4"/>
      <c r="V11034" s="4"/>
      <c r="W11034" s="4"/>
      <c r="X11034" s="4"/>
      <c r="AJ11034" s="4"/>
      <c r="AK11034" s="4"/>
      <c r="AL11034" s="4"/>
      <c r="AM11034" s="4"/>
    </row>
    <row r="11035" spans="21:39" x14ac:dyDescent="0.2">
      <c r="U11035" s="4"/>
      <c r="V11035" s="4"/>
      <c r="W11035" s="4"/>
      <c r="X11035" s="4"/>
      <c r="AJ11035" s="4"/>
      <c r="AK11035" s="4"/>
      <c r="AL11035" s="4"/>
      <c r="AM11035" s="4"/>
    </row>
    <row r="11036" spans="21:39" x14ac:dyDescent="0.2">
      <c r="U11036" s="4"/>
      <c r="V11036" s="4"/>
      <c r="W11036" s="4"/>
      <c r="X11036" s="4"/>
      <c r="AJ11036" s="4"/>
      <c r="AK11036" s="4"/>
      <c r="AL11036" s="4"/>
      <c r="AM11036" s="4"/>
    </row>
    <row r="11037" spans="21:39" x14ac:dyDescent="0.2">
      <c r="U11037" s="4"/>
      <c r="V11037" s="4"/>
      <c r="W11037" s="4"/>
      <c r="X11037" s="4"/>
      <c r="AJ11037" s="4"/>
      <c r="AK11037" s="4"/>
      <c r="AL11037" s="4"/>
      <c r="AM11037" s="4"/>
    </row>
    <row r="11038" spans="21:39" x14ac:dyDescent="0.2">
      <c r="U11038" s="4"/>
      <c r="V11038" s="4"/>
      <c r="W11038" s="4"/>
      <c r="X11038" s="4"/>
      <c r="AJ11038" s="4"/>
      <c r="AK11038" s="4"/>
      <c r="AL11038" s="4"/>
      <c r="AM11038" s="4"/>
    </row>
    <row r="11039" spans="21:39" x14ac:dyDescent="0.2">
      <c r="U11039" s="4"/>
      <c r="V11039" s="4"/>
      <c r="W11039" s="4"/>
      <c r="X11039" s="4"/>
      <c r="AJ11039" s="4"/>
      <c r="AK11039" s="4"/>
      <c r="AL11039" s="4"/>
      <c r="AM11039" s="4"/>
    </row>
    <row r="11040" spans="21:39" x14ac:dyDescent="0.2">
      <c r="U11040" s="4"/>
      <c r="V11040" s="4"/>
      <c r="W11040" s="4"/>
      <c r="X11040" s="4"/>
      <c r="AJ11040" s="4"/>
      <c r="AK11040" s="4"/>
      <c r="AL11040" s="4"/>
      <c r="AM11040" s="4"/>
    </row>
    <row r="11041" spans="21:39" x14ac:dyDescent="0.2">
      <c r="U11041" s="4"/>
      <c r="V11041" s="4"/>
      <c r="W11041" s="4"/>
      <c r="X11041" s="4"/>
      <c r="AJ11041" s="4"/>
      <c r="AK11041" s="4"/>
      <c r="AL11041" s="4"/>
      <c r="AM11041" s="4"/>
    </row>
    <row r="11042" spans="21:39" x14ac:dyDescent="0.2">
      <c r="U11042" s="4"/>
      <c r="V11042" s="4"/>
      <c r="W11042" s="4"/>
      <c r="X11042" s="4"/>
      <c r="AJ11042" s="4"/>
      <c r="AK11042" s="4"/>
      <c r="AL11042" s="4"/>
      <c r="AM11042" s="4"/>
    </row>
    <row r="11043" spans="21:39" x14ac:dyDescent="0.2">
      <c r="U11043" s="4"/>
      <c r="V11043" s="4"/>
      <c r="W11043" s="4"/>
      <c r="X11043" s="4"/>
      <c r="AJ11043" s="4"/>
      <c r="AK11043" s="4"/>
      <c r="AL11043" s="4"/>
      <c r="AM11043" s="4"/>
    </row>
    <row r="11044" spans="21:39" x14ac:dyDescent="0.2">
      <c r="U11044" s="4"/>
      <c r="V11044" s="4"/>
      <c r="W11044" s="4"/>
      <c r="X11044" s="4"/>
      <c r="AJ11044" s="4"/>
      <c r="AK11044" s="4"/>
      <c r="AL11044" s="4"/>
      <c r="AM11044" s="4"/>
    </row>
    <row r="11045" spans="21:39" x14ac:dyDescent="0.2">
      <c r="U11045" s="4"/>
      <c r="V11045" s="4"/>
      <c r="W11045" s="4"/>
      <c r="X11045" s="4"/>
      <c r="AJ11045" s="4"/>
      <c r="AK11045" s="4"/>
      <c r="AL11045" s="4"/>
      <c r="AM11045" s="4"/>
    </row>
    <row r="11046" spans="21:39" x14ac:dyDescent="0.2">
      <c r="U11046" s="4"/>
      <c r="V11046" s="4"/>
      <c r="W11046" s="4"/>
      <c r="X11046" s="4"/>
      <c r="AJ11046" s="4"/>
      <c r="AK11046" s="4"/>
      <c r="AL11046" s="4"/>
      <c r="AM11046" s="4"/>
    </row>
    <row r="11047" spans="21:39" x14ac:dyDescent="0.2">
      <c r="U11047" s="4"/>
      <c r="V11047" s="4"/>
      <c r="W11047" s="4"/>
      <c r="X11047" s="4"/>
      <c r="AJ11047" s="4"/>
      <c r="AK11047" s="4"/>
      <c r="AL11047" s="4"/>
      <c r="AM11047" s="4"/>
    </row>
    <row r="11048" spans="21:39" x14ac:dyDescent="0.2">
      <c r="U11048" s="4"/>
      <c r="V11048" s="4"/>
      <c r="W11048" s="4"/>
      <c r="X11048" s="4"/>
      <c r="AJ11048" s="4"/>
      <c r="AK11048" s="4"/>
      <c r="AL11048" s="4"/>
      <c r="AM11048" s="4"/>
    </row>
    <row r="11049" spans="21:39" x14ac:dyDescent="0.2">
      <c r="U11049" s="4"/>
      <c r="V11049" s="4"/>
      <c r="W11049" s="4"/>
      <c r="X11049" s="4"/>
      <c r="AJ11049" s="4"/>
      <c r="AK11049" s="4"/>
      <c r="AL11049" s="4"/>
      <c r="AM11049" s="4"/>
    </row>
    <row r="11050" spans="21:39" x14ac:dyDescent="0.2">
      <c r="U11050" s="4"/>
      <c r="V11050" s="4"/>
      <c r="W11050" s="4"/>
      <c r="X11050" s="4"/>
      <c r="AJ11050" s="4"/>
      <c r="AK11050" s="4"/>
      <c r="AL11050" s="4"/>
      <c r="AM11050" s="4"/>
    </row>
    <row r="11051" spans="21:39" x14ac:dyDescent="0.2">
      <c r="U11051" s="4"/>
      <c r="V11051" s="4"/>
      <c r="W11051" s="4"/>
      <c r="X11051" s="4"/>
      <c r="AJ11051" s="4"/>
      <c r="AK11051" s="4"/>
      <c r="AL11051" s="4"/>
      <c r="AM11051" s="4"/>
    </row>
    <row r="11052" spans="21:39" x14ac:dyDescent="0.2">
      <c r="U11052" s="4"/>
      <c r="V11052" s="4"/>
      <c r="W11052" s="4"/>
      <c r="X11052" s="4"/>
      <c r="AJ11052" s="4"/>
      <c r="AK11052" s="4"/>
      <c r="AL11052" s="4"/>
      <c r="AM11052" s="4"/>
    </row>
    <row r="11053" spans="21:39" x14ac:dyDescent="0.2">
      <c r="U11053" s="4"/>
      <c r="V11053" s="4"/>
      <c r="W11053" s="4"/>
      <c r="X11053" s="4"/>
      <c r="AJ11053" s="4"/>
      <c r="AK11053" s="4"/>
      <c r="AL11053" s="4"/>
      <c r="AM11053" s="4"/>
    </row>
    <row r="11054" spans="21:39" x14ac:dyDescent="0.2">
      <c r="U11054" s="4"/>
      <c r="V11054" s="4"/>
      <c r="W11054" s="4"/>
      <c r="X11054" s="4"/>
      <c r="AJ11054" s="4"/>
      <c r="AK11054" s="4"/>
      <c r="AL11054" s="4"/>
      <c r="AM11054" s="4"/>
    </row>
    <row r="11055" spans="21:39" x14ac:dyDescent="0.2">
      <c r="U11055" s="4"/>
      <c r="V11055" s="4"/>
      <c r="W11055" s="4"/>
      <c r="X11055" s="4"/>
      <c r="AJ11055" s="4"/>
      <c r="AK11055" s="4"/>
      <c r="AL11055" s="4"/>
      <c r="AM11055" s="4"/>
    </row>
    <row r="11056" spans="21:39" x14ac:dyDescent="0.2">
      <c r="U11056" s="4"/>
      <c r="V11056" s="4"/>
      <c r="W11056" s="4"/>
      <c r="X11056" s="4"/>
      <c r="AJ11056" s="4"/>
      <c r="AK11056" s="4"/>
      <c r="AL11056" s="4"/>
      <c r="AM11056" s="4"/>
    </row>
    <row r="11057" spans="21:39" x14ac:dyDescent="0.2">
      <c r="U11057" s="4"/>
      <c r="V11057" s="4"/>
      <c r="W11057" s="4"/>
      <c r="X11057" s="4"/>
      <c r="AJ11057" s="4"/>
      <c r="AK11057" s="4"/>
      <c r="AL11057" s="4"/>
      <c r="AM11057" s="4"/>
    </row>
    <row r="11058" spans="21:39" x14ac:dyDescent="0.2">
      <c r="U11058" s="4"/>
      <c r="V11058" s="4"/>
      <c r="W11058" s="4"/>
      <c r="X11058" s="4"/>
      <c r="AJ11058" s="4"/>
      <c r="AK11058" s="4"/>
      <c r="AL11058" s="4"/>
      <c r="AM11058" s="4"/>
    </row>
    <row r="11059" spans="21:39" x14ac:dyDescent="0.2">
      <c r="U11059" s="4"/>
      <c r="V11059" s="4"/>
      <c r="W11059" s="4"/>
      <c r="X11059" s="4"/>
      <c r="AJ11059" s="4"/>
      <c r="AK11059" s="4"/>
      <c r="AL11059" s="4"/>
      <c r="AM11059" s="4"/>
    </row>
    <row r="11060" spans="21:39" x14ac:dyDescent="0.2">
      <c r="U11060" s="4"/>
      <c r="V11060" s="4"/>
      <c r="W11060" s="4"/>
      <c r="X11060" s="4"/>
      <c r="AJ11060" s="4"/>
      <c r="AK11060" s="4"/>
      <c r="AL11060" s="4"/>
      <c r="AM11060" s="4"/>
    </row>
    <row r="11061" spans="21:39" x14ac:dyDescent="0.2">
      <c r="U11061" s="4"/>
      <c r="V11061" s="4"/>
      <c r="W11061" s="4"/>
      <c r="X11061" s="4"/>
      <c r="AJ11061" s="4"/>
      <c r="AK11061" s="4"/>
      <c r="AL11061" s="4"/>
      <c r="AM11061" s="4"/>
    </row>
    <row r="11062" spans="21:39" x14ac:dyDescent="0.2">
      <c r="U11062" s="4"/>
      <c r="V11062" s="4"/>
      <c r="W11062" s="4"/>
      <c r="X11062" s="4"/>
      <c r="AJ11062" s="4"/>
      <c r="AK11062" s="4"/>
      <c r="AL11062" s="4"/>
      <c r="AM11062" s="4"/>
    </row>
    <row r="11063" spans="21:39" x14ac:dyDescent="0.2">
      <c r="U11063" s="4"/>
      <c r="V11063" s="4"/>
      <c r="W11063" s="4"/>
      <c r="X11063" s="4"/>
      <c r="AJ11063" s="4"/>
      <c r="AK11063" s="4"/>
      <c r="AL11063" s="4"/>
      <c r="AM11063" s="4"/>
    </row>
    <row r="11064" spans="21:39" x14ac:dyDescent="0.2">
      <c r="U11064" s="4"/>
      <c r="V11064" s="4"/>
      <c r="W11064" s="4"/>
      <c r="X11064" s="4"/>
      <c r="AJ11064" s="4"/>
      <c r="AK11064" s="4"/>
      <c r="AL11064" s="4"/>
      <c r="AM11064" s="4"/>
    </row>
    <row r="11065" spans="21:39" x14ac:dyDescent="0.2">
      <c r="U11065" s="4"/>
      <c r="V11065" s="4"/>
      <c r="W11065" s="4"/>
      <c r="X11065" s="4"/>
      <c r="AJ11065" s="4"/>
      <c r="AK11065" s="4"/>
      <c r="AL11065" s="4"/>
      <c r="AM11065" s="4"/>
    </row>
    <row r="11066" spans="21:39" x14ac:dyDescent="0.2">
      <c r="U11066" s="4"/>
      <c r="V11066" s="4"/>
      <c r="W11066" s="4"/>
      <c r="X11066" s="4"/>
      <c r="AJ11066" s="4"/>
      <c r="AK11066" s="4"/>
      <c r="AL11066" s="4"/>
      <c r="AM11066" s="4"/>
    </row>
    <row r="11067" spans="21:39" x14ac:dyDescent="0.2">
      <c r="U11067" s="4"/>
      <c r="V11067" s="4"/>
      <c r="W11067" s="4"/>
      <c r="X11067" s="4"/>
      <c r="AJ11067" s="4"/>
      <c r="AK11067" s="4"/>
      <c r="AL11067" s="4"/>
      <c r="AM11067" s="4"/>
    </row>
    <row r="11068" spans="21:39" x14ac:dyDescent="0.2">
      <c r="U11068" s="4"/>
      <c r="V11068" s="4"/>
      <c r="W11068" s="4"/>
      <c r="X11068" s="4"/>
      <c r="AJ11068" s="4"/>
      <c r="AK11068" s="4"/>
      <c r="AL11068" s="4"/>
      <c r="AM11068" s="4"/>
    </row>
    <row r="11069" spans="21:39" x14ac:dyDescent="0.2">
      <c r="U11069" s="4"/>
      <c r="V11069" s="4"/>
      <c r="W11069" s="4"/>
      <c r="X11069" s="4"/>
      <c r="AJ11069" s="4"/>
      <c r="AK11069" s="4"/>
      <c r="AL11069" s="4"/>
      <c r="AM11069" s="4"/>
    </row>
    <row r="11070" spans="21:39" x14ac:dyDescent="0.2">
      <c r="U11070" s="4"/>
      <c r="V11070" s="4"/>
      <c r="W11070" s="4"/>
      <c r="X11070" s="4"/>
      <c r="AJ11070" s="4"/>
      <c r="AK11070" s="4"/>
      <c r="AL11070" s="4"/>
      <c r="AM11070" s="4"/>
    </row>
    <row r="11071" spans="21:39" x14ac:dyDescent="0.2">
      <c r="U11071" s="4"/>
      <c r="V11071" s="4"/>
      <c r="W11071" s="4"/>
      <c r="X11071" s="4"/>
      <c r="AJ11071" s="4"/>
      <c r="AK11071" s="4"/>
      <c r="AL11071" s="4"/>
      <c r="AM11071" s="4"/>
    </row>
    <row r="11072" spans="21:39" x14ac:dyDescent="0.2">
      <c r="U11072" s="4"/>
      <c r="V11072" s="4"/>
      <c r="W11072" s="4"/>
      <c r="X11072" s="4"/>
      <c r="AJ11072" s="4"/>
      <c r="AK11072" s="4"/>
      <c r="AL11072" s="4"/>
      <c r="AM11072" s="4"/>
    </row>
    <row r="11073" spans="21:39" x14ac:dyDescent="0.2">
      <c r="U11073" s="4"/>
      <c r="V11073" s="4"/>
      <c r="W11073" s="4"/>
      <c r="X11073" s="4"/>
      <c r="AJ11073" s="4"/>
      <c r="AK11073" s="4"/>
      <c r="AL11073" s="4"/>
      <c r="AM11073" s="4"/>
    </row>
    <row r="11074" spans="21:39" x14ac:dyDescent="0.2">
      <c r="U11074" s="4"/>
      <c r="V11074" s="4"/>
      <c r="W11074" s="4"/>
      <c r="X11074" s="4"/>
      <c r="AJ11074" s="4"/>
      <c r="AK11074" s="4"/>
      <c r="AL11074" s="4"/>
      <c r="AM11074" s="4"/>
    </row>
    <row r="11075" spans="21:39" x14ac:dyDescent="0.2">
      <c r="U11075" s="4"/>
      <c r="V11075" s="4"/>
      <c r="W11075" s="4"/>
      <c r="X11075" s="4"/>
      <c r="AJ11075" s="4"/>
      <c r="AK11075" s="4"/>
      <c r="AL11075" s="4"/>
      <c r="AM11075" s="4"/>
    </row>
    <row r="11076" spans="21:39" x14ac:dyDescent="0.2">
      <c r="U11076" s="4"/>
      <c r="V11076" s="4"/>
      <c r="W11076" s="4"/>
      <c r="X11076" s="4"/>
      <c r="AJ11076" s="4"/>
      <c r="AK11076" s="4"/>
      <c r="AL11076" s="4"/>
      <c r="AM11076" s="4"/>
    </row>
    <row r="11077" spans="21:39" x14ac:dyDescent="0.2">
      <c r="U11077" s="4"/>
      <c r="V11077" s="4"/>
      <c r="W11077" s="4"/>
      <c r="X11077" s="4"/>
      <c r="AJ11077" s="4"/>
      <c r="AK11077" s="4"/>
      <c r="AL11077" s="4"/>
      <c r="AM11077" s="4"/>
    </row>
    <row r="11078" spans="21:39" x14ac:dyDescent="0.2">
      <c r="U11078" s="4"/>
      <c r="V11078" s="4"/>
      <c r="W11078" s="4"/>
      <c r="X11078" s="4"/>
      <c r="AJ11078" s="4"/>
      <c r="AK11078" s="4"/>
      <c r="AL11078" s="4"/>
      <c r="AM11078" s="4"/>
    </row>
    <row r="11079" spans="21:39" x14ac:dyDescent="0.2">
      <c r="U11079" s="4"/>
      <c r="V11079" s="4"/>
      <c r="W11079" s="4"/>
      <c r="X11079" s="4"/>
      <c r="AJ11079" s="4"/>
      <c r="AK11079" s="4"/>
      <c r="AL11079" s="4"/>
      <c r="AM11079" s="4"/>
    </row>
    <row r="11080" spans="21:39" x14ac:dyDescent="0.2">
      <c r="U11080" s="4"/>
      <c r="V11080" s="4"/>
      <c r="W11080" s="4"/>
      <c r="X11080" s="4"/>
      <c r="AJ11080" s="4"/>
      <c r="AK11080" s="4"/>
      <c r="AL11080" s="4"/>
      <c r="AM11080" s="4"/>
    </row>
    <row r="11081" spans="21:39" x14ac:dyDescent="0.2">
      <c r="U11081" s="4"/>
      <c r="V11081" s="4"/>
      <c r="W11081" s="4"/>
      <c r="X11081" s="4"/>
      <c r="AJ11081" s="4"/>
      <c r="AK11081" s="4"/>
      <c r="AL11081" s="4"/>
      <c r="AM11081" s="4"/>
    </row>
    <row r="11082" spans="21:39" x14ac:dyDescent="0.2">
      <c r="U11082" s="4"/>
      <c r="V11082" s="4"/>
      <c r="W11082" s="4"/>
      <c r="X11082" s="4"/>
      <c r="AJ11082" s="4"/>
      <c r="AK11082" s="4"/>
      <c r="AL11082" s="4"/>
      <c r="AM11082" s="4"/>
    </row>
    <row r="11083" spans="21:39" x14ac:dyDescent="0.2">
      <c r="U11083" s="4"/>
      <c r="V11083" s="4"/>
      <c r="W11083" s="4"/>
      <c r="X11083" s="4"/>
      <c r="AJ11083" s="4"/>
      <c r="AK11083" s="4"/>
      <c r="AL11083" s="4"/>
      <c r="AM11083" s="4"/>
    </row>
    <row r="11084" spans="21:39" x14ac:dyDescent="0.2">
      <c r="U11084" s="4"/>
      <c r="V11084" s="4"/>
      <c r="W11084" s="4"/>
      <c r="X11084" s="4"/>
      <c r="AJ11084" s="4"/>
      <c r="AK11084" s="4"/>
      <c r="AL11084" s="4"/>
      <c r="AM11084" s="4"/>
    </row>
    <row r="11085" spans="21:39" x14ac:dyDescent="0.2">
      <c r="U11085" s="4"/>
      <c r="V11085" s="4"/>
      <c r="W11085" s="4"/>
      <c r="X11085" s="4"/>
      <c r="AJ11085" s="4"/>
      <c r="AK11085" s="4"/>
      <c r="AL11085" s="4"/>
      <c r="AM11085" s="4"/>
    </row>
    <row r="11086" spans="21:39" x14ac:dyDescent="0.2">
      <c r="U11086" s="4"/>
      <c r="V11086" s="4"/>
      <c r="W11086" s="4"/>
      <c r="X11086" s="4"/>
      <c r="AJ11086" s="4"/>
      <c r="AK11086" s="4"/>
      <c r="AL11086" s="4"/>
      <c r="AM11086" s="4"/>
    </row>
    <row r="11087" spans="21:39" x14ac:dyDescent="0.2">
      <c r="U11087" s="4"/>
      <c r="V11087" s="4"/>
      <c r="W11087" s="4"/>
      <c r="X11087" s="4"/>
      <c r="AJ11087" s="4"/>
      <c r="AK11087" s="4"/>
      <c r="AL11087" s="4"/>
      <c r="AM11087" s="4"/>
    </row>
    <row r="11088" spans="21:39" x14ac:dyDescent="0.2">
      <c r="U11088" s="4"/>
      <c r="V11088" s="4"/>
      <c r="W11088" s="4"/>
      <c r="X11088" s="4"/>
      <c r="AJ11088" s="4"/>
      <c r="AK11088" s="4"/>
      <c r="AL11088" s="4"/>
      <c r="AM11088" s="4"/>
    </row>
    <row r="11089" spans="21:39" x14ac:dyDescent="0.2">
      <c r="U11089" s="4"/>
      <c r="V11089" s="4"/>
      <c r="W11089" s="4"/>
      <c r="X11089" s="4"/>
      <c r="AJ11089" s="4"/>
      <c r="AK11089" s="4"/>
      <c r="AL11089" s="4"/>
      <c r="AM11089" s="4"/>
    </row>
    <row r="11090" spans="21:39" x14ac:dyDescent="0.2">
      <c r="U11090" s="4"/>
      <c r="V11090" s="4"/>
      <c r="W11090" s="4"/>
      <c r="X11090" s="4"/>
      <c r="AJ11090" s="4"/>
      <c r="AK11090" s="4"/>
      <c r="AL11090" s="4"/>
      <c r="AM11090" s="4"/>
    </row>
    <row r="11091" spans="21:39" x14ac:dyDescent="0.2">
      <c r="U11091" s="4"/>
      <c r="V11091" s="4"/>
      <c r="W11091" s="4"/>
      <c r="X11091" s="4"/>
      <c r="AJ11091" s="4"/>
      <c r="AK11091" s="4"/>
      <c r="AL11091" s="4"/>
      <c r="AM11091" s="4"/>
    </row>
    <row r="11092" spans="21:39" x14ac:dyDescent="0.2">
      <c r="U11092" s="4"/>
      <c r="V11092" s="4"/>
      <c r="W11092" s="4"/>
      <c r="X11092" s="4"/>
      <c r="AJ11092" s="4"/>
      <c r="AK11092" s="4"/>
      <c r="AL11092" s="4"/>
      <c r="AM11092" s="4"/>
    </row>
    <row r="11093" spans="21:39" x14ac:dyDescent="0.2">
      <c r="U11093" s="4"/>
      <c r="V11093" s="4"/>
      <c r="W11093" s="4"/>
      <c r="X11093" s="4"/>
      <c r="AJ11093" s="4"/>
      <c r="AK11093" s="4"/>
      <c r="AL11093" s="4"/>
      <c r="AM11093" s="4"/>
    </row>
    <row r="11094" spans="21:39" x14ac:dyDescent="0.2">
      <c r="U11094" s="4"/>
      <c r="V11094" s="4"/>
      <c r="W11094" s="4"/>
      <c r="X11094" s="4"/>
      <c r="AJ11094" s="4"/>
      <c r="AK11094" s="4"/>
      <c r="AL11094" s="4"/>
      <c r="AM11094" s="4"/>
    </row>
    <row r="11095" spans="21:39" x14ac:dyDescent="0.2">
      <c r="U11095" s="4"/>
      <c r="V11095" s="4"/>
      <c r="W11095" s="4"/>
      <c r="X11095" s="4"/>
      <c r="AJ11095" s="4"/>
      <c r="AK11095" s="4"/>
      <c r="AL11095" s="4"/>
      <c r="AM11095" s="4"/>
    </row>
    <row r="11096" spans="21:39" x14ac:dyDescent="0.2">
      <c r="U11096" s="4"/>
      <c r="V11096" s="4"/>
      <c r="W11096" s="4"/>
      <c r="X11096" s="4"/>
      <c r="AJ11096" s="4"/>
      <c r="AK11096" s="4"/>
      <c r="AL11096" s="4"/>
      <c r="AM11096" s="4"/>
    </row>
    <row r="11097" spans="21:39" x14ac:dyDescent="0.2">
      <c r="U11097" s="4"/>
      <c r="V11097" s="4"/>
      <c r="W11097" s="4"/>
      <c r="X11097" s="4"/>
      <c r="AJ11097" s="4"/>
      <c r="AK11097" s="4"/>
      <c r="AL11097" s="4"/>
      <c r="AM11097" s="4"/>
    </row>
    <row r="11098" spans="21:39" x14ac:dyDescent="0.2">
      <c r="U11098" s="4"/>
      <c r="V11098" s="4"/>
      <c r="W11098" s="4"/>
      <c r="X11098" s="4"/>
      <c r="AJ11098" s="4"/>
      <c r="AK11098" s="4"/>
      <c r="AL11098" s="4"/>
      <c r="AM11098" s="4"/>
    </row>
    <row r="11099" spans="21:39" x14ac:dyDescent="0.2">
      <c r="U11099" s="4"/>
      <c r="V11099" s="4"/>
      <c r="W11099" s="4"/>
      <c r="X11099" s="4"/>
      <c r="AJ11099" s="4"/>
      <c r="AK11099" s="4"/>
      <c r="AL11099" s="4"/>
      <c r="AM11099" s="4"/>
    </row>
    <row r="11100" spans="21:39" x14ac:dyDescent="0.2">
      <c r="U11100" s="4"/>
      <c r="V11100" s="4"/>
      <c r="W11100" s="4"/>
      <c r="X11100" s="4"/>
      <c r="AJ11100" s="4"/>
      <c r="AK11100" s="4"/>
      <c r="AL11100" s="4"/>
      <c r="AM11100" s="4"/>
    </row>
    <row r="11101" spans="21:39" x14ac:dyDescent="0.2">
      <c r="U11101" s="4"/>
      <c r="V11101" s="4"/>
      <c r="W11101" s="4"/>
      <c r="X11101" s="4"/>
      <c r="AJ11101" s="4"/>
      <c r="AK11101" s="4"/>
      <c r="AL11101" s="4"/>
      <c r="AM11101" s="4"/>
    </row>
    <row r="11102" spans="21:39" x14ac:dyDescent="0.2">
      <c r="U11102" s="4"/>
      <c r="V11102" s="4"/>
      <c r="W11102" s="4"/>
      <c r="X11102" s="4"/>
      <c r="AJ11102" s="4"/>
      <c r="AK11102" s="4"/>
      <c r="AL11102" s="4"/>
      <c r="AM11102" s="4"/>
    </row>
    <row r="11103" spans="21:39" x14ac:dyDescent="0.2">
      <c r="U11103" s="4"/>
      <c r="V11103" s="4"/>
      <c r="W11103" s="4"/>
      <c r="X11103" s="4"/>
      <c r="AJ11103" s="4"/>
      <c r="AK11103" s="4"/>
      <c r="AL11103" s="4"/>
      <c r="AM11103" s="4"/>
    </row>
    <row r="11104" spans="21:39" x14ac:dyDescent="0.2">
      <c r="U11104" s="4"/>
      <c r="V11104" s="4"/>
      <c r="W11104" s="4"/>
      <c r="X11104" s="4"/>
      <c r="AJ11104" s="4"/>
      <c r="AK11104" s="4"/>
      <c r="AL11104" s="4"/>
      <c r="AM11104" s="4"/>
    </row>
    <row r="11105" spans="21:39" x14ac:dyDescent="0.2">
      <c r="U11105" s="4"/>
      <c r="V11105" s="4"/>
      <c r="W11105" s="4"/>
      <c r="X11105" s="4"/>
      <c r="AJ11105" s="4"/>
      <c r="AK11105" s="4"/>
      <c r="AL11105" s="4"/>
      <c r="AM11105" s="4"/>
    </row>
    <row r="11106" spans="21:39" x14ac:dyDescent="0.2">
      <c r="U11106" s="4"/>
      <c r="V11106" s="4"/>
      <c r="W11106" s="4"/>
      <c r="X11106" s="4"/>
      <c r="AJ11106" s="4"/>
      <c r="AK11106" s="4"/>
      <c r="AL11106" s="4"/>
      <c r="AM11106" s="4"/>
    </row>
    <row r="11107" spans="21:39" x14ac:dyDescent="0.2">
      <c r="U11107" s="4"/>
      <c r="V11107" s="4"/>
      <c r="W11107" s="4"/>
      <c r="X11107" s="4"/>
      <c r="AJ11107" s="4"/>
      <c r="AK11107" s="4"/>
      <c r="AL11107" s="4"/>
      <c r="AM11107" s="4"/>
    </row>
    <row r="11108" spans="21:39" x14ac:dyDescent="0.2">
      <c r="U11108" s="4"/>
      <c r="V11108" s="4"/>
      <c r="W11108" s="4"/>
      <c r="X11108" s="4"/>
      <c r="AJ11108" s="4"/>
      <c r="AK11108" s="4"/>
      <c r="AL11108" s="4"/>
      <c r="AM11108" s="4"/>
    </row>
    <row r="11109" spans="21:39" x14ac:dyDescent="0.2">
      <c r="U11109" s="4"/>
      <c r="V11109" s="4"/>
      <c r="W11109" s="4"/>
      <c r="X11109" s="4"/>
      <c r="AJ11109" s="4"/>
      <c r="AK11109" s="4"/>
      <c r="AL11109" s="4"/>
      <c r="AM11109" s="4"/>
    </row>
    <row r="11110" spans="21:39" x14ac:dyDescent="0.2">
      <c r="U11110" s="4"/>
      <c r="V11110" s="4"/>
      <c r="W11110" s="4"/>
      <c r="X11110" s="4"/>
      <c r="AJ11110" s="4"/>
      <c r="AK11110" s="4"/>
      <c r="AL11110" s="4"/>
      <c r="AM11110" s="4"/>
    </row>
    <row r="11111" spans="21:39" x14ac:dyDescent="0.2">
      <c r="U11111" s="4"/>
      <c r="V11111" s="4"/>
      <c r="W11111" s="4"/>
      <c r="X11111" s="4"/>
      <c r="AJ11111" s="4"/>
      <c r="AK11111" s="4"/>
      <c r="AL11111" s="4"/>
      <c r="AM11111" s="4"/>
    </row>
    <row r="11112" spans="21:39" x14ac:dyDescent="0.2">
      <c r="U11112" s="4"/>
      <c r="V11112" s="4"/>
      <c r="W11112" s="4"/>
      <c r="X11112" s="4"/>
      <c r="AJ11112" s="4"/>
      <c r="AK11112" s="4"/>
      <c r="AL11112" s="4"/>
      <c r="AM11112" s="4"/>
    </row>
    <row r="11113" spans="21:39" x14ac:dyDescent="0.2">
      <c r="U11113" s="4"/>
      <c r="V11113" s="4"/>
      <c r="W11113" s="4"/>
      <c r="X11113" s="4"/>
      <c r="AJ11113" s="4"/>
      <c r="AK11113" s="4"/>
      <c r="AL11113" s="4"/>
      <c r="AM11113" s="4"/>
    </row>
    <row r="11114" spans="21:39" x14ac:dyDescent="0.2">
      <c r="U11114" s="4"/>
      <c r="V11114" s="4"/>
      <c r="W11114" s="4"/>
      <c r="X11114" s="4"/>
      <c r="AJ11114" s="4"/>
      <c r="AK11114" s="4"/>
      <c r="AL11114" s="4"/>
      <c r="AM11114" s="4"/>
    </row>
    <row r="11115" spans="21:39" x14ac:dyDescent="0.2">
      <c r="U11115" s="4"/>
      <c r="V11115" s="4"/>
      <c r="W11115" s="4"/>
      <c r="X11115" s="4"/>
      <c r="AJ11115" s="4"/>
      <c r="AK11115" s="4"/>
      <c r="AL11115" s="4"/>
      <c r="AM11115" s="4"/>
    </row>
    <row r="11116" spans="21:39" x14ac:dyDescent="0.2">
      <c r="U11116" s="4"/>
      <c r="V11116" s="4"/>
      <c r="W11116" s="4"/>
      <c r="X11116" s="4"/>
      <c r="AJ11116" s="4"/>
      <c r="AK11116" s="4"/>
      <c r="AL11116" s="4"/>
      <c r="AM11116" s="4"/>
    </row>
    <row r="11117" spans="21:39" x14ac:dyDescent="0.2">
      <c r="U11117" s="4"/>
      <c r="V11117" s="4"/>
      <c r="W11117" s="4"/>
      <c r="X11117" s="4"/>
      <c r="AJ11117" s="4"/>
      <c r="AK11117" s="4"/>
      <c r="AL11117" s="4"/>
      <c r="AM11117" s="4"/>
    </row>
    <row r="11118" spans="21:39" x14ac:dyDescent="0.2">
      <c r="U11118" s="4"/>
      <c r="V11118" s="4"/>
      <c r="W11118" s="4"/>
      <c r="X11118" s="4"/>
      <c r="AJ11118" s="4"/>
      <c r="AK11118" s="4"/>
      <c r="AL11118" s="4"/>
      <c r="AM11118" s="4"/>
    </row>
    <row r="11119" spans="21:39" x14ac:dyDescent="0.2">
      <c r="U11119" s="4"/>
      <c r="V11119" s="4"/>
      <c r="W11119" s="4"/>
      <c r="X11119" s="4"/>
      <c r="AJ11119" s="4"/>
      <c r="AK11119" s="4"/>
      <c r="AL11119" s="4"/>
      <c r="AM11119" s="4"/>
    </row>
    <row r="11120" spans="21:39" x14ac:dyDescent="0.2">
      <c r="U11120" s="4"/>
      <c r="V11120" s="4"/>
      <c r="W11120" s="4"/>
      <c r="X11120" s="4"/>
      <c r="AJ11120" s="4"/>
      <c r="AK11120" s="4"/>
      <c r="AL11120" s="4"/>
      <c r="AM11120" s="4"/>
    </row>
    <row r="11121" spans="21:39" x14ac:dyDescent="0.2">
      <c r="U11121" s="4"/>
      <c r="V11121" s="4"/>
      <c r="W11121" s="4"/>
      <c r="X11121" s="4"/>
      <c r="AJ11121" s="4"/>
      <c r="AK11121" s="4"/>
      <c r="AL11121" s="4"/>
      <c r="AM11121" s="4"/>
    </row>
    <row r="11122" spans="21:39" x14ac:dyDescent="0.2">
      <c r="U11122" s="4"/>
      <c r="V11122" s="4"/>
      <c r="W11122" s="4"/>
      <c r="X11122" s="4"/>
      <c r="AJ11122" s="4"/>
      <c r="AK11122" s="4"/>
      <c r="AL11122" s="4"/>
      <c r="AM11122" s="4"/>
    </row>
    <row r="11123" spans="21:39" x14ac:dyDescent="0.2">
      <c r="U11123" s="4"/>
      <c r="V11123" s="4"/>
      <c r="W11123" s="4"/>
      <c r="X11123" s="4"/>
      <c r="AJ11123" s="4"/>
      <c r="AK11123" s="4"/>
      <c r="AL11123" s="4"/>
      <c r="AM11123" s="4"/>
    </row>
    <row r="11124" spans="21:39" x14ac:dyDescent="0.2">
      <c r="U11124" s="4"/>
      <c r="V11124" s="4"/>
      <c r="W11124" s="4"/>
      <c r="X11124" s="4"/>
      <c r="AJ11124" s="4"/>
      <c r="AK11124" s="4"/>
      <c r="AL11124" s="4"/>
      <c r="AM11124" s="4"/>
    </row>
    <row r="11125" spans="21:39" x14ac:dyDescent="0.2">
      <c r="U11125" s="4"/>
      <c r="V11125" s="4"/>
      <c r="W11125" s="4"/>
      <c r="X11125" s="4"/>
      <c r="AJ11125" s="4"/>
      <c r="AK11125" s="4"/>
      <c r="AL11125" s="4"/>
      <c r="AM11125" s="4"/>
    </row>
    <row r="11126" spans="21:39" x14ac:dyDescent="0.2">
      <c r="U11126" s="4"/>
      <c r="V11126" s="4"/>
      <c r="W11126" s="4"/>
      <c r="X11126" s="4"/>
      <c r="AJ11126" s="4"/>
      <c r="AK11126" s="4"/>
      <c r="AL11126" s="4"/>
      <c r="AM11126" s="4"/>
    </row>
    <row r="11127" spans="21:39" x14ac:dyDescent="0.2">
      <c r="U11127" s="4"/>
      <c r="V11127" s="4"/>
      <c r="W11127" s="4"/>
      <c r="X11127" s="4"/>
      <c r="AJ11127" s="4"/>
      <c r="AK11127" s="4"/>
      <c r="AL11127" s="4"/>
      <c r="AM11127" s="4"/>
    </row>
    <row r="11128" spans="21:39" x14ac:dyDescent="0.2">
      <c r="U11128" s="4"/>
      <c r="V11128" s="4"/>
      <c r="W11128" s="4"/>
      <c r="X11128" s="4"/>
      <c r="AJ11128" s="4"/>
      <c r="AK11128" s="4"/>
      <c r="AL11128" s="4"/>
      <c r="AM11128" s="4"/>
    </row>
    <row r="11129" spans="21:39" x14ac:dyDescent="0.2">
      <c r="U11129" s="4"/>
      <c r="V11129" s="4"/>
      <c r="W11129" s="4"/>
      <c r="X11129" s="4"/>
      <c r="AJ11129" s="4"/>
      <c r="AK11129" s="4"/>
      <c r="AL11129" s="4"/>
      <c r="AM11129" s="4"/>
    </row>
    <row r="11130" spans="21:39" x14ac:dyDescent="0.2">
      <c r="U11130" s="4"/>
      <c r="V11130" s="4"/>
      <c r="W11130" s="4"/>
      <c r="X11130" s="4"/>
      <c r="AJ11130" s="4"/>
      <c r="AK11130" s="4"/>
      <c r="AL11130" s="4"/>
      <c r="AM11130" s="4"/>
    </row>
    <row r="11131" spans="21:39" x14ac:dyDescent="0.2">
      <c r="U11131" s="4"/>
      <c r="V11131" s="4"/>
      <c r="W11131" s="4"/>
      <c r="X11131" s="4"/>
      <c r="AJ11131" s="4"/>
      <c r="AK11131" s="4"/>
      <c r="AL11131" s="4"/>
      <c r="AM11131" s="4"/>
    </row>
    <row r="11132" spans="21:39" x14ac:dyDescent="0.2">
      <c r="U11132" s="4"/>
      <c r="V11132" s="4"/>
      <c r="W11132" s="4"/>
      <c r="X11132" s="4"/>
      <c r="AJ11132" s="4"/>
      <c r="AK11132" s="4"/>
      <c r="AL11132" s="4"/>
      <c r="AM11132" s="4"/>
    </row>
    <row r="11133" spans="21:39" x14ac:dyDescent="0.2">
      <c r="U11133" s="4"/>
      <c r="V11133" s="4"/>
      <c r="W11133" s="4"/>
      <c r="X11133" s="4"/>
      <c r="AJ11133" s="4"/>
      <c r="AK11133" s="4"/>
      <c r="AL11133" s="4"/>
      <c r="AM11133" s="4"/>
    </row>
    <row r="11134" spans="21:39" x14ac:dyDescent="0.2">
      <c r="U11134" s="4"/>
      <c r="V11134" s="4"/>
      <c r="W11134" s="4"/>
      <c r="X11134" s="4"/>
      <c r="AJ11134" s="4"/>
      <c r="AK11134" s="4"/>
      <c r="AL11134" s="4"/>
      <c r="AM11134" s="4"/>
    </row>
    <row r="11135" spans="21:39" x14ac:dyDescent="0.2">
      <c r="U11135" s="4"/>
      <c r="V11135" s="4"/>
      <c r="W11135" s="4"/>
      <c r="X11135" s="4"/>
      <c r="AJ11135" s="4"/>
      <c r="AK11135" s="4"/>
      <c r="AL11135" s="4"/>
      <c r="AM11135" s="4"/>
    </row>
    <row r="11136" spans="21:39" x14ac:dyDescent="0.2">
      <c r="U11136" s="4"/>
      <c r="V11136" s="4"/>
      <c r="W11136" s="4"/>
      <c r="X11136" s="4"/>
      <c r="AJ11136" s="4"/>
      <c r="AK11136" s="4"/>
      <c r="AL11136" s="4"/>
      <c r="AM11136" s="4"/>
    </row>
    <row r="11137" spans="21:39" x14ac:dyDescent="0.2">
      <c r="U11137" s="4"/>
      <c r="V11137" s="4"/>
      <c r="W11137" s="4"/>
      <c r="X11137" s="4"/>
      <c r="AJ11137" s="4"/>
      <c r="AK11137" s="4"/>
      <c r="AL11137" s="4"/>
      <c r="AM11137" s="4"/>
    </row>
    <row r="11138" spans="21:39" x14ac:dyDescent="0.2">
      <c r="U11138" s="4"/>
      <c r="V11138" s="4"/>
      <c r="W11138" s="4"/>
      <c r="X11138" s="4"/>
      <c r="AJ11138" s="4"/>
      <c r="AK11138" s="4"/>
      <c r="AL11138" s="4"/>
      <c r="AM11138" s="4"/>
    </row>
    <row r="11139" spans="21:39" x14ac:dyDescent="0.2">
      <c r="U11139" s="4"/>
      <c r="V11139" s="4"/>
      <c r="W11139" s="4"/>
      <c r="X11139" s="4"/>
      <c r="AJ11139" s="4"/>
      <c r="AK11139" s="4"/>
      <c r="AL11139" s="4"/>
      <c r="AM11139" s="4"/>
    </row>
    <row r="11140" spans="21:39" x14ac:dyDescent="0.2">
      <c r="U11140" s="4"/>
      <c r="V11140" s="4"/>
      <c r="W11140" s="4"/>
      <c r="X11140" s="4"/>
      <c r="AJ11140" s="4"/>
      <c r="AK11140" s="4"/>
      <c r="AL11140" s="4"/>
      <c r="AM11140" s="4"/>
    </row>
    <row r="11141" spans="21:39" x14ac:dyDescent="0.2">
      <c r="U11141" s="4"/>
      <c r="V11141" s="4"/>
      <c r="W11141" s="4"/>
      <c r="X11141" s="4"/>
      <c r="AJ11141" s="4"/>
      <c r="AK11141" s="4"/>
      <c r="AL11141" s="4"/>
      <c r="AM11141" s="4"/>
    </row>
    <row r="11142" spans="21:39" x14ac:dyDescent="0.2">
      <c r="U11142" s="4"/>
      <c r="V11142" s="4"/>
      <c r="W11142" s="4"/>
      <c r="X11142" s="4"/>
      <c r="AJ11142" s="4"/>
      <c r="AK11142" s="4"/>
      <c r="AL11142" s="4"/>
      <c r="AM11142" s="4"/>
    </row>
    <row r="11143" spans="21:39" x14ac:dyDescent="0.2">
      <c r="U11143" s="4"/>
      <c r="V11143" s="4"/>
      <c r="W11143" s="4"/>
      <c r="X11143" s="4"/>
      <c r="AJ11143" s="4"/>
      <c r="AK11143" s="4"/>
      <c r="AL11143" s="4"/>
      <c r="AM11143" s="4"/>
    </row>
    <row r="11144" spans="21:39" x14ac:dyDescent="0.2">
      <c r="U11144" s="4"/>
      <c r="V11144" s="4"/>
      <c r="W11144" s="4"/>
      <c r="X11144" s="4"/>
      <c r="AJ11144" s="4"/>
      <c r="AK11144" s="4"/>
      <c r="AL11144" s="4"/>
      <c r="AM11144" s="4"/>
    </row>
    <row r="11145" spans="21:39" x14ac:dyDescent="0.2">
      <c r="U11145" s="4"/>
      <c r="V11145" s="4"/>
      <c r="W11145" s="4"/>
      <c r="X11145" s="4"/>
      <c r="AJ11145" s="4"/>
      <c r="AK11145" s="4"/>
      <c r="AL11145" s="4"/>
      <c r="AM11145" s="4"/>
    </row>
    <row r="11146" spans="21:39" x14ac:dyDescent="0.2">
      <c r="U11146" s="4"/>
      <c r="V11146" s="4"/>
      <c r="W11146" s="4"/>
      <c r="X11146" s="4"/>
      <c r="AJ11146" s="4"/>
      <c r="AK11146" s="4"/>
      <c r="AL11146" s="4"/>
      <c r="AM11146" s="4"/>
    </row>
    <row r="11147" spans="21:39" x14ac:dyDescent="0.2">
      <c r="U11147" s="4"/>
      <c r="V11147" s="4"/>
      <c r="W11147" s="4"/>
      <c r="X11147" s="4"/>
      <c r="AJ11147" s="4"/>
      <c r="AK11147" s="4"/>
      <c r="AL11147" s="4"/>
      <c r="AM11147" s="4"/>
    </row>
    <row r="11148" spans="21:39" x14ac:dyDescent="0.2">
      <c r="U11148" s="4"/>
      <c r="V11148" s="4"/>
      <c r="W11148" s="4"/>
      <c r="X11148" s="4"/>
      <c r="AJ11148" s="4"/>
      <c r="AK11148" s="4"/>
      <c r="AL11148" s="4"/>
      <c r="AM11148" s="4"/>
    </row>
    <row r="11149" spans="21:39" x14ac:dyDescent="0.2">
      <c r="U11149" s="4"/>
      <c r="V11149" s="4"/>
      <c r="W11149" s="4"/>
      <c r="X11149" s="4"/>
      <c r="AJ11149" s="4"/>
      <c r="AK11149" s="4"/>
      <c r="AL11149" s="4"/>
      <c r="AM11149" s="4"/>
    </row>
    <row r="11150" spans="21:39" x14ac:dyDescent="0.2">
      <c r="U11150" s="4"/>
      <c r="V11150" s="4"/>
      <c r="W11150" s="4"/>
      <c r="X11150" s="4"/>
      <c r="AJ11150" s="4"/>
      <c r="AK11150" s="4"/>
      <c r="AL11150" s="4"/>
      <c r="AM11150" s="4"/>
    </row>
    <row r="11151" spans="21:39" x14ac:dyDescent="0.2">
      <c r="U11151" s="4"/>
      <c r="V11151" s="4"/>
      <c r="W11151" s="4"/>
      <c r="X11151" s="4"/>
      <c r="AJ11151" s="4"/>
      <c r="AK11151" s="4"/>
      <c r="AL11151" s="4"/>
      <c r="AM11151" s="4"/>
    </row>
    <row r="11152" spans="21:39" x14ac:dyDescent="0.2">
      <c r="U11152" s="4"/>
      <c r="V11152" s="4"/>
      <c r="W11152" s="4"/>
      <c r="X11152" s="4"/>
      <c r="AJ11152" s="4"/>
      <c r="AK11152" s="4"/>
      <c r="AL11152" s="4"/>
      <c r="AM11152" s="4"/>
    </row>
    <row r="11153" spans="21:39" x14ac:dyDescent="0.2">
      <c r="U11153" s="4"/>
      <c r="V11153" s="4"/>
      <c r="W11153" s="4"/>
      <c r="X11153" s="4"/>
      <c r="AJ11153" s="4"/>
      <c r="AK11153" s="4"/>
      <c r="AL11153" s="4"/>
      <c r="AM11153" s="4"/>
    </row>
    <row r="11154" spans="21:39" x14ac:dyDescent="0.2">
      <c r="U11154" s="4"/>
      <c r="V11154" s="4"/>
      <c r="W11154" s="4"/>
      <c r="X11154" s="4"/>
      <c r="AJ11154" s="4"/>
      <c r="AK11154" s="4"/>
      <c r="AL11154" s="4"/>
      <c r="AM11154" s="4"/>
    </row>
    <row r="11155" spans="21:39" x14ac:dyDescent="0.2">
      <c r="U11155" s="4"/>
      <c r="V11155" s="4"/>
      <c r="W11155" s="4"/>
      <c r="X11155" s="4"/>
      <c r="AJ11155" s="4"/>
      <c r="AK11155" s="4"/>
      <c r="AL11155" s="4"/>
      <c r="AM11155" s="4"/>
    </row>
    <row r="11156" spans="21:39" x14ac:dyDescent="0.2">
      <c r="U11156" s="4"/>
      <c r="V11156" s="4"/>
      <c r="W11156" s="4"/>
      <c r="X11156" s="4"/>
      <c r="AJ11156" s="4"/>
      <c r="AK11156" s="4"/>
      <c r="AL11156" s="4"/>
      <c r="AM11156" s="4"/>
    </row>
    <row r="11157" spans="21:39" x14ac:dyDescent="0.2">
      <c r="U11157" s="4"/>
      <c r="V11157" s="4"/>
      <c r="W11157" s="4"/>
      <c r="X11157" s="4"/>
      <c r="AJ11157" s="4"/>
      <c r="AK11157" s="4"/>
      <c r="AL11157" s="4"/>
      <c r="AM11157" s="4"/>
    </row>
    <row r="11158" spans="21:39" x14ac:dyDescent="0.2">
      <c r="U11158" s="4"/>
      <c r="V11158" s="4"/>
      <c r="W11158" s="4"/>
      <c r="X11158" s="4"/>
      <c r="AJ11158" s="4"/>
      <c r="AK11158" s="4"/>
      <c r="AL11158" s="4"/>
      <c r="AM11158" s="4"/>
    </row>
    <row r="11159" spans="21:39" x14ac:dyDescent="0.2">
      <c r="U11159" s="4"/>
      <c r="V11159" s="4"/>
      <c r="W11159" s="4"/>
      <c r="X11159" s="4"/>
      <c r="AJ11159" s="4"/>
      <c r="AK11159" s="4"/>
      <c r="AL11159" s="4"/>
      <c r="AM11159" s="4"/>
    </row>
    <row r="11160" spans="21:39" x14ac:dyDescent="0.2">
      <c r="U11160" s="4"/>
      <c r="V11160" s="4"/>
      <c r="W11160" s="4"/>
      <c r="X11160" s="4"/>
      <c r="AJ11160" s="4"/>
      <c r="AK11160" s="4"/>
      <c r="AL11160" s="4"/>
      <c r="AM11160" s="4"/>
    </row>
    <row r="11161" spans="21:39" x14ac:dyDescent="0.2">
      <c r="U11161" s="4"/>
      <c r="V11161" s="4"/>
      <c r="W11161" s="4"/>
      <c r="X11161" s="4"/>
      <c r="AJ11161" s="4"/>
      <c r="AK11161" s="4"/>
      <c r="AL11161" s="4"/>
      <c r="AM11161" s="4"/>
    </row>
    <row r="11162" spans="21:39" x14ac:dyDescent="0.2">
      <c r="U11162" s="4"/>
      <c r="V11162" s="4"/>
      <c r="W11162" s="4"/>
      <c r="X11162" s="4"/>
      <c r="AJ11162" s="4"/>
      <c r="AK11162" s="4"/>
      <c r="AL11162" s="4"/>
      <c r="AM11162" s="4"/>
    </row>
    <row r="11163" spans="21:39" x14ac:dyDescent="0.2">
      <c r="U11163" s="4"/>
      <c r="V11163" s="4"/>
      <c r="W11163" s="4"/>
      <c r="X11163" s="4"/>
      <c r="AJ11163" s="4"/>
      <c r="AK11163" s="4"/>
      <c r="AL11163" s="4"/>
      <c r="AM11163" s="4"/>
    </row>
    <row r="11164" spans="21:39" x14ac:dyDescent="0.2">
      <c r="U11164" s="4"/>
      <c r="V11164" s="4"/>
      <c r="W11164" s="4"/>
      <c r="X11164" s="4"/>
      <c r="AJ11164" s="4"/>
      <c r="AK11164" s="4"/>
      <c r="AL11164" s="4"/>
      <c r="AM11164" s="4"/>
    </row>
    <row r="11165" spans="21:39" x14ac:dyDescent="0.2">
      <c r="U11165" s="4"/>
      <c r="V11165" s="4"/>
      <c r="W11165" s="4"/>
      <c r="X11165" s="4"/>
      <c r="AJ11165" s="4"/>
      <c r="AK11165" s="4"/>
      <c r="AL11165" s="4"/>
      <c r="AM11165" s="4"/>
    </row>
    <row r="11166" spans="21:39" x14ac:dyDescent="0.2">
      <c r="U11166" s="4"/>
      <c r="V11166" s="4"/>
      <c r="W11166" s="4"/>
      <c r="X11166" s="4"/>
      <c r="AJ11166" s="4"/>
      <c r="AK11166" s="4"/>
      <c r="AL11166" s="4"/>
      <c r="AM11166" s="4"/>
    </row>
    <row r="11167" spans="21:39" x14ac:dyDescent="0.2">
      <c r="U11167" s="4"/>
      <c r="V11167" s="4"/>
      <c r="W11167" s="4"/>
      <c r="X11167" s="4"/>
      <c r="AJ11167" s="4"/>
      <c r="AK11167" s="4"/>
      <c r="AL11167" s="4"/>
      <c r="AM11167" s="4"/>
    </row>
    <row r="11168" spans="21:39" x14ac:dyDescent="0.2">
      <c r="U11168" s="4"/>
      <c r="V11168" s="4"/>
      <c r="W11168" s="4"/>
      <c r="X11168" s="4"/>
      <c r="AJ11168" s="4"/>
      <c r="AK11168" s="4"/>
      <c r="AL11168" s="4"/>
      <c r="AM11168" s="4"/>
    </row>
    <row r="11169" spans="21:39" x14ac:dyDescent="0.2">
      <c r="U11169" s="4"/>
      <c r="V11169" s="4"/>
      <c r="W11169" s="4"/>
      <c r="X11169" s="4"/>
      <c r="AJ11169" s="4"/>
      <c r="AK11169" s="4"/>
      <c r="AL11169" s="4"/>
      <c r="AM11169" s="4"/>
    </row>
    <row r="11170" spans="21:39" x14ac:dyDescent="0.2">
      <c r="U11170" s="4"/>
      <c r="V11170" s="4"/>
      <c r="W11170" s="4"/>
      <c r="X11170" s="4"/>
      <c r="AJ11170" s="4"/>
      <c r="AK11170" s="4"/>
      <c r="AL11170" s="4"/>
      <c r="AM11170" s="4"/>
    </row>
    <row r="11171" spans="21:39" x14ac:dyDescent="0.2">
      <c r="U11171" s="4"/>
      <c r="V11171" s="4"/>
      <c r="W11171" s="4"/>
      <c r="X11171" s="4"/>
      <c r="AJ11171" s="4"/>
      <c r="AK11171" s="4"/>
      <c r="AL11171" s="4"/>
      <c r="AM11171" s="4"/>
    </row>
    <row r="11172" spans="21:39" x14ac:dyDescent="0.2">
      <c r="U11172" s="4"/>
      <c r="V11172" s="4"/>
      <c r="W11172" s="4"/>
      <c r="X11172" s="4"/>
      <c r="AJ11172" s="4"/>
      <c r="AK11172" s="4"/>
      <c r="AL11172" s="4"/>
      <c r="AM11172" s="4"/>
    </row>
    <row r="11173" spans="21:39" x14ac:dyDescent="0.2">
      <c r="U11173" s="4"/>
      <c r="V11173" s="4"/>
      <c r="W11173" s="4"/>
      <c r="X11173" s="4"/>
      <c r="AJ11173" s="4"/>
      <c r="AK11173" s="4"/>
      <c r="AL11173" s="4"/>
      <c r="AM11173" s="4"/>
    </row>
    <row r="11174" spans="21:39" x14ac:dyDescent="0.2">
      <c r="U11174" s="4"/>
      <c r="V11174" s="4"/>
      <c r="W11174" s="4"/>
      <c r="X11174" s="4"/>
      <c r="AJ11174" s="4"/>
      <c r="AK11174" s="4"/>
      <c r="AL11174" s="4"/>
      <c r="AM11174" s="4"/>
    </row>
    <row r="11175" spans="21:39" x14ac:dyDescent="0.2">
      <c r="U11175" s="4"/>
      <c r="V11175" s="4"/>
      <c r="W11175" s="4"/>
      <c r="X11175" s="4"/>
      <c r="AJ11175" s="4"/>
      <c r="AK11175" s="4"/>
      <c r="AL11175" s="4"/>
      <c r="AM11175" s="4"/>
    </row>
    <row r="11176" spans="21:39" x14ac:dyDescent="0.2">
      <c r="U11176" s="4"/>
      <c r="V11176" s="4"/>
      <c r="W11176" s="4"/>
      <c r="X11176" s="4"/>
      <c r="AJ11176" s="4"/>
      <c r="AK11176" s="4"/>
      <c r="AL11176" s="4"/>
      <c r="AM11176" s="4"/>
    </row>
    <row r="11177" spans="21:39" x14ac:dyDescent="0.2">
      <c r="U11177" s="4"/>
      <c r="V11177" s="4"/>
      <c r="W11177" s="4"/>
      <c r="X11177" s="4"/>
      <c r="AJ11177" s="4"/>
      <c r="AK11177" s="4"/>
      <c r="AL11177" s="4"/>
      <c r="AM11177" s="4"/>
    </row>
    <row r="11178" spans="21:39" x14ac:dyDescent="0.2">
      <c r="U11178" s="4"/>
      <c r="V11178" s="4"/>
      <c r="W11178" s="4"/>
      <c r="X11178" s="4"/>
      <c r="AJ11178" s="4"/>
      <c r="AK11178" s="4"/>
      <c r="AL11178" s="4"/>
      <c r="AM11178" s="4"/>
    </row>
    <row r="11179" spans="21:39" x14ac:dyDescent="0.2">
      <c r="U11179" s="4"/>
      <c r="V11179" s="4"/>
      <c r="W11179" s="4"/>
      <c r="X11179" s="4"/>
      <c r="AJ11179" s="4"/>
      <c r="AK11179" s="4"/>
      <c r="AL11179" s="4"/>
      <c r="AM11179" s="4"/>
    </row>
    <row r="11180" spans="21:39" x14ac:dyDescent="0.2">
      <c r="U11180" s="4"/>
      <c r="V11180" s="4"/>
      <c r="W11180" s="4"/>
      <c r="X11180" s="4"/>
      <c r="AJ11180" s="4"/>
      <c r="AK11180" s="4"/>
      <c r="AL11180" s="4"/>
      <c r="AM11180" s="4"/>
    </row>
    <row r="11181" spans="21:39" x14ac:dyDescent="0.2">
      <c r="U11181" s="4"/>
      <c r="V11181" s="4"/>
      <c r="W11181" s="4"/>
      <c r="X11181" s="4"/>
      <c r="AJ11181" s="4"/>
      <c r="AK11181" s="4"/>
      <c r="AL11181" s="4"/>
      <c r="AM11181" s="4"/>
    </row>
    <row r="11182" spans="21:39" x14ac:dyDescent="0.2">
      <c r="U11182" s="4"/>
      <c r="V11182" s="4"/>
      <c r="W11182" s="4"/>
      <c r="X11182" s="4"/>
      <c r="AJ11182" s="4"/>
      <c r="AK11182" s="4"/>
      <c r="AL11182" s="4"/>
      <c r="AM11182" s="4"/>
    </row>
    <row r="11183" spans="21:39" x14ac:dyDescent="0.2">
      <c r="U11183" s="4"/>
      <c r="V11183" s="4"/>
      <c r="W11183" s="4"/>
      <c r="X11183" s="4"/>
      <c r="AJ11183" s="4"/>
      <c r="AK11183" s="4"/>
      <c r="AL11183" s="4"/>
      <c r="AM11183" s="4"/>
    </row>
    <row r="11184" spans="21:39" x14ac:dyDescent="0.2">
      <c r="U11184" s="4"/>
      <c r="V11184" s="4"/>
      <c r="W11184" s="4"/>
      <c r="X11184" s="4"/>
      <c r="AJ11184" s="4"/>
      <c r="AK11184" s="4"/>
      <c r="AL11184" s="4"/>
      <c r="AM11184" s="4"/>
    </row>
    <row r="11185" spans="21:39" x14ac:dyDescent="0.2">
      <c r="U11185" s="4"/>
      <c r="V11185" s="4"/>
      <c r="W11185" s="4"/>
      <c r="X11185" s="4"/>
      <c r="AJ11185" s="4"/>
      <c r="AK11185" s="4"/>
      <c r="AL11185" s="4"/>
      <c r="AM11185" s="4"/>
    </row>
    <row r="11186" spans="21:39" x14ac:dyDescent="0.2">
      <c r="U11186" s="4"/>
      <c r="V11186" s="4"/>
      <c r="W11186" s="4"/>
      <c r="X11186" s="4"/>
      <c r="AJ11186" s="4"/>
      <c r="AK11186" s="4"/>
      <c r="AL11186" s="4"/>
      <c r="AM11186" s="4"/>
    </row>
    <row r="11187" spans="21:39" x14ac:dyDescent="0.2">
      <c r="U11187" s="4"/>
      <c r="V11187" s="4"/>
      <c r="W11187" s="4"/>
      <c r="X11187" s="4"/>
      <c r="AJ11187" s="4"/>
      <c r="AK11187" s="4"/>
      <c r="AL11187" s="4"/>
      <c r="AM11187" s="4"/>
    </row>
    <row r="11188" spans="21:39" x14ac:dyDescent="0.2">
      <c r="U11188" s="4"/>
      <c r="V11188" s="4"/>
      <c r="W11188" s="4"/>
      <c r="X11188" s="4"/>
      <c r="AJ11188" s="4"/>
      <c r="AK11188" s="4"/>
      <c r="AL11188" s="4"/>
      <c r="AM11188" s="4"/>
    </row>
    <row r="11189" spans="21:39" x14ac:dyDescent="0.2">
      <c r="U11189" s="4"/>
      <c r="V11189" s="4"/>
      <c r="W11189" s="4"/>
      <c r="X11189" s="4"/>
      <c r="AJ11189" s="4"/>
      <c r="AK11189" s="4"/>
      <c r="AL11189" s="4"/>
      <c r="AM11189" s="4"/>
    </row>
    <row r="11190" spans="21:39" x14ac:dyDescent="0.2">
      <c r="U11190" s="4"/>
      <c r="V11190" s="4"/>
      <c r="W11190" s="4"/>
      <c r="X11190" s="4"/>
      <c r="AJ11190" s="4"/>
      <c r="AK11190" s="4"/>
      <c r="AL11190" s="4"/>
      <c r="AM11190" s="4"/>
    </row>
    <row r="11191" spans="21:39" x14ac:dyDescent="0.2">
      <c r="U11191" s="4"/>
      <c r="V11191" s="4"/>
      <c r="W11191" s="4"/>
      <c r="X11191" s="4"/>
      <c r="AJ11191" s="4"/>
      <c r="AK11191" s="4"/>
      <c r="AL11191" s="4"/>
      <c r="AM11191" s="4"/>
    </row>
    <row r="11192" spans="21:39" x14ac:dyDescent="0.2">
      <c r="U11192" s="4"/>
      <c r="V11192" s="4"/>
      <c r="W11192" s="4"/>
      <c r="X11192" s="4"/>
      <c r="AJ11192" s="4"/>
      <c r="AK11192" s="4"/>
      <c r="AL11192" s="4"/>
      <c r="AM11192" s="4"/>
    </row>
    <row r="11193" spans="21:39" x14ac:dyDescent="0.2">
      <c r="U11193" s="4"/>
      <c r="V11193" s="4"/>
      <c r="W11193" s="4"/>
      <c r="X11193" s="4"/>
      <c r="AJ11193" s="4"/>
      <c r="AK11193" s="4"/>
      <c r="AL11193" s="4"/>
      <c r="AM11193" s="4"/>
    </row>
    <row r="11194" spans="21:39" x14ac:dyDescent="0.2">
      <c r="U11194" s="4"/>
      <c r="V11194" s="4"/>
      <c r="W11194" s="4"/>
      <c r="X11194" s="4"/>
      <c r="AJ11194" s="4"/>
      <c r="AK11194" s="4"/>
      <c r="AL11194" s="4"/>
      <c r="AM11194" s="4"/>
    </row>
    <row r="11195" spans="21:39" x14ac:dyDescent="0.2">
      <c r="U11195" s="4"/>
      <c r="V11195" s="4"/>
      <c r="W11195" s="4"/>
      <c r="X11195" s="4"/>
      <c r="AJ11195" s="4"/>
      <c r="AK11195" s="4"/>
      <c r="AL11195" s="4"/>
      <c r="AM11195" s="4"/>
    </row>
    <row r="11196" spans="21:39" x14ac:dyDescent="0.2">
      <c r="U11196" s="4"/>
      <c r="V11196" s="4"/>
      <c r="W11196" s="4"/>
      <c r="X11196" s="4"/>
      <c r="AJ11196" s="4"/>
      <c r="AK11196" s="4"/>
      <c r="AL11196" s="4"/>
      <c r="AM11196" s="4"/>
    </row>
    <row r="11197" spans="21:39" x14ac:dyDescent="0.2">
      <c r="U11197" s="4"/>
      <c r="V11197" s="4"/>
      <c r="W11197" s="4"/>
      <c r="X11197" s="4"/>
      <c r="AJ11197" s="4"/>
      <c r="AK11197" s="4"/>
      <c r="AL11197" s="4"/>
      <c r="AM11197" s="4"/>
    </row>
    <row r="11198" spans="21:39" x14ac:dyDescent="0.2">
      <c r="U11198" s="4"/>
      <c r="V11198" s="4"/>
      <c r="W11198" s="4"/>
      <c r="X11198" s="4"/>
      <c r="AJ11198" s="4"/>
      <c r="AK11198" s="4"/>
      <c r="AL11198" s="4"/>
      <c r="AM11198" s="4"/>
    </row>
    <row r="11199" spans="21:39" x14ac:dyDescent="0.2">
      <c r="U11199" s="4"/>
      <c r="V11199" s="4"/>
      <c r="W11199" s="4"/>
      <c r="X11199" s="4"/>
      <c r="AJ11199" s="4"/>
      <c r="AK11199" s="4"/>
      <c r="AL11199" s="4"/>
      <c r="AM11199" s="4"/>
    </row>
    <row r="11200" spans="21:39" x14ac:dyDescent="0.2">
      <c r="U11200" s="4"/>
      <c r="V11200" s="4"/>
      <c r="W11200" s="4"/>
      <c r="X11200" s="4"/>
      <c r="AJ11200" s="4"/>
      <c r="AK11200" s="4"/>
      <c r="AL11200" s="4"/>
      <c r="AM11200" s="4"/>
    </row>
    <row r="11201" spans="21:39" x14ac:dyDescent="0.2">
      <c r="U11201" s="4"/>
      <c r="V11201" s="4"/>
      <c r="W11201" s="4"/>
      <c r="X11201" s="4"/>
      <c r="AJ11201" s="4"/>
      <c r="AK11201" s="4"/>
      <c r="AL11201" s="4"/>
      <c r="AM11201" s="4"/>
    </row>
    <row r="11202" spans="21:39" x14ac:dyDescent="0.2">
      <c r="U11202" s="4"/>
      <c r="V11202" s="4"/>
      <c r="W11202" s="4"/>
      <c r="X11202" s="4"/>
      <c r="AJ11202" s="4"/>
      <c r="AK11202" s="4"/>
      <c r="AL11202" s="4"/>
      <c r="AM11202" s="4"/>
    </row>
    <row r="11203" spans="21:39" x14ac:dyDescent="0.2">
      <c r="U11203" s="4"/>
      <c r="V11203" s="4"/>
      <c r="W11203" s="4"/>
      <c r="X11203" s="4"/>
      <c r="AJ11203" s="4"/>
      <c r="AK11203" s="4"/>
      <c r="AL11203" s="4"/>
      <c r="AM11203" s="4"/>
    </row>
    <row r="11204" spans="21:39" x14ac:dyDescent="0.2">
      <c r="U11204" s="4"/>
      <c r="V11204" s="4"/>
      <c r="W11204" s="4"/>
      <c r="X11204" s="4"/>
      <c r="AJ11204" s="4"/>
      <c r="AK11204" s="4"/>
      <c r="AL11204" s="4"/>
      <c r="AM11204" s="4"/>
    </row>
    <row r="11205" spans="21:39" x14ac:dyDescent="0.2">
      <c r="U11205" s="4"/>
      <c r="V11205" s="4"/>
      <c r="W11205" s="4"/>
      <c r="X11205" s="4"/>
      <c r="AJ11205" s="4"/>
      <c r="AK11205" s="4"/>
      <c r="AL11205" s="4"/>
      <c r="AM11205" s="4"/>
    </row>
    <row r="11206" spans="21:39" x14ac:dyDescent="0.2">
      <c r="U11206" s="4"/>
      <c r="V11206" s="4"/>
      <c r="W11206" s="4"/>
      <c r="X11206" s="4"/>
      <c r="AJ11206" s="4"/>
      <c r="AK11206" s="4"/>
      <c r="AL11206" s="4"/>
      <c r="AM11206" s="4"/>
    </row>
    <row r="11207" spans="21:39" x14ac:dyDescent="0.2">
      <c r="U11207" s="4"/>
      <c r="V11207" s="4"/>
      <c r="W11207" s="4"/>
      <c r="X11207" s="4"/>
      <c r="AJ11207" s="4"/>
      <c r="AK11207" s="4"/>
      <c r="AL11207" s="4"/>
      <c r="AM11207" s="4"/>
    </row>
    <row r="11208" spans="21:39" x14ac:dyDescent="0.2">
      <c r="U11208" s="4"/>
      <c r="V11208" s="4"/>
      <c r="W11208" s="4"/>
      <c r="X11208" s="4"/>
      <c r="AJ11208" s="4"/>
      <c r="AK11208" s="4"/>
      <c r="AL11208" s="4"/>
      <c r="AM11208" s="4"/>
    </row>
    <row r="11209" spans="21:39" x14ac:dyDescent="0.2">
      <c r="U11209" s="4"/>
      <c r="V11209" s="4"/>
      <c r="W11209" s="4"/>
      <c r="X11209" s="4"/>
      <c r="AJ11209" s="4"/>
      <c r="AK11209" s="4"/>
      <c r="AL11209" s="4"/>
      <c r="AM11209" s="4"/>
    </row>
    <row r="11210" spans="21:39" x14ac:dyDescent="0.2">
      <c r="U11210" s="4"/>
      <c r="V11210" s="4"/>
      <c r="W11210" s="4"/>
      <c r="X11210" s="4"/>
      <c r="AJ11210" s="4"/>
      <c r="AK11210" s="4"/>
      <c r="AL11210" s="4"/>
      <c r="AM11210" s="4"/>
    </row>
    <row r="11211" spans="21:39" x14ac:dyDescent="0.2">
      <c r="U11211" s="4"/>
      <c r="V11211" s="4"/>
      <c r="W11211" s="4"/>
      <c r="X11211" s="4"/>
      <c r="AJ11211" s="4"/>
      <c r="AK11211" s="4"/>
      <c r="AL11211" s="4"/>
      <c r="AM11211" s="4"/>
    </row>
    <row r="11212" spans="21:39" x14ac:dyDescent="0.2">
      <c r="U11212" s="4"/>
      <c r="V11212" s="4"/>
      <c r="W11212" s="4"/>
      <c r="X11212" s="4"/>
      <c r="AJ11212" s="4"/>
      <c r="AK11212" s="4"/>
      <c r="AL11212" s="4"/>
      <c r="AM11212" s="4"/>
    </row>
    <row r="11213" spans="21:39" x14ac:dyDescent="0.2">
      <c r="U11213" s="4"/>
      <c r="V11213" s="4"/>
      <c r="W11213" s="4"/>
      <c r="X11213" s="4"/>
      <c r="AJ11213" s="4"/>
      <c r="AK11213" s="4"/>
      <c r="AL11213" s="4"/>
      <c r="AM11213" s="4"/>
    </row>
    <row r="11214" spans="21:39" x14ac:dyDescent="0.2">
      <c r="U11214" s="4"/>
      <c r="V11214" s="4"/>
      <c r="W11214" s="4"/>
      <c r="X11214" s="4"/>
      <c r="AJ11214" s="4"/>
      <c r="AK11214" s="4"/>
      <c r="AL11214" s="4"/>
      <c r="AM11214" s="4"/>
    </row>
    <row r="11215" spans="21:39" x14ac:dyDescent="0.2">
      <c r="U11215" s="4"/>
      <c r="V11215" s="4"/>
      <c r="W11215" s="4"/>
      <c r="X11215" s="4"/>
      <c r="AJ11215" s="4"/>
      <c r="AK11215" s="4"/>
      <c r="AL11215" s="4"/>
      <c r="AM11215" s="4"/>
    </row>
    <row r="11216" spans="21:39" x14ac:dyDescent="0.2">
      <c r="U11216" s="4"/>
      <c r="V11216" s="4"/>
      <c r="W11216" s="4"/>
      <c r="X11216" s="4"/>
      <c r="AJ11216" s="4"/>
      <c r="AK11216" s="4"/>
      <c r="AL11216" s="4"/>
      <c r="AM11216" s="4"/>
    </row>
    <row r="11217" spans="21:39" x14ac:dyDescent="0.2">
      <c r="U11217" s="4"/>
      <c r="V11217" s="4"/>
      <c r="W11217" s="4"/>
      <c r="X11217" s="4"/>
      <c r="AJ11217" s="4"/>
      <c r="AK11217" s="4"/>
      <c r="AL11217" s="4"/>
      <c r="AM11217" s="4"/>
    </row>
    <row r="11218" spans="21:39" x14ac:dyDescent="0.2">
      <c r="U11218" s="4"/>
      <c r="V11218" s="4"/>
      <c r="W11218" s="4"/>
      <c r="X11218" s="4"/>
      <c r="AJ11218" s="4"/>
      <c r="AK11218" s="4"/>
      <c r="AL11218" s="4"/>
      <c r="AM11218" s="4"/>
    </row>
    <row r="11219" spans="21:39" x14ac:dyDescent="0.2">
      <c r="U11219" s="4"/>
      <c r="V11219" s="4"/>
      <c r="W11219" s="4"/>
      <c r="X11219" s="4"/>
      <c r="AJ11219" s="4"/>
      <c r="AK11219" s="4"/>
      <c r="AL11219" s="4"/>
      <c r="AM11219" s="4"/>
    </row>
    <row r="11220" spans="21:39" x14ac:dyDescent="0.2">
      <c r="U11220" s="4"/>
      <c r="V11220" s="4"/>
      <c r="W11220" s="4"/>
      <c r="X11220" s="4"/>
      <c r="AJ11220" s="4"/>
      <c r="AK11220" s="4"/>
      <c r="AL11220" s="4"/>
      <c r="AM11220" s="4"/>
    </row>
    <row r="11221" spans="21:39" x14ac:dyDescent="0.2">
      <c r="U11221" s="4"/>
      <c r="V11221" s="4"/>
      <c r="W11221" s="4"/>
      <c r="X11221" s="4"/>
      <c r="AJ11221" s="4"/>
      <c r="AK11221" s="4"/>
      <c r="AL11221" s="4"/>
      <c r="AM11221" s="4"/>
    </row>
    <row r="11222" spans="21:39" x14ac:dyDescent="0.2">
      <c r="U11222" s="4"/>
      <c r="V11222" s="4"/>
      <c r="W11222" s="4"/>
      <c r="X11222" s="4"/>
      <c r="AJ11222" s="4"/>
      <c r="AK11222" s="4"/>
      <c r="AL11222" s="4"/>
      <c r="AM11222" s="4"/>
    </row>
    <row r="11223" spans="21:39" x14ac:dyDescent="0.2">
      <c r="U11223" s="4"/>
      <c r="V11223" s="4"/>
      <c r="W11223" s="4"/>
      <c r="X11223" s="4"/>
      <c r="AJ11223" s="4"/>
      <c r="AK11223" s="4"/>
      <c r="AL11223" s="4"/>
      <c r="AM11223" s="4"/>
    </row>
    <row r="11224" spans="21:39" x14ac:dyDescent="0.2">
      <c r="U11224" s="4"/>
      <c r="V11224" s="4"/>
      <c r="W11224" s="4"/>
      <c r="X11224" s="4"/>
      <c r="AJ11224" s="4"/>
      <c r="AK11224" s="4"/>
      <c r="AL11224" s="4"/>
      <c r="AM11224" s="4"/>
    </row>
    <row r="11225" spans="21:39" x14ac:dyDescent="0.2">
      <c r="U11225" s="4"/>
      <c r="V11225" s="4"/>
      <c r="W11225" s="4"/>
      <c r="X11225" s="4"/>
      <c r="AJ11225" s="4"/>
      <c r="AK11225" s="4"/>
      <c r="AL11225" s="4"/>
      <c r="AM11225" s="4"/>
    </row>
    <row r="11226" spans="21:39" x14ac:dyDescent="0.2">
      <c r="U11226" s="4"/>
      <c r="V11226" s="4"/>
      <c r="W11226" s="4"/>
      <c r="X11226" s="4"/>
      <c r="AJ11226" s="4"/>
      <c r="AK11226" s="4"/>
      <c r="AL11226" s="4"/>
      <c r="AM11226" s="4"/>
    </row>
    <row r="11227" spans="21:39" x14ac:dyDescent="0.2">
      <c r="U11227" s="4"/>
      <c r="V11227" s="4"/>
      <c r="W11227" s="4"/>
      <c r="X11227" s="4"/>
      <c r="AJ11227" s="4"/>
      <c r="AK11227" s="4"/>
      <c r="AL11227" s="4"/>
      <c r="AM11227" s="4"/>
    </row>
    <row r="11228" spans="21:39" x14ac:dyDescent="0.2">
      <c r="U11228" s="4"/>
      <c r="V11228" s="4"/>
      <c r="W11228" s="4"/>
      <c r="X11228" s="4"/>
      <c r="AJ11228" s="4"/>
      <c r="AK11228" s="4"/>
      <c r="AL11228" s="4"/>
      <c r="AM11228" s="4"/>
    </row>
    <row r="11229" spans="21:39" x14ac:dyDescent="0.2">
      <c r="U11229" s="4"/>
      <c r="V11229" s="4"/>
      <c r="W11229" s="4"/>
      <c r="X11229" s="4"/>
      <c r="AJ11229" s="4"/>
      <c r="AK11229" s="4"/>
      <c r="AL11229" s="4"/>
      <c r="AM11229" s="4"/>
    </row>
    <row r="11230" spans="21:39" x14ac:dyDescent="0.2">
      <c r="U11230" s="4"/>
      <c r="V11230" s="4"/>
      <c r="W11230" s="4"/>
      <c r="X11230" s="4"/>
      <c r="AJ11230" s="4"/>
      <c r="AK11230" s="4"/>
      <c r="AL11230" s="4"/>
      <c r="AM11230" s="4"/>
    </row>
    <row r="11231" spans="21:39" x14ac:dyDescent="0.2">
      <c r="U11231" s="4"/>
      <c r="V11231" s="4"/>
      <c r="W11231" s="4"/>
      <c r="X11231" s="4"/>
      <c r="AJ11231" s="4"/>
      <c r="AK11231" s="4"/>
      <c r="AL11231" s="4"/>
      <c r="AM11231" s="4"/>
    </row>
    <row r="11232" spans="21:39" x14ac:dyDescent="0.2">
      <c r="U11232" s="4"/>
      <c r="V11232" s="4"/>
      <c r="W11232" s="4"/>
      <c r="X11232" s="4"/>
      <c r="AJ11232" s="4"/>
      <c r="AK11232" s="4"/>
      <c r="AL11232" s="4"/>
      <c r="AM11232" s="4"/>
    </row>
    <row r="11233" spans="21:39" x14ac:dyDescent="0.2">
      <c r="U11233" s="4"/>
      <c r="V11233" s="4"/>
      <c r="W11233" s="4"/>
      <c r="X11233" s="4"/>
      <c r="AJ11233" s="4"/>
      <c r="AK11233" s="4"/>
      <c r="AL11233" s="4"/>
      <c r="AM11233" s="4"/>
    </row>
    <row r="11234" spans="21:39" x14ac:dyDescent="0.2">
      <c r="U11234" s="4"/>
      <c r="V11234" s="4"/>
      <c r="W11234" s="4"/>
      <c r="X11234" s="4"/>
      <c r="AJ11234" s="4"/>
      <c r="AK11234" s="4"/>
      <c r="AL11234" s="4"/>
      <c r="AM11234" s="4"/>
    </row>
    <row r="11235" spans="21:39" x14ac:dyDescent="0.2">
      <c r="U11235" s="4"/>
      <c r="V11235" s="4"/>
      <c r="W11235" s="4"/>
      <c r="X11235" s="4"/>
      <c r="AJ11235" s="4"/>
      <c r="AK11235" s="4"/>
      <c r="AL11235" s="4"/>
      <c r="AM11235" s="4"/>
    </row>
    <row r="11236" spans="21:39" x14ac:dyDescent="0.2">
      <c r="U11236" s="4"/>
      <c r="V11236" s="4"/>
      <c r="W11236" s="4"/>
      <c r="X11236" s="4"/>
      <c r="AJ11236" s="4"/>
      <c r="AK11236" s="4"/>
      <c r="AL11236" s="4"/>
      <c r="AM11236" s="4"/>
    </row>
    <row r="11237" spans="21:39" x14ac:dyDescent="0.2">
      <c r="U11237" s="4"/>
      <c r="V11237" s="4"/>
      <c r="W11237" s="4"/>
      <c r="X11237" s="4"/>
      <c r="AJ11237" s="4"/>
      <c r="AK11237" s="4"/>
      <c r="AL11237" s="4"/>
      <c r="AM11237" s="4"/>
    </row>
    <row r="11238" spans="21:39" x14ac:dyDescent="0.2">
      <c r="U11238" s="4"/>
      <c r="V11238" s="4"/>
      <c r="W11238" s="4"/>
      <c r="X11238" s="4"/>
      <c r="AJ11238" s="4"/>
      <c r="AK11238" s="4"/>
      <c r="AL11238" s="4"/>
      <c r="AM11238" s="4"/>
    </row>
    <row r="11239" spans="21:39" x14ac:dyDescent="0.2">
      <c r="U11239" s="4"/>
      <c r="V11239" s="4"/>
      <c r="W11239" s="4"/>
      <c r="X11239" s="4"/>
      <c r="AJ11239" s="4"/>
      <c r="AK11239" s="4"/>
      <c r="AL11239" s="4"/>
      <c r="AM11239" s="4"/>
    </row>
    <row r="11240" spans="21:39" x14ac:dyDescent="0.2">
      <c r="U11240" s="4"/>
      <c r="V11240" s="4"/>
      <c r="W11240" s="4"/>
      <c r="X11240" s="4"/>
      <c r="AJ11240" s="4"/>
      <c r="AK11240" s="4"/>
      <c r="AL11240" s="4"/>
      <c r="AM11240" s="4"/>
    </row>
    <row r="11241" spans="21:39" x14ac:dyDescent="0.2">
      <c r="U11241" s="4"/>
      <c r="V11241" s="4"/>
      <c r="W11241" s="4"/>
      <c r="X11241" s="4"/>
      <c r="AJ11241" s="4"/>
      <c r="AK11241" s="4"/>
      <c r="AL11241" s="4"/>
      <c r="AM11241" s="4"/>
    </row>
    <row r="11242" spans="21:39" x14ac:dyDescent="0.2">
      <c r="U11242" s="4"/>
      <c r="V11242" s="4"/>
      <c r="W11242" s="4"/>
      <c r="X11242" s="4"/>
      <c r="AJ11242" s="4"/>
      <c r="AK11242" s="4"/>
      <c r="AL11242" s="4"/>
      <c r="AM11242" s="4"/>
    </row>
    <row r="11243" spans="21:39" x14ac:dyDescent="0.2">
      <c r="U11243" s="4"/>
      <c r="V11243" s="4"/>
      <c r="W11243" s="4"/>
      <c r="X11243" s="4"/>
      <c r="AJ11243" s="4"/>
      <c r="AK11243" s="4"/>
      <c r="AL11243" s="4"/>
      <c r="AM11243" s="4"/>
    </row>
    <row r="11244" spans="21:39" x14ac:dyDescent="0.2">
      <c r="U11244" s="4"/>
      <c r="V11244" s="4"/>
      <c r="W11244" s="4"/>
      <c r="X11244" s="4"/>
      <c r="AJ11244" s="4"/>
      <c r="AK11244" s="4"/>
      <c r="AL11244" s="4"/>
      <c r="AM11244" s="4"/>
    </row>
    <row r="11245" spans="21:39" x14ac:dyDescent="0.2">
      <c r="U11245" s="4"/>
      <c r="V11245" s="4"/>
      <c r="W11245" s="4"/>
      <c r="X11245" s="4"/>
      <c r="AJ11245" s="4"/>
      <c r="AK11245" s="4"/>
      <c r="AL11245" s="4"/>
      <c r="AM11245" s="4"/>
    </row>
    <row r="11246" spans="21:39" x14ac:dyDescent="0.2">
      <c r="U11246" s="4"/>
      <c r="V11246" s="4"/>
      <c r="W11246" s="4"/>
      <c r="X11246" s="4"/>
      <c r="AJ11246" s="4"/>
      <c r="AK11246" s="4"/>
      <c r="AL11246" s="4"/>
      <c r="AM11246" s="4"/>
    </row>
    <row r="11247" spans="21:39" x14ac:dyDescent="0.2">
      <c r="U11247" s="4"/>
      <c r="V11247" s="4"/>
      <c r="W11247" s="4"/>
      <c r="X11247" s="4"/>
      <c r="AJ11247" s="4"/>
      <c r="AK11247" s="4"/>
      <c r="AL11247" s="4"/>
      <c r="AM11247" s="4"/>
    </row>
    <row r="11248" spans="21:39" x14ac:dyDescent="0.2">
      <c r="U11248" s="4"/>
      <c r="V11248" s="4"/>
      <c r="W11248" s="4"/>
      <c r="X11248" s="4"/>
      <c r="AJ11248" s="4"/>
      <c r="AK11248" s="4"/>
      <c r="AL11248" s="4"/>
      <c r="AM11248" s="4"/>
    </row>
    <row r="11249" spans="21:39" x14ac:dyDescent="0.2">
      <c r="U11249" s="4"/>
      <c r="V11249" s="4"/>
      <c r="W11249" s="4"/>
      <c r="X11249" s="4"/>
      <c r="AJ11249" s="4"/>
      <c r="AK11249" s="4"/>
      <c r="AL11249" s="4"/>
      <c r="AM11249" s="4"/>
    </row>
    <row r="11250" spans="21:39" x14ac:dyDescent="0.2">
      <c r="U11250" s="4"/>
      <c r="V11250" s="4"/>
      <c r="W11250" s="4"/>
      <c r="X11250" s="4"/>
      <c r="AJ11250" s="4"/>
      <c r="AK11250" s="4"/>
      <c r="AL11250" s="4"/>
      <c r="AM11250" s="4"/>
    </row>
    <row r="11251" spans="21:39" x14ac:dyDescent="0.2">
      <c r="U11251" s="4"/>
      <c r="V11251" s="4"/>
      <c r="W11251" s="4"/>
      <c r="X11251" s="4"/>
      <c r="AJ11251" s="4"/>
      <c r="AK11251" s="4"/>
      <c r="AL11251" s="4"/>
      <c r="AM11251" s="4"/>
    </row>
    <row r="11252" spans="21:39" x14ac:dyDescent="0.2">
      <c r="U11252" s="4"/>
      <c r="V11252" s="4"/>
      <c r="W11252" s="4"/>
      <c r="X11252" s="4"/>
      <c r="AJ11252" s="4"/>
      <c r="AK11252" s="4"/>
      <c r="AL11252" s="4"/>
      <c r="AM11252" s="4"/>
    </row>
    <row r="11253" spans="21:39" x14ac:dyDescent="0.2">
      <c r="U11253" s="4"/>
      <c r="V11253" s="4"/>
      <c r="W11253" s="4"/>
      <c r="X11253" s="4"/>
      <c r="AJ11253" s="4"/>
      <c r="AK11253" s="4"/>
      <c r="AL11253" s="4"/>
      <c r="AM11253" s="4"/>
    </row>
    <row r="11254" spans="21:39" x14ac:dyDescent="0.2">
      <c r="U11254" s="4"/>
      <c r="V11254" s="4"/>
      <c r="W11254" s="4"/>
      <c r="X11254" s="4"/>
      <c r="AJ11254" s="4"/>
      <c r="AK11254" s="4"/>
      <c r="AL11254" s="4"/>
      <c r="AM11254" s="4"/>
    </row>
    <row r="11255" spans="21:39" x14ac:dyDescent="0.2">
      <c r="U11255" s="4"/>
      <c r="V11255" s="4"/>
      <c r="W11255" s="4"/>
      <c r="X11255" s="4"/>
      <c r="AJ11255" s="4"/>
      <c r="AK11255" s="4"/>
      <c r="AL11255" s="4"/>
      <c r="AM11255" s="4"/>
    </row>
    <row r="11256" spans="21:39" x14ac:dyDescent="0.2">
      <c r="U11256" s="4"/>
      <c r="V11256" s="4"/>
      <c r="W11256" s="4"/>
      <c r="X11256" s="4"/>
      <c r="AJ11256" s="4"/>
      <c r="AK11256" s="4"/>
      <c r="AL11256" s="4"/>
      <c r="AM11256" s="4"/>
    </row>
    <row r="11257" spans="21:39" x14ac:dyDescent="0.2">
      <c r="U11257" s="4"/>
      <c r="V11257" s="4"/>
      <c r="W11257" s="4"/>
      <c r="X11257" s="4"/>
      <c r="AJ11257" s="4"/>
      <c r="AK11257" s="4"/>
      <c r="AL11257" s="4"/>
      <c r="AM11257" s="4"/>
    </row>
    <row r="11258" spans="21:39" x14ac:dyDescent="0.2">
      <c r="U11258" s="4"/>
      <c r="V11258" s="4"/>
      <c r="W11258" s="4"/>
      <c r="X11258" s="4"/>
      <c r="AJ11258" s="4"/>
      <c r="AK11258" s="4"/>
      <c r="AL11258" s="4"/>
      <c r="AM11258" s="4"/>
    </row>
    <row r="11259" spans="21:39" x14ac:dyDescent="0.2">
      <c r="U11259" s="4"/>
      <c r="V11259" s="4"/>
      <c r="W11259" s="4"/>
      <c r="X11259" s="4"/>
      <c r="AJ11259" s="4"/>
      <c r="AK11259" s="4"/>
      <c r="AL11259" s="4"/>
      <c r="AM11259" s="4"/>
    </row>
    <row r="11260" spans="21:39" x14ac:dyDescent="0.2">
      <c r="U11260" s="4"/>
      <c r="V11260" s="4"/>
      <c r="W11260" s="4"/>
      <c r="X11260" s="4"/>
      <c r="AJ11260" s="4"/>
      <c r="AK11260" s="4"/>
      <c r="AL11260" s="4"/>
      <c r="AM11260" s="4"/>
    </row>
    <row r="11261" spans="21:39" x14ac:dyDescent="0.2">
      <c r="U11261" s="4"/>
      <c r="V11261" s="4"/>
      <c r="W11261" s="4"/>
      <c r="X11261" s="4"/>
      <c r="AJ11261" s="4"/>
      <c r="AK11261" s="4"/>
      <c r="AL11261" s="4"/>
      <c r="AM11261" s="4"/>
    </row>
    <row r="11262" spans="21:39" x14ac:dyDescent="0.2">
      <c r="U11262" s="4"/>
      <c r="V11262" s="4"/>
      <c r="W11262" s="4"/>
      <c r="X11262" s="4"/>
      <c r="AJ11262" s="4"/>
      <c r="AK11262" s="4"/>
      <c r="AL11262" s="4"/>
      <c r="AM11262" s="4"/>
    </row>
    <row r="11263" spans="21:39" x14ac:dyDescent="0.2">
      <c r="U11263" s="4"/>
      <c r="V11263" s="4"/>
      <c r="W11263" s="4"/>
      <c r="X11263" s="4"/>
      <c r="AJ11263" s="4"/>
      <c r="AK11263" s="4"/>
      <c r="AL11263" s="4"/>
      <c r="AM11263" s="4"/>
    </row>
    <row r="11264" spans="21:39" x14ac:dyDescent="0.2">
      <c r="U11264" s="4"/>
      <c r="V11264" s="4"/>
      <c r="W11264" s="4"/>
      <c r="X11264" s="4"/>
      <c r="AJ11264" s="4"/>
      <c r="AK11264" s="4"/>
      <c r="AL11264" s="4"/>
      <c r="AM11264" s="4"/>
    </row>
    <row r="11265" spans="21:39" x14ac:dyDescent="0.2">
      <c r="U11265" s="4"/>
      <c r="V11265" s="4"/>
      <c r="W11265" s="4"/>
      <c r="X11265" s="4"/>
      <c r="AJ11265" s="4"/>
      <c r="AK11265" s="4"/>
      <c r="AL11265" s="4"/>
      <c r="AM11265" s="4"/>
    </row>
    <row r="11266" spans="21:39" x14ac:dyDescent="0.2">
      <c r="U11266" s="4"/>
      <c r="V11266" s="4"/>
      <c r="W11266" s="4"/>
      <c r="X11266" s="4"/>
      <c r="AJ11266" s="4"/>
      <c r="AK11266" s="4"/>
      <c r="AL11266" s="4"/>
      <c r="AM11266" s="4"/>
    </row>
    <row r="11267" spans="21:39" x14ac:dyDescent="0.2">
      <c r="U11267" s="4"/>
      <c r="V11267" s="4"/>
      <c r="W11267" s="4"/>
      <c r="X11267" s="4"/>
      <c r="AJ11267" s="4"/>
      <c r="AK11267" s="4"/>
      <c r="AL11267" s="4"/>
      <c r="AM11267" s="4"/>
    </row>
    <row r="11268" spans="21:39" x14ac:dyDescent="0.2">
      <c r="U11268" s="4"/>
      <c r="V11268" s="4"/>
      <c r="W11268" s="4"/>
      <c r="X11268" s="4"/>
      <c r="AJ11268" s="4"/>
      <c r="AK11268" s="4"/>
      <c r="AL11268" s="4"/>
      <c r="AM11268" s="4"/>
    </row>
    <row r="11269" spans="21:39" x14ac:dyDescent="0.2">
      <c r="U11269" s="4"/>
      <c r="V11269" s="4"/>
      <c r="W11269" s="4"/>
      <c r="X11269" s="4"/>
      <c r="AJ11269" s="4"/>
      <c r="AK11269" s="4"/>
      <c r="AL11269" s="4"/>
      <c r="AM11269" s="4"/>
    </row>
    <row r="11270" spans="21:39" x14ac:dyDescent="0.2">
      <c r="U11270" s="4"/>
      <c r="V11270" s="4"/>
      <c r="W11270" s="4"/>
      <c r="X11270" s="4"/>
      <c r="AJ11270" s="4"/>
      <c r="AK11270" s="4"/>
      <c r="AL11270" s="4"/>
      <c r="AM11270" s="4"/>
    </row>
    <row r="11271" spans="21:39" x14ac:dyDescent="0.2">
      <c r="U11271" s="4"/>
      <c r="V11271" s="4"/>
      <c r="W11271" s="4"/>
      <c r="X11271" s="4"/>
      <c r="AJ11271" s="4"/>
      <c r="AK11271" s="4"/>
      <c r="AL11271" s="4"/>
      <c r="AM11271" s="4"/>
    </row>
    <row r="11272" spans="21:39" x14ac:dyDescent="0.2">
      <c r="U11272" s="4"/>
      <c r="V11272" s="4"/>
      <c r="W11272" s="4"/>
      <c r="X11272" s="4"/>
      <c r="AJ11272" s="4"/>
      <c r="AK11272" s="4"/>
      <c r="AL11272" s="4"/>
      <c r="AM11272" s="4"/>
    </row>
    <row r="11273" spans="21:39" x14ac:dyDescent="0.2">
      <c r="U11273" s="4"/>
      <c r="V11273" s="4"/>
      <c r="W11273" s="4"/>
      <c r="X11273" s="4"/>
      <c r="AJ11273" s="4"/>
      <c r="AK11273" s="4"/>
      <c r="AL11273" s="4"/>
      <c r="AM11273" s="4"/>
    </row>
    <row r="11274" spans="21:39" x14ac:dyDescent="0.2">
      <c r="U11274" s="4"/>
      <c r="V11274" s="4"/>
      <c r="W11274" s="4"/>
      <c r="X11274" s="4"/>
      <c r="AJ11274" s="4"/>
      <c r="AK11274" s="4"/>
      <c r="AL11274" s="4"/>
      <c r="AM11274" s="4"/>
    </row>
    <row r="11275" spans="21:39" x14ac:dyDescent="0.2">
      <c r="U11275" s="4"/>
      <c r="V11275" s="4"/>
      <c r="W11275" s="4"/>
      <c r="X11275" s="4"/>
      <c r="AJ11275" s="4"/>
      <c r="AK11275" s="4"/>
      <c r="AL11275" s="4"/>
      <c r="AM11275" s="4"/>
    </row>
    <row r="11276" spans="21:39" x14ac:dyDescent="0.2">
      <c r="U11276" s="4"/>
      <c r="V11276" s="4"/>
      <c r="W11276" s="4"/>
      <c r="X11276" s="4"/>
      <c r="AJ11276" s="4"/>
      <c r="AK11276" s="4"/>
      <c r="AL11276" s="4"/>
      <c r="AM11276" s="4"/>
    </row>
    <row r="11277" spans="21:39" x14ac:dyDescent="0.2">
      <c r="U11277" s="4"/>
      <c r="V11277" s="4"/>
      <c r="W11277" s="4"/>
      <c r="X11277" s="4"/>
      <c r="AJ11277" s="4"/>
      <c r="AK11277" s="4"/>
      <c r="AL11277" s="4"/>
      <c r="AM11277" s="4"/>
    </row>
    <row r="11278" spans="21:39" x14ac:dyDescent="0.2">
      <c r="U11278" s="4"/>
      <c r="V11278" s="4"/>
      <c r="W11278" s="4"/>
      <c r="X11278" s="4"/>
      <c r="AJ11278" s="4"/>
      <c r="AK11278" s="4"/>
      <c r="AL11278" s="4"/>
      <c r="AM11278" s="4"/>
    </row>
    <row r="11279" spans="21:39" x14ac:dyDescent="0.2">
      <c r="U11279" s="4"/>
      <c r="V11279" s="4"/>
      <c r="W11279" s="4"/>
      <c r="X11279" s="4"/>
      <c r="AJ11279" s="4"/>
      <c r="AK11279" s="4"/>
      <c r="AL11279" s="4"/>
      <c r="AM11279" s="4"/>
    </row>
    <row r="11280" spans="21:39" x14ac:dyDescent="0.2">
      <c r="U11280" s="4"/>
      <c r="V11280" s="4"/>
      <c r="W11280" s="4"/>
      <c r="X11280" s="4"/>
      <c r="AJ11280" s="4"/>
      <c r="AK11280" s="4"/>
      <c r="AL11280" s="4"/>
      <c r="AM11280" s="4"/>
    </row>
    <row r="11281" spans="21:39" x14ac:dyDescent="0.2">
      <c r="U11281" s="4"/>
      <c r="V11281" s="4"/>
      <c r="W11281" s="4"/>
      <c r="X11281" s="4"/>
      <c r="AJ11281" s="4"/>
      <c r="AK11281" s="4"/>
      <c r="AL11281" s="4"/>
      <c r="AM11281" s="4"/>
    </row>
    <row r="11282" spans="21:39" x14ac:dyDescent="0.2">
      <c r="U11282" s="4"/>
      <c r="V11282" s="4"/>
      <c r="W11282" s="4"/>
      <c r="X11282" s="4"/>
      <c r="AJ11282" s="4"/>
      <c r="AK11282" s="4"/>
      <c r="AL11282" s="4"/>
      <c r="AM11282" s="4"/>
    </row>
    <row r="11283" spans="21:39" x14ac:dyDescent="0.2">
      <c r="U11283" s="4"/>
      <c r="V11283" s="4"/>
      <c r="W11283" s="4"/>
      <c r="X11283" s="4"/>
      <c r="AJ11283" s="4"/>
      <c r="AK11283" s="4"/>
      <c r="AL11283" s="4"/>
      <c r="AM11283" s="4"/>
    </row>
    <row r="11284" spans="21:39" x14ac:dyDescent="0.2">
      <c r="U11284" s="4"/>
      <c r="V11284" s="4"/>
      <c r="W11284" s="4"/>
      <c r="X11284" s="4"/>
      <c r="AJ11284" s="4"/>
      <c r="AK11284" s="4"/>
      <c r="AL11284" s="4"/>
      <c r="AM11284" s="4"/>
    </row>
    <row r="11285" spans="21:39" x14ac:dyDescent="0.2">
      <c r="U11285" s="4"/>
      <c r="V11285" s="4"/>
      <c r="W11285" s="4"/>
      <c r="X11285" s="4"/>
      <c r="AJ11285" s="4"/>
      <c r="AK11285" s="4"/>
      <c r="AL11285" s="4"/>
      <c r="AM11285" s="4"/>
    </row>
    <row r="11286" spans="21:39" x14ac:dyDescent="0.2">
      <c r="U11286" s="4"/>
      <c r="V11286" s="4"/>
      <c r="W11286" s="4"/>
      <c r="X11286" s="4"/>
      <c r="AJ11286" s="4"/>
      <c r="AK11286" s="4"/>
      <c r="AL11286" s="4"/>
      <c r="AM11286" s="4"/>
    </row>
    <row r="11287" spans="21:39" x14ac:dyDescent="0.2">
      <c r="U11287" s="4"/>
      <c r="V11287" s="4"/>
      <c r="W11287" s="4"/>
      <c r="X11287" s="4"/>
      <c r="AJ11287" s="4"/>
      <c r="AK11287" s="4"/>
      <c r="AL11287" s="4"/>
      <c r="AM11287" s="4"/>
    </row>
    <row r="11288" spans="21:39" x14ac:dyDescent="0.2">
      <c r="U11288" s="4"/>
      <c r="V11288" s="4"/>
      <c r="W11288" s="4"/>
      <c r="X11288" s="4"/>
      <c r="AJ11288" s="4"/>
      <c r="AK11288" s="4"/>
      <c r="AL11288" s="4"/>
      <c r="AM11288" s="4"/>
    </row>
    <row r="11289" spans="21:39" x14ac:dyDescent="0.2">
      <c r="U11289" s="4"/>
      <c r="V11289" s="4"/>
      <c r="W11289" s="4"/>
      <c r="X11289" s="4"/>
      <c r="AJ11289" s="4"/>
      <c r="AK11289" s="4"/>
      <c r="AL11289" s="4"/>
      <c r="AM11289" s="4"/>
    </row>
    <row r="11290" spans="21:39" x14ac:dyDescent="0.2">
      <c r="U11290" s="4"/>
      <c r="V11290" s="4"/>
      <c r="W11290" s="4"/>
      <c r="X11290" s="4"/>
      <c r="AJ11290" s="4"/>
      <c r="AK11290" s="4"/>
      <c r="AL11290" s="4"/>
      <c r="AM11290" s="4"/>
    </row>
    <row r="11291" spans="21:39" x14ac:dyDescent="0.2">
      <c r="U11291" s="4"/>
      <c r="V11291" s="4"/>
      <c r="W11291" s="4"/>
      <c r="X11291" s="4"/>
      <c r="AJ11291" s="4"/>
      <c r="AK11291" s="4"/>
      <c r="AL11291" s="4"/>
      <c r="AM11291" s="4"/>
    </row>
    <row r="11292" spans="21:39" x14ac:dyDescent="0.2">
      <c r="U11292" s="4"/>
      <c r="V11292" s="4"/>
      <c r="W11292" s="4"/>
      <c r="X11292" s="4"/>
      <c r="AJ11292" s="4"/>
      <c r="AK11292" s="4"/>
      <c r="AL11292" s="4"/>
      <c r="AM11292" s="4"/>
    </row>
    <row r="11293" spans="21:39" x14ac:dyDescent="0.2">
      <c r="U11293" s="4"/>
      <c r="V11293" s="4"/>
      <c r="W11293" s="4"/>
      <c r="X11293" s="4"/>
      <c r="AJ11293" s="4"/>
      <c r="AK11293" s="4"/>
      <c r="AL11293" s="4"/>
      <c r="AM11293" s="4"/>
    </row>
    <row r="11294" spans="21:39" x14ac:dyDescent="0.2">
      <c r="U11294" s="4"/>
      <c r="V11294" s="4"/>
      <c r="W11294" s="4"/>
      <c r="X11294" s="4"/>
      <c r="AJ11294" s="4"/>
      <c r="AK11294" s="4"/>
      <c r="AL11294" s="4"/>
      <c r="AM11294" s="4"/>
    </row>
    <row r="11295" spans="21:39" x14ac:dyDescent="0.2">
      <c r="U11295" s="4"/>
      <c r="V11295" s="4"/>
      <c r="W11295" s="4"/>
      <c r="X11295" s="4"/>
      <c r="AJ11295" s="4"/>
      <c r="AK11295" s="4"/>
      <c r="AL11295" s="4"/>
      <c r="AM11295" s="4"/>
    </row>
    <row r="11296" spans="21:39" x14ac:dyDescent="0.2">
      <c r="U11296" s="4"/>
      <c r="V11296" s="4"/>
      <c r="W11296" s="4"/>
      <c r="X11296" s="4"/>
      <c r="AJ11296" s="4"/>
      <c r="AK11296" s="4"/>
      <c r="AL11296" s="4"/>
      <c r="AM11296" s="4"/>
    </row>
    <row r="11297" spans="21:39" x14ac:dyDescent="0.2">
      <c r="U11297" s="4"/>
      <c r="V11297" s="4"/>
      <c r="W11297" s="4"/>
      <c r="X11297" s="4"/>
      <c r="AJ11297" s="4"/>
      <c r="AK11297" s="4"/>
      <c r="AL11297" s="4"/>
      <c r="AM11297" s="4"/>
    </row>
    <row r="11298" spans="21:39" x14ac:dyDescent="0.2">
      <c r="U11298" s="4"/>
      <c r="V11298" s="4"/>
      <c r="W11298" s="4"/>
      <c r="X11298" s="4"/>
      <c r="AJ11298" s="4"/>
      <c r="AK11298" s="4"/>
      <c r="AL11298" s="4"/>
      <c r="AM11298" s="4"/>
    </row>
    <row r="11299" spans="21:39" x14ac:dyDescent="0.2">
      <c r="U11299" s="4"/>
      <c r="V11299" s="4"/>
      <c r="W11299" s="4"/>
      <c r="X11299" s="4"/>
      <c r="AJ11299" s="4"/>
      <c r="AK11299" s="4"/>
      <c r="AL11299" s="4"/>
      <c r="AM11299" s="4"/>
    </row>
    <row r="11300" spans="21:39" x14ac:dyDescent="0.2">
      <c r="U11300" s="4"/>
      <c r="V11300" s="4"/>
      <c r="W11300" s="4"/>
      <c r="X11300" s="4"/>
      <c r="AJ11300" s="4"/>
      <c r="AK11300" s="4"/>
      <c r="AL11300" s="4"/>
      <c r="AM11300" s="4"/>
    </row>
    <row r="11301" spans="21:39" x14ac:dyDescent="0.2">
      <c r="U11301" s="4"/>
      <c r="V11301" s="4"/>
      <c r="W11301" s="4"/>
      <c r="X11301" s="4"/>
      <c r="AJ11301" s="4"/>
      <c r="AK11301" s="4"/>
      <c r="AL11301" s="4"/>
      <c r="AM11301" s="4"/>
    </row>
    <row r="11302" spans="21:39" x14ac:dyDescent="0.2">
      <c r="U11302" s="4"/>
      <c r="V11302" s="4"/>
      <c r="W11302" s="4"/>
      <c r="X11302" s="4"/>
      <c r="AJ11302" s="4"/>
      <c r="AK11302" s="4"/>
      <c r="AL11302" s="4"/>
      <c r="AM11302" s="4"/>
    </row>
    <row r="11303" spans="21:39" x14ac:dyDescent="0.2">
      <c r="U11303" s="4"/>
      <c r="V11303" s="4"/>
      <c r="W11303" s="4"/>
      <c r="X11303" s="4"/>
      <c r="AJ11303" s="4"/>
      <c r="AK11303" s="4"/>
      <c r="AL11303" s="4"/>
      <c r="AM11303" s="4"/>
    </row>
    <row r="11304" spans="21:39" x14ac:dyDescent="0.2">
      <c r="U11304" s="4"/>
      <c r="V11304" s="4"/>
      <c r="W11304" s="4"/>
      <c r="X11304" s="4"/>
      <c r="AJ11304" s="4"/>
      <c r="AK11304" s="4"/>
      <c r="AL11304" s="4"/>
      <c r="AM11304" s="4"/>
    </row>
    <row r="11305" spans="21:39" x14ac:dyDescent="0.2">
      <c r="U11305" s="4"/>
      <c r="V11305" s="4"/>
      <c r="W11305" s="4"/>
      <c r="X11305" s="4"/>
      <c r="AJ11305" s="4"/>
      <c r="AK11305" s="4"/>
      <c r="AL11305" s="4"/>
      <c r="AM11305" s="4"/>
    </row>
    <row r="11306" spans="21:39" x14ac:dyDescent="0.2">
      <c r="U11306" s="4"/>
      <c r="V11306" s="4"/>
      <c r="W11306" s="4"/>
      <c r="X11306" s="4"/>
      <c r="AJ11306" s="4"/>
      <c r="AK11306" s="4"/>
      <c r="AL11306" s="4"/>
      <c r="AM11306" s="4"/>
    </row>
    <row r="11307" spans="21:39" x14ac:dyDescent="0.2">
      <c r="U11307" s="4"/>
      <c r="V11307" s="4"/>
      <c r="W11307" s="4"/>
      <c r="X11307" s="4"/>
      <c r="AJ11307" s="4"/>
      <c r="AK11307" s="4"/>
      <c r="AL11307" s="4"/>
      <c r="AM11307" s="4"/>
    </row>
    <row r="11308" spans="21:39" x14ac:dyDescent="0.2">
      <c r="U11308" s="4"/>
      <c r="V11308" s="4"/>
      <c r="W11308" s="4"/>
      <c r="X11308" s="4"/>
      <c r="AJ11308" s="4"/>
      <c r="AK11308" s="4"/>
      <c r="AL11308" s="4"/>
      <c r="AM11308" s="4"/>
    </row>
    <row r="11309" spans="21:39" x14ac:dyDescent="0.2">
      <c r="U11309" s="4"/>
      <c r="V11309" s="4"/>
      <c r="W11309" s="4"/>
      <c r="X11309" s="4"/>
      <c r="AJ11309" s="4"/>
      <c r="AK11309" s="4"/>
      <c r="AL11309" s="4"/>
      <c r="AM11309" s="4"/>
    </row>
    <row r="11310" spans="21:39" x14ac:dyDescent="0.2">
      <c r="U11310" s="4"/>
      <c r="V11310" s="4"/>
      <c r="W11310" s="4"/>
      <c r="X11310" s="4"/>
      <c r="AJ11310" s="4"/>
      <c r="AK11310" s="4"/>
      <c r="AL11310" s="4"/>
      <c r="AM11310" s="4"/>
    </row>
    <row r="11311" spans="21:39" x14ac:dyDescent="0.2">
      <c r="U11311" s="4"/>
      <c r="V11311" s="4"/>
      <c r="W11311" s="4"/>
      <c r="X11311" s="4"/>
      <c r="AJ11311" s="4"/>
      <c r="AK11311" s="4"/>
      <c r="AL11311" s="4"/>
      <c r="AM11311" s="4"/>
    </row>
    <row r="11312" spans="21:39" x14ac:dyDescent="0.2">
      <c r="U11312" s="4"/>
      <c r="V11312" s="4"/>
      <c r="W11312" s="4"/>
      <c r="X11312" s="4"/>
      <c r="AJ11312" s="4"/>
      <c r="AK11312" s="4"/>
      <c r="AL11312" s="4"/>
      <c r="AM11312" s="4"/>
    </row>
    <row r="11313" spans="21:39" x14ac:dyDescent="0.2">
      <c r="U11313" s="4"/>
      <c r="V11313" s="4"/>
      <c r="W11313" s="4"/>
      <c r="X11313" s="4"/>
      <c r="AJ11313" s="4"/>
      <c r="AK11313" s="4"/>
      <c r="AL11313" s="4"/>
      <c r="AM11313" s="4"/>
    </row>
    <row r="11314" spans="21:39" x14ac:dyDescent="0.2">
      <c r="U11314" s="4"/>
      <c r="V11314" s="4"/>
      <c r="W11314" s="4"/>
      <c r="X11314" s="4"/>
      <c r="AJ11314" s="4"/>
      <c r="AK11314" s="4"/>
      <c r="AL11314" s="4"/>
      <c r="AM11314" s="4"/>
    </row>
    <row r="11315" spans="21:39" x14ac:dyDescent="0.2">
      <c r="U11315" s="4"/>
      <c r="V11315" s="4"/>
      <c r="W11315" s="4"/>
      <c r="X11315" s="4"/>
      <c r="AJ11315" s="4"/>
      <c r="AK11315" s="4"/>
      <c r="AL11315" s="4"/>
      <c r="AM11315" s="4"/>
    </row>
    <row r="11316" spans="21:39" x14ac:dyDescent="0.2">
      <c r="U11316" s="4"/>
      <c r="V11316" s="4"/>
      <c r="W11316" s="4"/>
      <c r="X11316" s="4"/>
      <c r="AJ11316" s="4"/>
      <c r="AK11316" s="4"/>
      <c r="AL11316" s="4"/>
      <c r="AM11316" s="4"/>
    </row>
    <row r="11317" spans="21:39" x14ac:dyDescent="0.2">
      <c r="U11317" s="4"/>
      <c r="V11317" s="4"/>
      <c r="W11317" s="4"/>
      <c r="X11317" s="4"/>
      <c r="AJ11317" s="4"/>
      <c r="AK11317" s="4"/>
      <c r="AL11317" s="4"/>
      <c r="AM11317" s="4"/>
    </row>
    <row r="11318" spans="21:39" x14ac:dyDescent="0.2">
      <c r="U11318" s="4"/>
      <c r="V11318" s="4"/>
      <c r="W11318" s="4"/>
      <c r="X11318" s="4"/>
      <c r="AJ11318" s="4"/>
      <c r="AK11318" s="4"/>
      <c r="AL11318" s="4"/>
      <c r="AM11318" s="4"/>
    </row>
    <row r="11319" spans="21:39" x14ac:dyDescent="0.2">
      <c r="U11319" s="4"/>
      <c r="V11319" s="4"/>
      <c r="W11319" s="4"/>
      <c r="X11319" s="4"/>
      <c r="AJ11319" s="4"/>
      <c r="AK11319" s="4"/>
      <c r="AL11319" s="4"/>
      <c r="AM11319" s="4"/>
    </row>
    <row r="11320" spans="21:39" x14ac:dyDescent="0.2">
      <c r="U11320" s="4"/>
      <c r="V11320" s="4"/>
      <c r="W11320" s="4"/>
      <c r="X11320" s="4"/>
      <c r="AJ11320" s="4"/>
      <c r="AK11320" s="4"/>
      <c r="AL11320" s="4"/>
      <c r="AM11320" s="4"/>
    </row>
    <row r="11321" spans="21:39" x14ac:dyDescent="0.2">
      <c r="U11321" s="4"/>
      <c r="V11321" s="4"/>
      <c r="W11321" s="4"/>
      <c r="X11321" s="4"/>
      <c r="AJ11321" s="4"/>
      <c r="AK11321" s="4"/>
      <c r="AL11321" s="4"/>
      <c r="AM11321" s="4"/>
    </row>
    <row r="11322" spans="21:39" x14ac:dyDescent="0.2">
      <c r="U11322" s="4"/>
      <c r="V11322" s="4"/>
      <c r="W11322" s="4"/>
      <c r="X11322" s="4"/>
      <c r="AJ11322" s="4"/>
      <c r="AK11322" s="4"/>
      <c r="AL11322" s="4"/>
      <c r="AM11322" s="4"/>
    </row>
    <row r="11323" spans="21:39" x14ac:dyDescent="0.2">
      <c r="U11323" s="4"/>
      <c r="V11323" s="4"/>
      <c r="W11323" s="4"/>
      <c r="X11323" s="4"/>
      <c r="AJ11323" s="4"/>
      <c r="AK11323" s="4"/>
      <c r="AL11323" s="4"/>
      <c r="AM11323" s="4"/>
    </row>
    <row r="11324" spans="21:39" x14ac:dyDescent="0.2">
      <c r="U11324" s="4"/>
      <c r="V11324" s="4"/>
      <c r="W11324" s="4"/>
      <c r="X11324" s="4"/>
      <c r="AJ11324" s="4"/>
      <c r="AK11324" s="4"/>
      <c r="AL11324" s="4"/>
      <c r="AM11324" s="4"/>
    </row>
    <row r="11325" spans="21:39" x14ac:dyDescent="0.2">
      <c r="U11325" s="4"/>
      <c r="V11325" s="4"/>
      <c r="W11325" s="4"/>
      <c r="X11325" s="4"/>
      <c r="AJ11325" s="4"/>
      <c r="AK11325" s="4"/>
      <c r="AL11325" s="4"/>
      <c r="AM11325" s="4"/>
    </row>
    <row r="11326" spans="21:39" x14ac:dyDescent="0.2">
      <c r="U11326" s="4"/>
      <c r="V11326" s="4"/>
      <c r="W11326" s="4"/>
      <c r="X11326" s="4"/>
      <c r="AJ11326" s="4"/>
      <c r="AK11326" s="4"/>
      <c r="AL11326" s="4"/>
      <c r="AM11326" s="4"/>
    </row>
    <row r="11327" spans="21:39" x14ac:dyDescent="0.2">
      <c r="U11327" s="4"/>
      <c r="V11327" s="4"/>
      <c r="W11327" s="4"/>
      <c r="X11327" s="4"/>
      <c r="AJ11327" s="4"/>
      <c r="AK11327" s="4"/>
      <c r="AL11327" s="4"/>
      <c r="AM11327" s="4"/>
    </row>
    <row r="11328" spans="21:39" x14ac:dyDescent="0.2">
      <c r="U11328" s="4"/>
      <c r="V11328" s="4"/>
      <c r="W11328" s="4"/>
      <c r="X11328" s="4"/>
      <c r="AJ11328" s="4"/>
      <c r="AK11328" s="4"/>
      <c r="AL11328" s="4"/>
      <c r="AM11328" s="4"/>
    </row>
    <row r="11329" spans="21:39" x14ac:dyDescent="0.2">
      <c r="U11329" s="4"/>
      <c r="V11329" s="4"/>
      <c r="W11329" s="4"/>
      <c r="X11329" s="4"/>
      <c r="AJ11329" s="4"/>
      <c r="AK11329" s="4"/>
      <c r="AL11329" s="4"/>
      <c r="AM11329" s="4"/>
    </row>
    <row r="11330" spans="21:39" x14ac:dyDescent="0.2">
      <c r="U11330" s="4"/>
      <c r="V11330" s="4"/>
      <c r="W11330" s="4"/>
      <c r="X11330" s="4"/>
      <c r="AJ11330" s="4"/>
      <c r="AK11330" s="4"/>
      <c r="AL11330" s="4"/>
      <c r="AM11330" s="4"/>
    </row>
    <row r="11331" spans="21:39" x14ac:dyDescent="0.2">
      <c r="U11331" s="4"/>
      <c r="V11331" s="4"/>
      <c r="W11331" s="4"/>
      <c r="X11331" s="4"/>
      <c r="AJ11331" s="4"/>
      <c r="AK11331" s="4"/>
      <c r="AL11331" s="4"/>
      <c r="AM11331" s="4"/>
    </row>
    <row r="11332" spans="21:39" x14ac:dyDescent="0.2">
      <c r="U11332" s="4"/>
      <c r="V11332" s="4"/>
      <c r="W11332" s="4"/>
      <c r="X11332" s="4"/>
      <c r="AJ11332" s="4"/>
      <c r="AK11332" s="4"/>
      <c r="AL11332" s="4"/>
      <c r="AM11332" s="4"/>
    </row>
    <row r="11333" spans="21:39" x14ac:dyDescent="0.2">
      <c r="U11333" s="4"/>
      <c r="V11333" s="4"/>
      <c r="W11333" s="4"/>
      <c r="X11333" s="4"/>
      <c r="AJ11333" s="4"/>
      <c r="AK11333" s="4"/>
      <c r="AL11333" s="4"/>
      <c r="AM11333" s="4"/>
    </row>
    <row r="11334" spans="21:39" x14ac:dyDescent="0.2">
      <c r="U11334" s="4"/>
      <c r="V11334" s="4"/>
      <c r="W11334" s="4"/>
      <c r="X11334" s="4"/>
      <c r="AJ11334" s="4"/>
      <c r="AK11334" s="4"/>
      <c r="AL11334" s="4"/>
      <c r="AM11334" s="4"/>
    </row>
    <row r="11335" spans="21:39" x14ac:dyDescent="0.2">
      <c r="U11335" s="4"/>
      <c r="V11335" s="4"/>
      <c r="W11335" s="4"/>
      <c r="X11335" s="4"/>
      <c r="AJ11335" s="4"/>
      <c r="AK11335" s="4"/>
      <c r="AL11335" s="4"/>
      <c r="AM11335" s="4"/>
    </row>
    <row r="11336" spans="21:39" x14ac:dyDescent="0.2">
      <c r="U11336" s="4"/>
      <c r="V11336" s="4"/>
      <c r="W11336" s="4"/>
      <c r="X11336" s="4"/>
      <c r="AJ11336" s="4"/>
      <c r="AK11336" s="4"/>
      <c r="AL11336" s="4"/>
      <c r="AM11336" s="4"/>
    </row>
    <row r="11337" spans="21:39" x14ac:dyDescent="0.2">
      <c r="U11337" s="4"/>
      <c r="V11337" s="4"/>
      <c r="W11337" s="4"/>
      <c r="X11337" s="4"/>
      <c r="AJ11337" s="4"/>
      <c r="AK11337" s="4"/>
      <c r="AL11337" s="4"/>
      <c r="AM11337" s="4"/>
    </row>
    <row r="11338" spans="21:39" x14ac:dyDescent="0.2">
      <c r="U11338" s="4"/>
      <c r="V11338" s="4"/>
      <c r="W11338" s="4"/>
      <c r="X11338" s="4"/>
      <c r="AJ11338" s="4"/>
      <c r="AK11338" s="4"/>
      <c r="AL11338" s="4"/>
      <c r="AM11338" s="4"/>
    </row>
    <row r="11339" spans="21:39" x14ac:dyDescent="0.2">
      <c r="U11339" s="4"/>
      <c r="V11339" s="4"/>
      <c r="W11339" s="4"/>
      <c r="X11339" s="4"/>
      <c r="AJ11339" s="4"/>
      <c r="AK11339" s="4"/>
      <c r="AL11339" s="4"/>
      <c r="AM11339" s="4"/>
    </row>
    <row r="11340" spans="21:39" x14ac:dyDescent="0.2">
      <c r="U11340" s="4"/>
      <c r="V11340" s="4"/>
      <c r="W11340" s="4"/>
      <c r="X11340" s="4"/>
      <c r="AJ11340" s="4"/>
      <c r="AK11340" s="4"/>
      <c r="AL11340" s="4"/>
      <c r="AM11340" s="4"/>
    </row>
    <row r="11341" spans="21:39" x14ac:dyDescent="0.2">
      <c r="U11341" s="4"/>
      <c r="V11341" s="4"/>
      <c r="W11341" s="4"/>
      <c r="X11341" s="4"/>
      <c r="AJ11341" s="4"/>
      <c r="AK11341" s="4"/>
      <c r="AL11341" s="4"/>
      <c r="AM11341" s="4"/>
    </row>
    <row r="11342" spans="21:39" x14ac:dyDescent="0.2">
      <c r="U11342" s="4"/>
      <c r="V11342" s="4"/>
      <c r="W11342" s="4"/>
      <c r="X11342" s="4"/>
      <c r="AJ11342" s="4"/>
      <c r="AK11342" s="4"/>
      <c r="AL11342" s="4"/>
      <c r="AM11342" s="4"/>
    </row>
    <row r="11343" spans="21:39" x14ac:dyDescent="0.2">
      <c r="U11343" s="4"/>
      <c r="V11343" s="4"/>
      <c r="W11343" s="4"/>
      <c r="X11343" s="4"/>
      <c r="AJ11343" s="4"/>
      <c r="AK11343" s="4"/>
      <c r="AL11343" s="4"/>
      <c r="AM11343" s="4"/>
    </row>
    <row r="11344" spans="21:39" x14ac:dyDescent="0.2">
      <c r="U11344" s="4"/>
      <c r="V11344" s="4"/>
      <c r="W11344" s="4"/>
      <c r="X11344" s="4"/>
      <c r="AJ11344" s="4"/>
      <c r="AK11344" s="4"/>
      <c r="AL11344" s="4"/>
      <c r="AM11344" s="4"/>
    </row>
    <row r="11345" spans="21:39" x14ac:dyDescent="0.2">
      <c r="U11345" s="4"/>
      <c r="V11345" s="4"/>
      <c r="W11345" s="4"/>
      <c r="X11345" s="4"/>
      <c r="AJ11345" s="4"/>
      <c r="AK11345" s="4"/>
      <c r="AL11345" s="4"/>
      <c r="AM11345" s="4"/>
    </row>
    <row r="11346" spans="21:39" x14ac:dyDescent="0.2">
      <c r="U11346" s="4"/>
      <c r="V11346" s="4"/>
      <c r="W11346" s="4"/>
      <c r="X11346" s="4"/>
      <c r="AJ11346" s="4"/>
      <c r="AK11346" s="4"/>
      <c r="AL11346" s="4"/>
      <c r="AM11346" s="4"/>
    </row>
    <row r="11347" spans="21:39" x14ac:dyDescent="0.2">
      <c r="U11347" s="4"/>
      <c r="V11347" s="4"/>
      <c r="W11347" s="4"/>
      <c r="X11347" s="4"/>
      <c r="AJ11347" s="4"/>
      <c r="AK11347" s="4"/>
      <c r="AL11347" s="4"/>
      <c r="AM11347" s="4"/>
    </row>
    <row r="11348" spans="21:39" x14ac:dyDescent="0.2">
      <c r="U11348" s="4"/>
      <c r="V11348" s="4"/>
      <c r="W11348" s="4"/>
      <c r="X11348" s="4"/>
      <c r="AJ11348" s="4"/>
      <c r="AK11348" s="4"/>
      <c r="AL11348" s="4"/>
      <c r="AM11348" s="4"/>
    </row>
    <row r="11349" spans="21:39" x14ac:dyDescent="0.2">
      <c r="U11349" s="4"/>
      <c r="V11349" s="4"/>
      <c r="W11349" s="4"/>
      <c r="X11349" s="4"/>
      <c r="AJ11349" s="4"/>
      <c r="AK11349" s="4"/>
      <c r="AL11349" s="4"/>
      <c r="AM11349" s="4"/>
    </row>
    <row r="11350" spans="21:39" x14ac:dyDescent="0.2">
      <c r="U11350" s="4"/>
      <c r="V11350" s="4"/>
      <c r="W11350" s="4"/>
      <c r="X11350" s="4"/>
      <c r="AJ11350" s="4"/>
      <c r="AK11350" s="4"/>
      <c r="AL11350" s="4"/>
      <c r="AM11350" s="4"/>
    </row>
    <row r="11351" spans="21:39" x14ac:dyDescent="0.2">
      <c r="U11351" s="4"/>
      <c r="V11351" s="4"/>
      <c r="W11351" s="4"/>
      <c r="X11351" s="4"/>
      <c r="AJ11351" s="4"/>
      <c r="AK11351" s="4"/>
      <c r="AL11351" s="4"/>
      <c r="AM11351" s="4"/>
    </row>
    <row r="11352" spans="21:39" x14ac:dyDescent="0.2">
      <c r="U11352" s="4"/>
      <c r="V11352" s="4"/>
      <c r="W11352" s="4"/>
      <c r="X11352" s="4"/>
      <c r="AJ11352" s="4"/>
      <c r="AK11352" s="4"/>
      <c r="AL11352" s="4"/>
      <c r="AM11352" s="4"/>
    </row>
    <row r="11353" spans="21:39" x14ac:dyDescent="0.2">
      <c r="U11353" s="4"/>
      <c r="V11353" s="4"/>
      <c r="W11353" s="4"/>
      <c r="X11353" s="4"/>
      <c r="AJ11353" s="4"/>
      <c r="AK11353" s="4"/>
      <c r="AL11353" s="4"/>
      <c r="AM11353" s="4"/>
    </row>
    <row r="11354" spans="21:39" x14ac:dyDescent="0.2">
      <c r="U11354" s="4"/>
      <c r="V11354" s="4"/>
      <c r="W11354" s="4"/>
      <c r="X11354" s="4"/>
      <c r="AJ11354" s="4"/>
      <c r="AK11354" s="4"/>
      <c r="AL11354" s="4"/>
      <c r="AM11354" s="4"/>
    </row>
    <row r="11355" spans="21:39" x14ac:dyDescent="0.2">
      <c r="U11355" s="4"/>
      <c r="V11355" s="4"/>
      <c r="W11355" s="4"/>
      <c r="X11355" s="4"/>
      <c r="AJ11355" s="4"/>
      <c r="AK11355" s="4"/>
      <c r="AL11355" s="4"/>
      <c r="AM11355" s="4"/>
    </row>
    <row r="11356" spans="21:39" x14ac:dyDescent="0.2">
      <c r="U11356" s="4"/>
      <c r="V11356" s="4"/>
      <c r="W11356" s="4"/>
      <c r="X11356" s="4"/>
      <c r="AJ11356" s="4"/>
      <c r="AK11356" s="4"/>
      <c r="AL11356" s="4"/>
      <c r="AM11356" s="4"/>
    </row>
    <row r="11357" spans="21:39" x14ac:dyDescent="0.2">
      <c r="U11357" s="4"/>
      <c r="V11357" s="4"/>
      <c r="W11357" s="4"/>
      <c r="X11357" s="4"/>
      <c r="AJ11357" s="4"/>
      <c r="AK11357" s="4"/>
      <c r="AL11357" s="4"/>
      <c r="AM11357" s="4"/>
    </row>
    <row r="11358" spans="21:39" x14ac:dyDescent="0.2">
      <c r="U11358" s="4"/>
      <c r="V11358" s="4"/>
      <c r="W11358" s="4"/>
      <c r="X11358" s="4"/>
      <c r="AJ11358" s="4"/>
      <c r="AK11358" s="4"/>
      <c r="AL11358" s="4"/>
      <c r="AM11358" s="4"/>
    </row>
    <row r="11359" spans="21:39" x14ac:dyDescent="0.2">
      <c r="U11359" s="4"/>
      <c r="V11359" s="4"/>
      <c r="W11359" s="4"/>
      <c r="X11359" s="4"/>
      <c r="AJ11359" s="4"/>
      <c r="AK11359" s="4"/>
      <c r="AL11359" s="4"/>
      <c r="AM11359" s="4"/>
    </row>
    <row r="11360" spans="21:39" x14ac:dyDescent="0.2">
      <c r="U11360" s="4"/>
      <c r="V11360" s="4"/>
      <c r="W11360" s="4"/>
      <c r="X11360" s="4"/>
      <c r="AJ11360" s="4"/>
      <c r="AK11360" s="4"/>
      <c r="AL11360" s="4"/>
      <c r="AM11360" s="4"/>
    </row>
    <row r="11361" spans="21:39" x14ac:dyDescent="0.2">
      <c r="U11361" s="4"/>
      <c r="V11361" s="4"/>
      <c r="W11361" s="4"/>
      <c r="X11361" s="4"/>
      <c r="AJ11361" s="4"/>
      <c r="AK11361" s="4"/>
      <c r="AL11361" s="4"/>
      <c r="AM11361" s="4"/>
    </row>
    <row r="11362" spans="21:39" x14ac:dyDescent="0.2">
      <c r="U11362" s="4"/>
      <c r="V11362" s="4"/>
      <c r="W11362" s="4"/>
      <c r="X11362" s="4"/>
      <c r="AJ11362" s="4"/>
      <c r="AK11362" s="4"/>
      <c r="AL11362" s="4"/>
      <c r="AM11362" s="4"/>
    </row>
    <row r="11363" spans="21:39" x14ac:dyDescent="0.2">
      <c r="U11363" s="4"/>
      <c r="V11363" s="4"/>
      <c r="W11363" s="4"/>
      <c r="X11363" s="4"/>
      <c r="AJ11363" s="4"/>
      <c r="AK11363" s="4"/>
      <c r="AL11363" s="4"/>
      <c r="AM11363" s="4"/>
    </row>
    <row r="11364" spans="21:39" x14ac:dyDescent="0.2">
      <c r="U11364" s="4"/>
      <c r="V11364" s="4"/>
      <c r="W11364" s="4"/>
      <c r="X11364" s="4"/>
      <c r="AJ11364" s="4"/>
      <c r="AK11364" s="4"/>
      <c r="AL11364" s="4"/>
      <c r="AM11364" s="4"/>
    </row>
    <row r="11365" spans="21:39" x14ac:dyDescent="0.2">
      <c r="U11365" s="4"/>
      <c r="V11365" s="4"/>
      <c r="W11365" s="4"/>
      <c r="X11365" s="4"/>
      <c r="AJ11365" s="4"/>
      <c r="AK11365" s="4"/>
      <c r="AL11365" s="4"/>
      <c r="AM11365" s="4"/>
    </row>
    <row r="11366" spans="21:39" x14ac:dyDescent="0.2">
      <c r="U11366" s="4"/>
      <c r="V11366" s="4"/>
      <c r="W11366" s="4"/>
      <c r="X11366" s="4"/>
      <c r="AJ11366" s="4"/>
      <c r="AK11366" s="4"/>
      <c r="AL11366" s="4"/>
      <c r="AM11366" s="4"/>
    </row>
    <row r="11367" spans="21:39" x14ac:dyDescent="0.2">
      <c r="U11367" s="4"/>
      <c r="V11367" s="4"/>
      <c r="W11367" s="4"/>
      <c r="X11367" s="4"/>
      <c r="AJ11367" s="4"/>
      <c r="AK11367" s="4"/>
      <c r="AL11367" s="4"/>
      <c r="AM11367" s="4"/>
    </row>
    <row r="11368" spans="21:39" x14ac:dyDescent="0.2">
      <c r="U11368" s="4"/>
      <c r="V11368" s="4"/>
      <c r="W11368" s="4"/>
      <c r="X11368" s="4"/>
      <c r="AJ11368" s="4"/>
      <c r="AK11368" s="4"/>
      <c r="AL11368" s="4"/>
      <c r="AM11368" s="4"/>
    </row>
    <row r="11369" spans="21:39" x14ac:dyDescent="0.2">
      <c r="U11369" s="4"/>
      <c r="V11369" s="4"/>
      <c r="W11369" s="4"/>
      <c r="X11369" s="4"/>
      <c r="AJ11369" s="4"/>
      <c r="AK11369" s="4"/>
      <c r="AL11369" s="4"/>
      <c r="AM11369" s="4"/>
    </row>
    <row r="11370" spans="21:39" x14ac:dyDescent="0.2">
      <c r="U11370" s="4"/>
      <c r="V11370" s="4"/>
      <c r="W11370" s="4"/>
      <c r="X11370" s="4"/>
      <c r="AJ11370" s="4"/>
      <c r="AK11370" s="4"/>
      <c r="AL11370" s="4"/>
      <c r="AM11370" s="4"/>
    </row>
    <row r="11371" spans="21:39" x14ac:dyDescent="0.2">
      <c r="U11371" s="4"/>
      <c r="V11371" s="4"/>
      <c r="W11371" s="4"/>
      <c r="X11371" s="4"/>
      <c r="AJ11371" s="4"/>
      <c r="AK11371" s="4"/>
      <c r="AL11371" s="4"/>
      <c r="AM11371" s="4"/>
    </row>
    <row r="11372" spans="21:39" x14ac:dyDescent="0.2">
      <c r="U11372" s="4"/>
      <c r="V11372" s="4"/>
      <c r="W11372" s="4"/>
      <c r="X11372" s="4"/>
      <c r="AJ11372" s="4"/>
      <c r="AK11372" s="4"/>
      <c r="AL11372" s="4"/>
      <c r="AM11372" s="4"/>
    </row>
    <row r="11373" spans="21:39" x14ac:dyDescent="0.2">
      <c r="U11373" s="4"/>
      <c r="V11373" s="4"/>
      <c r="W11373" s="4"/>
      <c r="X11373" s="4"/>
      <c r="AJ11373" s="4"/>
      <c r="AK11373" s="4"/>
      <c r="AL11373" s="4"/>
      <c r="AM11373" s="4"/>
    </row>
    <row r="11374" spans="21:39" x14ac:dyDescent="0.2">
      <c r="U11374" s="4"/>
      <c r="V11374" s="4"/>
      <c r="W11374" s="4"/>
      <c r="X11374" s="4"/>
      <c r="AJ11374" s="4"/>
      <c r="AK11374" s="4"/>
      <c r="AL11374" s="4"/>
      <c r="AM11374" s="4"/>
    </row>
    <row r="11375" spans="21:39" x14ac:dyDescent="0.2">
      <c r="U11375" s="4"/>
      <c r="V11375" s="4"/>
      <c r="W11375" s="4"/>
      <c r="X11375" s="4"/>
      <c r="AJ11375" s="4"/>
      <c r="AK11375" s="4"/>
      <c r="AL11375" s="4"/>
      <c r="AM11375" s="4"/>
    </row>
    <row r="11376" spans="21:39" x14ac:dyDescent="0.2">
      <c r="U11376" s="4"/>
      <c r="V11376" s="4"/>
      <c r="W11376" s="4"/>
      <c r="X11376" s="4"/>
      <c r="AJ11376" s="4"/>
      <c r="AK11376" s="4"/>
      <c r="AL11376" s="4"/>
      <c r="AM11376" s="4"/>
    </row>
    <row r="11377" spans="21:39" x14ac:dyDescent="0.2">
      <c r="U11377" s="4"/>
      <c r="V11377" s="4"/>
      <c r="W11377" s="4"/>
      <c r="X11377" s="4"/>
      <c r="AJ11377" s="4"/>
      <c r="AK11377" s="4"/>
      <c r="AL11377" s="4"/>
      <c r="AM11377" s="4"/>
    </row>
    <row r="11378" spans="21:39" x14ac:dyDescent="0.2">
      <c r="U11378" s="4"/>
      <c r="V11378" s="4"/>
      <c r="W11378" s="4"/>
      <c r="X11378" s="4"/>
      <c r="AJ11378" s="4"/>
      <c r="AK11378" s="4"/>
      <c r="AL11378" s="4"/>
      <c r="AM11378" s="4"/>
    </row>
    <row r="11379" spans="21:39" x14ac:dyDescent="0.2">
      <c r="U11379" s="4"/>
      <c r="V11379" s="4"/>
      <c r="W11379" s="4"/>
      <c r="X11379" s="4"/>
      <c r="AJ11379" s="4"/>
      <c r="AK11379" s="4"/>
      <c r="AL11379" s="4"/>
      <c r="AM11379" s="4"/>
    </row>
    <row r="11380" spans="21:39" x14ac:dyDescent="0.2">
      <c r="U11380" s="4"/>
      <c r="V11380" s="4"/>
      <c r="W11380" s="4"/>
      <c r="X11380" s="4"/>
      <c r="AJ11380" s="4"/>
      <c r="AK11380" s="4"/>
      <c r="AL11380" s="4"/>
      <c r="AM11380" s="4"/>
    </row>
    <row r="11381" spans="21:39" x14ac:dyDescent="0.2">
      <c r="U11381" s="4"/>
      <c r="V11381" s="4"/>
      <c r="W11381" s="4"/>
      <c r="X11381" s="4"/>
      <c r="AJ11381" s="4"/>
      <c r="AK11381" s="4"/>
      <c r="AL11381" s="4"/>
      <c r="AM11381" s="4"/>
    </row>
    <row r="11382" spans="21:39" x14ac:dyDescent="0.2">
      <c r="U11382" s="4"/>
      <c r="V11382" s="4"/>
      <c r="W11382" s="4"/>
      <c r="X11382" s="4"/>
      <c r="AJ11382" s="4"/>
      <c r="AK11382" s="4"/>
      <c r="AL11382" s="4"/>
      <c r="AM11382" s="4"/>
    </row>
    <row r="11383" spans="21:39" x14ac:dyDescent="0.2">
      <c r="U11383" s="4"/>
      <c r="V11383" s="4"/>
      <c r="W11383" s="4"/>
      <c r="X11383" s="4"/>
      <c r="AJ11383" s="4"/>
      <c r="AK11383" s="4"/>
      <c r="AL11383" s="4"/>
      <c r="AM11383" s="4"/>
    </row>
    <row r="11384" spans="21:39" x14ac:dyDescent="0.2">
      <c r="U11384" s="4"/>
      <c r="V11384" s="4"/>
      <c r="W11384" s="4"/>
      <c r="X11384" s="4"/>
      <c r="AJ11384" s="4"/>
      <c r="AK11384" s="4"/>
      <c r="AL11384" s="4"/>
      <c r="AM11384" s="4"/>
    </row>
    <row r="11385" spans="21:39" x14ac:dyDescent="0.2">
      <c r="U11385" s="4"/>
      <c r="V11385" s="4"/>
      <c r="W11385" s="4"/>
      <c r="X11385" s="4"/>
      <c r="AJ11385" s="4"/>
      <c r="AK11385" s="4"/>
      <c r="AL11385" s="4"/>
      <c r="AM11385" s="4"/>
    </row>
    <row r="11386" spans="21:39" x14ac:dyDescent="0.2">
      <c r="U11386" s="4"/>
      <c r="V11386" s="4"/>
      <c r="W11386" s="4"/>
      <c r="X11386" s="4"/>
      <c r="AJ11386" s="4"/>
      <c r="AK11386" s="4"/>
      <c r="AL11386" s="4"/>
      <c r="AM11386" s="4"/>
    </row>
    <row r="11387" spans="21:39" x14ac:dyDescent="0.2">
      <c r="U11387" s="4"/>
      <c r="V11387" s="4"/>
      <c r="W11387" s="4"/>
      <c r="X11387" s="4"/>
      <c r="AJ11387" s="4"/>
      <c r="AK11387" s="4"/>
      <c r="AL11387" s="4"/>
      <c r="AM11387" s="4"/>
    </row>
    <row r="11388" spans="21:39" x14ac:dyDescent="0.2">
      <c r="U11388" s="4"/>
      <c r="V11388" s="4"/>
      <c r="W11388" s="4"/>
      <c r="X11388" s="4"/>
      <c r="AJ11388" s="4"/>
      <c r="AK11388" s="4"/>
      <c r="AL11388" s="4"/>
      <c r="AM11388" s="4"/>
    </row>
    <row r="11389" spans="21:39" x14ac:dyDescent="0.2">
      <c r="U11389" s="4"/>
      <c r="V11389" s="4"/>
      <c r="W11389" s="4"/>
      <c r="X11389" s="4"/>
      <c r="AJ11389" s="4"/>
      <c r="AK11389" s="4"/>
      <c r="AL11389" s="4"/>
      <c r="AM11389" s="4"/>
    </row>
    <row r="11390" spans="21:39" x14ac:dyDescent="0.2">
      <c r="U11390" s="4"/>
      <c r="V11390" s="4"/>
      <c r="W11390" s="4"/>
      <c r="X11390" s="4"/>
      <c r="AJ11390" s="4"/>
      <c r="AK11390" s="4"/>
      <c r="AL11390" s="4"/>
      <c r="AM11390" s="4"/>
    </row>
    <row r="11391" spans="21:39" x14ac:dyDescent="0.2">
      <c r="U11391" s="4"/>
      <c r="V11391" s="4"/>
      <c r="W11391" s="4"/>
      <c r="X11391" s="4"/>
      <c r="AJ11391" s="4"/>
      <c r="AK11391" s="4"/>
      <c r="AL11391" s="4"/>
      <c r="AM11391" s="4"/>
    </row>
    <row r="11392" spans="21:39" x14ac:dyDescent="0.2">
      <c r="U11392" s="4"/>
      <c r="V11392" s="4"/>
      <c r="W11392" s="4"/>
      <c r="X11392" s="4"/>
      <c r="AJ11392" s="4"/>
      <c r="AK11392" s="4"/>
      <c r="AL11392" s="4"/>
      <c r="AM11392" s="4"/>
    </row>
    <row r="11393" spans="21:39" x14ac:dyDescent="0.2">
      <c r="U11393" s="4"/>
      <c r="V11393" s="4"/>
      <c r="W11393" s="4"/>
      <c r="X11393" s="4"/>
      <c r="AJ11393" s="4"/>
      <c r="AK11393" s="4"/>
      <c r="AL11393" s="4"/>
      <c r="AM11393" s="4"/>
    </row>
    <row r="11394" spans="21:39" x14ac:dyDescent="0.2">
      <c r="U11394" s="4"/>
      <c r="V11394" s="4"/>
      <c r="W11394" s="4"/>
      <c r="X11394" s="4"/>
      <c r="AJ11394" s="4"/>
      <c r="AK11394" s="4"/>
      <c r="AL11394" s="4"/>
      <c r="AM11394" s="4"/>
    </row>
    <row r="11395" spans="21:39" x14ac:dyDescent="0.2">
      <c r="U11395" s="4"/>
      <c r="V11395" s="4"/>
      <c r="W11395" s="4"/>
      <c r="X11395" s="4"/>
      <c r="AJ11395" s="4"/>
      <c r="AK11395" s="4"/>
      <c r="AL11395" s="4"/>
      <c r="AM11395" s="4"/>
    </row>
    <row r="11396" spans="21:39" x14ac:dyDescent="0.2">
      <c r="U11396" s="4"/>
      <c r="V11396" s="4"/>
      <c r="W11396" s="4"/>
      <c r="X11396" s="4"/>
      <c r="AJ11396" s="4"/>
      <c r="AK11396" s="4"/>
      <c r="AL11396" s="4"/>
      <c r="AM11396" s="4"/>
    </row>
    <row r="11397" spans="21:39" x14ac:dyDescent="0.2">
      <c r="U11397" s="4"/>
      <c r="V11397" s="4"/>
      <c r="W11397" s="4"/>
      <c r="X11397" s="4"/>
      <c r="AJ11397" s="4"/>
      <c r="AK11397" s="4"/>
      <c r="AL11397" s="4"/>
      <c r="AM11397" s="4"/>
    </row>
    <row r="11398" spans="21:39" x14ac:dyDescent="0.2">
      <c r="U11398" s="4"/>
      <c r="V11398" s="4"/>
      <c r="W11398" s="4"/>
      <c r="X11398" s="4"/>
      <c r="AJ11398" s="4"/>
      <c r="AK11398" s="4"/>
      <c r="AL11398" s="4"/>
      <c r="AM11398" s="4"/>
    </row>
    <row r="11399" spans="21:39" x14ac:dyDescent="0.2">
      <c r="U11399" s="4"/>
      <c r="V11399" s="4"/>
      <c r="W11399" s="4"/>
      <c r="X11399" s="4"/>
      <c r="AJ11399" s="4"/>
      <c r="AK11399" s="4"/>
      <c r="AL11399" s="4"/>
      <c r="AM11399" s="4"/>
    </row>
    <row r="11400" spans="21:39" x14ac:dyDescent="0.2">
      <c r="U11400" s="4"/>
      <c r="V11400" s="4"/>
      <c r="W11400" s="4"/>
      <c r="X11400" s="4"/>
      <c r="AJ11400" s="4"/>
      <c r="AK11400" s="4"/>
      <c r="AL11400" s="4"/>
      <c r="AM11400" s="4"/>
    </row>
    <row r="11401" spans="21:39" x14ac:dyDescent="0.2">
      <c r="U11401" s="4"/>
      <c r="V11401" s="4"/>
      <c r="W11401" s="4"/>
      <c r="X11401" s="4"/>
      <c r="AJ11401" s="4"/>
      <c r="AK11401" s="4"/>
      <c r="AL11401" s="4"/>
      <c r="AM11401" s="4"/>
    </row>
    <row r="11402" spans="21:39" x14ac:dyDescent="0.2">
      <c r="U11402" s="4"/>
      <c r="V11402" s="4"/>
      <c r="W11402" s="4"/>
      <c r="X11402" s="4"/>
      <c r="AJ11402" s="4"/>
      <c r="AK11402" s="4"/>
      <c r="AL11402" s="4"/>
      <c r="AM11402" s="4"/>
    </row>
    <row r="11403" spans="21:39" x14ac:dyDescent="0.2">
      <c r="U11403" s="4"/>
      <c r="V11403" s="4"/>
      <c r="W11403" s="4"/>
      <c r="X11403" s="4"/>
      <c r="AJ11403" s="4"/>
      <c r="AK11403" s="4"/>
      <c r="AL11403" s="4"/>
      <c r="AM11403" s="4"/>
    </row>
    <row r="11404" spans="21:39" x14ac:dyDescent="0.2">
      <c r="U11404" s="4"/>
      <c r="V11404" s="4"/>
      <c r="W11404" s="4"/>
      <c r="X11404" s="4"/>
      <c r="AJ11404" s="4"/>
      <c r="AK11404" s="4"/>
      <c r="AL11404" s="4"/>
      <c r="AM11404" s="4"/>
    </row>
    <row r="11405" spans="21:39" x14ac:dyDescent="0.2">
      <c r="U11405" s="4"/>
      <c r="V11405" s="4"/>
      <c r="W11405" s="4"/>
      <c r="X11405" s="4"/>
      <c r="AJ11405" s="4"/>
      <c r="AK11405" s="4"/>
      <c r="AL11405" s="4"/>
      <c r="AM11405" s="4"/>
    </row>
    <row r="11406" spans="21:39" x14ac:dyDescent="0.2">
      <c r="U11406" s="4"/>
      <c r="V11406" s="4"/>
      <c r="W11406" s="4"/>
      <c r="X11406" s="4"/>
      <c r="AJ11406" s="4"/>
      <c r="AK11406" s="4"/>
      <c r="AL11406" s="4"/>
      <c r="AM11406" s="4"/>
    </row>
    <row r="11407" spans="21:39" x14ac:dyDescent="0.2">
      <c r="U11407" s="4"/>
      <c r="V11407" s="4"/>
      <c r="W11407" s="4"/>
      <c r="X11407" s="4"/>
      <c r="AJ11407" s="4"/>
      <c r="AK11407" s="4"/>
      <c r="AL11407" s="4"/>
      <c r="AM11407" s="4"/>
    </row>
    <row r="11408" spans="21:39" x14ac:dyDescent="0.2">
      <c r="U11408" s="4"/>
      <c r="V11408" s="4"/>
      <c r="W11408" s="4"/>
      <c r="X11408" s="4"/>
      <c r="AJ11408" s="4"/>
      <c r="AK11408" s="4"/>
      <c r="AL11408" s="4"/>
      <c r="AM11408" s="4"/>
    </row>
    <row r="11409" spans="21:39" x14ac:dyDescent="0.2">
      <c r="U11409" s="4"/>
      <c r="V11409" s="4"/>
      <c r="W11409" s="4"/>
      <c r="X11409" s="4"/>
      <c r="AJ11409" s="4"/>
      <c r="AK11409" s="4"/>
      <c r="AL11409" s="4"/>
      <c r="AM11409" s="4"/>
    </row>
    <row r="11410" spans="21:39" x14ac:dyDescent="0.2">
      <c r="U11410" s="4"/>
      <c r="V11410" s="4"/>
      <c r="W11410" s="4"/>
      <c r="X11410" s="4"/>
      <c r="AJ11410" s="4"/>
      <c r="AK11410" s="4"/>
      <c r="AL11410" s="4"/>
      <c r="AM11410" s="4"/>
    </row>
    <row r="11411" spans="21:39" x14ac:dyDescent="0.2">
      <c r="U11411" s="4"/>
      <c r="V11411" s="4"/>
      <c r="W11411" s="4"/>
      <c r="X11411" s="4"/>
      <c r="AJ11411" s="4"/>
      <c r="AK11411" s="4"/>
      <c r="AL11411" s="4"/>
      <c r="AM11411" s="4"/>
    </row>
    <row r="11412" spans="21:39" x14ac:dyDescent="0.2">
      <c r="U11412" s="4"/>
      <c r="V11412" s="4"/>
      <c r="W11412" s="4"/>
      <c r="X11412" s="4"/>
      <c r="AJ11412" s="4"/>
      <c r="AK11412" s="4"/>
      <c r="AL11412" s="4"/>
      <c r="AM11412" s="4"/>
    </row>
    <row r="11413" spans="21:39" x14ac:dyDescent="0.2">
      <c r="U11413" s="4"/>
      <c r="V11413" s="4"/>
      <c r="W11413" s="4"/>
      <c r="X11413" s="4"/>
      <c r="AJ11413" s="4"/>
      <c r="AK11413" s="4"/>
      <c r="AL11413" s="4"/>
      <c r="AM11413" s="4"/>
    </row>
    <row r="11414" spans="21:39" x14ac:dyDescent="0.2">
      <c r="U11414" s="4"/>
      <c r="V11414" s="4"/>
      <c r="W11414" s="4"/>
      <c r="X11414" s="4"/>
      <c r="AJ11414" s="4"/>
      <c r="AK11414" s="4"/>
      <c r="AL11414" s="4"/>
      <c r="AM11414" s="4"/>
    </row>
    <row r="11415" spans="21:39" x14ac:dyDescent="0.2">
      <c r="U11415" s="4"/>
      <c r="V11415" s="4"/>
      <c r="W11415" s="4"/>
      <c r="X11415" s="4"/>
      <c r="AJ11415" s="4"/>
      <c r="AK11415" s="4"/>
      <c r="AL11415" s="4"/>
      <c r="AM11415" s="4"/>
    </row>
    <row r="11416" spans="21:39" x14ac:dyDescent="0.2">
      <c r="U11416" s="4"/>
      <c r="V11416" s="4"/>
      <c r="W11416" s="4"/>
      <c r="X11416" s="4"/>
      <c r="AJ11416" s="4"/>
      <c r="AK11416" s="4"/>
      <c r="AL11416" s="4"/>
      <c r="AM11416" s="4"/>
    </row>
    <row r="11417" spans="21:39" x14ac:dyDescent="0.2">
      <c r="U11417" s="4"/>
      <c r="V11417" s="4"/>
      <c r="W11417" s="4"/>
      <c r="X11417" s="4"/>
      <c r="AJ11417" s="4"/>
      <c r="AK11417" s="4"/>
      <c r="AL11417" s="4"/>
      <c r="AM11417" s="4"/>
    </row>
    <row r="11418" spans="21:39" x14ac:dyDescent="0.2">
      <c r="U11418" s="4"/>
      <c r="V11418" s="4"/>
      <c r="W11418" s="4"/>
      <c r="X11418" s="4"/>
      <c r="AJ11418" s="4"/>
      <c r="AK11418" s="4"/>
      <c r="AL11418" s="4"/>
      <c r="AM11418" s="4"/>
    </row>
    <row r="11419" spans="21:39" x14ac:dyDescent="0.2">
      <c r="U11419" s="4"/>
      <c r="V11419" s="4"/>
      <c r="W11419" s="4"/>
      <c r="X11419" s="4"/>
      <c r="AJ11419" s="4"/>
      <c r="AK11419" s="4"/>
      <c r="AL11419" s="4"/>
      <c r="AM11419" s="4"/>
    </row>
    <row r="11420" spans="21:39" x14ac:dyDescent="0.2">
      <c r="U11420" s="4"/>
      <c r="V11420" s="4"/>
      <c r="W11420" s="4"/>
      <c r="X11420" s="4"/>
      <c r="AJ11420" s="4"/>
      <c r="AK11420" s="4"/>
      <c r="AL11420" s="4"/>
      <c r="AM11420" s="4"/>
    </row>
    <row r="11421" spans="21:39" x14ac:dyDescent="0.2">
      <c r="U11421" s="4"/>
      <c r="V11421" s="4"/>
      <c r="W11421" s="4"/>
      <c r="X11421" s="4"/>
      <c r="AJ11421" s="4"/>
      <c r="AK11421" s="4"/>
      <c r="AL11421" s="4"/>
      <c r="AM11421" s="4"/>
    </row>
    <row r="11422" spans="21:39" x14ac:dyDescent="0.2">
      <c r="U11422" s="4"/>
      <c r="V11422" s="4"/>
      <c r="W11422" s="4"/>
      <c r="X11422" s="4"/>
      <c r="AJ11422" s="4"/>
      <c r="AK11422" s="4"/>
      <c r="AL11422" s="4"/>
      <c r="AM11422" s="4"/>
    </row>
    <row r="11423" spans="21:39" x14ac:dyDescent="0.2">
      <c r="U11423" s="4"/>
      <c r="V11423" s="4"/>
      <c r="W11423" s="4"/>
      <c r="X11423" s="4"/>
      <c r="AJ11423" s="4"/>
      <c r="AK11423" s="4"/>
      <c r="AL11423" s="4"/>
      <c r="AM11423" s="4"/>
    </row>
    <row r="11424" spans="21:39" x14ac:dyDescent="0.2">
      <c r="U11424" s="4"/>
      <c r="V11424" s="4"/>
      <c r="W11424" s="4"/>
      <c r="X11424" s="4"/>
      <c r="AJ11424" s="4"/>
      <c r="AK11424" s="4"/>
      <c r="AL11424" s="4"/>
      <c r="AM11424" s="4"/>
    </row>
    <row r="11425" spans="21:39" x14ac:dyDescent="0.2">
      <c r="U11425" s="4"/>
      <c r="V11425" s="4"/>
      <c r="W11425" s="4"/>
      <c r="X11425" s="4"/>
      <c r="AJ11425" s="4"/>
      <c r="AK11425" s="4"/>
      <c r="AL11425" s="4"/>
      <c r="AM11425" s="4"/>
    </row>
    <row r="11426" spans="21:39" x14ac:dyDescent="0.2">
      <c r="U11426" s="4"/>
      <c r="V11426" s="4"/>
      <c r="W11426" s="4"/>
      <c r="X11426" s="4"/>
      <c r="AJ11426" s="4"/>
      <c r="AK11426" s="4"/>
      <c r="AL11426" s="4"/>
      <c r="AM11426" s="4"/>
    </row>
    <row r="11427" spans="21:39" x14ac:dyDescent="0.2">
      <c r="U11427" s="4"/>
      <c r="V11427" s="4"/>
      <c r="W11427" s="4"/>
      <c r="X11427" s="4"/>
      <c r="AJ11427" s="4"/>
      <c r="AK11427" s="4"/>
      <c r="AL11427" s="4"/>
      <c r="AM11427" s="4"/>
    </row>
    <row r="11428" spans="21:39" x14ac:dyDescent="0.2">
      <c r="U11428" s="4"/>
      <c r="V11428" s="4"/>
      <c r="W11428" s="4"/>
      <c r="X11428" s="4"/>
      <c r="AJ11428" s="4"/>
      <c r="AK11428" s="4"/>
      <c r="AL11428" s="4"/>
      <c r="AM11428" s="4"/>
    </row>
    <row r="11429" spans="21:39" x14ac:dyDescent="0.2">
      <c r="U11429" s="4"/>
      <c r="V11429" s="4"/>
      <c r="W11429" s="4"/>
      <c r="X11429" s="4"/>
      <c r="AJ11429" s="4"/>
      <c r="AK11429" s="4"/>
      <c r="AL11429" s="4"/>
      <c r="AM11429" s="4"/>
    </row>
    <row r="11430" spans="21:39" x14ac:dyDescent="0.2">
      <c r="U11430" s="4"/>
      <c r="V11430" s="4"/>
      <c r="W11430" s="4"/>
      <c r="X11430" s="4"/>
      <c r="AJ11430" s="4"/>
      <c r="AK11430" s="4"/>
      <c r="AL11430" s="4"/>
      <c r="AM11430" s="4"/>
    </row>
    <row r="11431" spans="21:39" x14ac:dyDescent="0.2">
      <c r="U11431" s="4"/>
      <c r="V11431" s="4"/>
      <c r="W11431" s="4"/>
      <c r="X11431" s="4"/>
      <c r="AJ11431" s="4"/>
      <c r="AK11431" s="4"/>
      <c r="AL11431" s="4"/>
      <c r="AM11431" s="4"/>
    </row>
    <row r="11432" spans="21:39" x14ac:dyDescent="0.2">
      <c r="U11432" s="4"/>
      <c r="V11432" s="4"/>
      <c r="W11432" s="4"/>
      <c r="X11432" s="4"/>
      <c r="AJ11432" s="4"/>
      <c r="AK11432" s="4"/>
      <c r="AL11432" s="4"/>
      <c r="AM11432" s="4"/>
    </row>
    <row r="11433" spans="21:39" x14ac:dyDescent="0.2">
      <c r="U11433" s="4"/>
      <c r="V11433" s="4"/>
      <c r="W11433" s="4"/>
      <c r="X11433" s="4"/>
      <c r="AJ11433" s="4"/>
      <c r="AK11433" s="4"/>
      <c r="AL11433" s="4"/>
      <c r="AM11433" s="4"/>
    </row>
    <row r="11434" spans="21:39" x14ac:dyDescent="0.2">
      <c r="U11434" s="4"/>
      <c r="V11434" s="4"/>
      <c r="W11434" s="4"/>
      <c r="X11434" s="4"/>
      <c r="AJ11434" s="4"/>
      <c r="AK11434" s="4"/>
      <c r="AL11434" s="4"/>
      <c r="AM11434" s="4"/>
    </row>
    <row r="11435" spans="21:39" x14ac:dyDescent="0.2">
      <c r="U11435" s="4"/>
      <c r="V11435" s="4"/>
      <c r="W11435" s="4"/>
      <c r="X11435" s="4"/>
      <c r="AJ11435" s="4"/>
      <c r="AK11435" s="4"/>
      <c r="AL11435" s="4"/>
      <c r="AM11435" s="4"/>
    </row>
    <row r="11436" spans="21:39" x14ac:dyDescent="0.2">
      <c r="U11436" s="4"/>
      <c r="V11436" s="4"/>
      <c r="W11436" s="4"/>
      <c r="X11436" s="4"/>
      <c r="AJ11436" s="4"/>
      <c r="AK11436" s="4"/>
      <c r="AL11436" s="4"/>
      <c r="AM11436" s="4"/>
    </row>
    <row r="11437" spans="21:39" x14ac:dyDescent="0.2">
      <c r="U11437" s="4"/>
      <c r="V11437" s="4"/>
      <c r="W11437" s="4"/>
      <c r="X11437" s="4"/>
      <c r="AJ11437" s="4"/>
      <c r="AK11437" s="4"/>
      <c r="AL11437" s="4"/>
      <c r="AM11437" s="4"/>
    </row>
    <row r="11438" spans="21:39" x14ac:dyDescent="0.2">
      <c r="U11438" s="4"/>
      <c r="V11438" s="4"/>
      <c r="W11438" s="4"/>
      <c r="X11438" s="4"/>
      <c r="AJ11438" s="4"/>
      <c r="AK11438" s="4"/>
      <c r="AL11438" s="4"/>
      <c r="AM11438" s="4"/>
    </row>
    <row r="11439" spans="21:39" x14ac:dyDescent="0.2">
      <c r="U11439" s="4"/>
      <c r="V11439" s="4"/>
      <c r="W11439" s="4"/>
      <c r="X11439" s="4"/>
      <c r="AJ11439" s="4"/>
      <c r="AK11439" s="4"/>
      <c r="AL11439" s="4"/>
      <c r="AM11439" s="4"/>
    </row>
    <row r="11440" spans="21:39" x14ac:dyDescent="0.2">
      <c r="U11440" s="4"/>
      <c r="V11440" s="4"/>
      <c r="W11440" s="4"/>
      <c r="X11440" s="4"/>
      <c r="AJ11440" s="4"/>
      <c r="AK11440" s="4"/>
      <c r="AL11440" s="4"/>
      <c r="AM11440" s="4"/>
    </row>
    <row r="11441" spans="21:39" x14ac:dyDescent="0.2">
      <c r="U11441" s="4"/>
      <c r="V11441" s="4"/>
      <c r="W11441" s="4"/>
      <c r="X11441" s="4"/>
      <c r="AJ11441" s="4"/>
      <c r="AK11441" s="4"/>
      <c r="AL11441" s="4"/>
      <c r="AM11441" s="4"/>
    </row>
    <row r="11442" spans="21:39" x14ac:dyDescent="0.2">
      <c r="U11442" s="4"/>
      <c r="V11442" s="4"/>
      <c r="W11442" s="4"/>
      <c r="X11442" s="4"/>
      <c r="AJ11442" s="4"/>
      <c r="AK11442" s="4"/>
      <c r="AL11442" s="4"/>
      <c r="AM11442" s="4"/>
    </row>
    <row r="11443" spans="21:39" x14ac:dyDescent="0.2">
      <c r="U11443" s="4"/>
      <c r="V11443" s="4"/>
      <c r="W11443" s="4"/>
      <c r="X11443" s="4"/>
      <c r="AJ11443" s="4"/>
      <c r="AK11443" s="4"/>
      <c r="AL11443" s="4"/>
      <c r="AM11443" s="4"/>
    </row>
    <row r="11444" spans="21:39" x14ac:dyDescent="0.2">
      <c r="U11444" s="4"/>
      <c r="V11444" s="4"/>
      <c r="W11444" s="4"/>
      <c r="X11444" s="4"/>
      <c r="AJ11444" s="4"/>
      <c r="AK11444" s="4"/>
      <c r="AL11444" s="4"/>
      <c r="AM11444" s="4"/>
    </row>
    <row r="11445" spans="21:39" x14ac:dyDescent="0.2">
      <c r="U11445" s="4"/>
      <c r="V11445" s="4"/>
      <c r="W11445" s="4"/>
      <c r="X11445" s="4"/>
      <c r="AJ11445" s="4"/>
      <c r="AK11445" s="4"/>
      <c r="AL11445" s="4"/>
      <c r="AM11445" s="4"/>
    </row>
    <row r="11446" spans="21:39" x14ac:dyDescent="0.2">
      <c r="U11446" s="4"/>
      <c r="V11446" s="4"/>
      <c r="W11446" s="4"/>
      <c r="X11446" s="4"/>
      <c r="AJ11446" s="4"/>
      <c r="AK11446" s="4"/>
      <c r="AL11446" s="4"/>
      <c r="AM11446" s="4"/>
    </row>
    <row r="11447" spans="21:39" x14ac:dyDescent="0.2">
      <c r="U11447" s="4"/>
      <c r="V11447" s="4"/>
      <c r="W11447" s="4"/>
      <c r="X11447" s="4"/>
      <c r="AJ11447" s="4"/>
      <c r="AK11447" s="4"/>
      <c r="AL11447" s="4"/>
      <c r="AM11447" s="4"/>
    </row>
    <row r="11448" spans="21:39" x14ac:dyDescent="0.2">
      <c r="U11448" s="4"/>
      <c r="V11448" s="4"/>
      <c r="W11448" s="4"/>
      <c r="X11448" s="4"/>
      <c r="AJ11448" s="4"/>
      <c r="AK11448" s="4"/>
      <c r="AL11448" s="4"/>
      <c r="AM11448" s="4"/>
    </row>
    <row r="11449" spans="21:39" x14ac:dyDescent="0.2">
      <c r="U11449" s="4"/>
      <c r="V11449" s="4"/>
      <c r="W11449" s="4"/>
      <c r="X11449" s="4"/>
      <c r="AJ11449" s="4"/>
      <c r="AK11449" s="4"/>
      <c r="AL11449" s="4"/>
      <c r="AM11449" s="4"/>
    </row>
    <row r="11450" spans="21:39" x14ac:dyDescent="0.2">
      <c r="U11450" s="4"/>
      <c r="V11450" s="4"/>
      <c r="W11450" s="4"/>
      <c r="X11450" s="4"/>
      <c r="AJ11450" s="4"/>
      <c r="AK11450" s="4"/>
      <c r="AL11450" s="4"/>
      <c r="AM11450" s="4"/>
    </row>
    <row r="11451" spans="21:39" x14ac:dyDescent="0.2">
      <c r="U11451" s="4"/>
      <c r="V11451" s="4"/>
      <c r="W11451" s="4"/>
      <c r="X11451" s="4"/>
      <c r="AJ11451" s="4"/>
      <c r="AK11451" s="4"/>
      <c r="AL11451" s="4"/>
      <c r="AM11451" s="4"/>
    </row>
    <row r="11452" spans="21:39" x14ac:dyDescent="0.2">
      <c r="U11452" s="4"/>
      <c r="V11452" s="4"/>
      <c r="W11452" s="4"/>
      <c r="X11452" s="4"/>
      <c r="AJ11452" s="4"/>
      <c r="AK11452" s="4"/>
      <c r="AL11452" s="4"/>
      <c r="AM11452" s="4"/>
    </row>
    <row r="11453" spans="21:39" x14ac:dyDescent="0.2">
      <c r="U11453" s="4"/>
      <c r="V11453" s="4"/>
      <c r="W11453" s="4"/>
      <c r="X11453" s="4"/>
      <c r="AJ11453" s="4"/>
      <c r="AK11453" s="4"/>
      <c r="AL11453" s="4"/>
      <c r="AM11453" s="4"/>
    </row>
    <row r="11454" spans="21:39" x14ac:dyDescent="0.2">
      <c r="U11454" s="4"/>
      <c r="V11454" s="4"/>
      <c r="W11454" s="4"/>
      <c r="X11454" s="4"/>
      <c r="AJ11454" s="4"/>
      <c r="AK11454" s="4"/>
      <c r="AL11454" s="4"/>
      <c r="AM11454" s="4"/>
    </row>
    <row r="11455" spans="21:39" x14ac:dyDescent="0.2">
      <c r="U11455" s="4"/>
      <c r="V11455" s="4"/>
      <c r="W11455" s="4"/>
      <c r="X11455" s="4"/>
      <c r="AJ11455" s="4"/>
      <c r="AK11455" s="4"/>
      <c r="AL11455" s="4"/>
      <c r="AM11455" s="4"/>
    </row>
    <row r="11456" spans="21:39" x14ac:dyDescent="0.2">
      <c r="U11456" s="4"/>
      <c r="V11456" s="4"/>
      <c r="W11456" s="4"/>
      <c r="X11456" s="4"/>
      <c r="AJ11456" s="4"/>
      <c r="AK11456" s="4"/>
      <c r="AL11456" s="4"/>
      <c r="AM11456" s="4"/>
    </row>
    <row r="11457" spans="21:39" x14ac:dyDescent="0.2">
      <c r="U11457" s="4"/>
      <c r="V11457" s="4"/>
      <c r="W11457" s="4"/>
      <c r="X11457" s="4"/>
      <c r="AJ11457" s="4"/>
      <c r="AK11457" s="4"/>
      <c r="AL11457" s="4"/>
      <c r="AM11457" s="4"/>
    </row>
    <row r="11458" spans="21:39" x14ac:dyDescent="0.2">
      <c r="U11458" s="4"/>
      <c r="V11458" s="4"/>
      <c r="W11458" s="4"/>
      <c r="X11458" s="4"/>
      <c r="AJ11458" s="4"/>
      <c r="AK11458" s="4"/>
      <c r="AL11458" s="4"/>
      <c r="AM11458" s="4"/>
    </row>
    <row r="11459" spans="21:39" x14ac:dyDescent="0.2">
      <c r="U11459" s="4"/>
      <c r="V11459" s="4"/>
      <c r="W11459" s="4"/>
      <c r="X11459" s="4"/>
      <c r="AJ11459" s="4"/>
      <c r="AK11459" s="4"/>
      <c r="AL11459" s="4"/>
      <c r="AM11459" s="4"/>
    </row>
    <row r="11460" spans="21:39" x14ac:dyDescent="0.2">
      <c r="U11460" s="4"/>
      <c r="V11460" s="4"/>
      <c r="W11460" s="4"/>
      <c r="X11460" s="4"/>
      <c r="AJ11460" s="4"/>
      <c r="AK11460" s="4"/>
      <c r="AL11460" s="4"/>
      <c r="AM11460" s="4"/>
    </row>
    <row r="11461" spans="21:39" x14ac:dyDescent="0.2">
      <c r="U11461" s="4"/>
      <c r="V11461" s="4"/>
      <c r="W11461" s="4"/>
      <c r="X11461" s="4"/>
      <c r="AJ11461" s="4"/>
      <c r="AK11461" s="4"/>
      <c r="AL11461" s="4"/>
      <c r="AM11461" s="4"/>
    </row>
    <row r="11462" spans="21:39" x14ac:dyDescent="0.2">
      <c r="U11462" s="4"/>
      <c r="V11462" s="4"/>
      <c r="W11462" s="4"/>
      <c r="X11462" s="4"/>
      <c r="AJ11462" s="4"/>
      <c r="AK11462" s="4"/>
      <c r="AL11462" s="4"/>
      <c r="AM11462" s="4"/>
    </row>
    <row r="11463" spans="21:39" x14ac:dyDescent="0.2">
      <c r="U11463" s="4"/>
      <c r="V11463" s="4"/>
      <c r="W11463" s="4"/>
      <c r="X11463" s="4"/>
      <c r="AJ11463" s="4"/>
      <c r="AK11463" s="4"/>
      <c r="AL11463" s="4"/>
      <c r="AM11463" s="4"/>
    </row>
    <row r="11464" spans="21:39" x14ac:dyDescent="0.2">
      <c r="U11464" s="4"/>
      <c r="V11464" s="4"/>
      <c r="W11464" s="4"/>
      <c r="X11464" s="4"/>
      <c r="AJ11464" s="4"/>
      <c r="AK11464" s="4"/>
      <c r="AL11464" s="4"/>
      <c r="AM11464" s="4"/>
    </row>
    <row r="11465" spans="21:39" x14ac:dyDescent="0.2">
      <c r="U11465" s="4"/>
      <c r="V11465" s="4"/>
      <c r="W11465" s="4"/>
      <c r="X11465" s="4"/>
      <c r="AJ11465" s="4"/>
      <c r="AK11465" s="4"/>
      <c r="AL11465" s="4"/>
      <c r="AM11465" s="4"/>
    </row>
    <row r="11466" spans="21:39" x14ac:dyDescent="0.2">
      <c r="U11466" s="4"/>
      <c r="V11466" s="4"/>
      <c r="W11466" s="4"/>
      <c r="X11466" s="4"/>
      <c r="AJ11466" s="4"/>
      <c r="AK11466" s="4"/>
      <c r="AL11466" s="4"/>
      <c r="AM11466" s="4"/>
    </row>
    <row r="11467" spans="21:39" x14ac:dyDescent="0.2">
      <c r="U11467" s="4"/>
      <c r="V11467" s="4"/>
      <c r="W11467" s="4"/>
      <c r="X11467" s="4"/>
      <c r="AJ11467" s="4"/>
      <c r="AK11467" s="4"/>
      <c r="AL11467" s="4"/>
      <c r="AM11467" s="4"/>
    </row>
    <row r="11468" spans="21:39" x14ac:dyDescent="0.2">
      <c r="U11468" s="4"/>
      <c r="V11468" s="4"/>
      <c r="W11468" s="4"/>
      <c r="X11468" s="4"/>
      <c r="AJ11468" s="4"/>
      <c r="AK11468" s="4"/>
      <c r="AL11468" s="4"/>
      <c r="AM11468" s="4"/>
    </row>
    <row r="11469" spans="21:39" x14ac:dyDescent="0.2">
      <c r="U11469" s="4"/>
      <c r="V11469" s="4"/>
      <c r="W11469" s="4"/>
      <c r="X11469" s="4"/>
      <c r="AJ11469" s="4"/>
      <c r="AK11469" s="4"/>
      <c r="AL11469" s="4"/>
      <c r="AM11469" s="4"/>
    </row>
    <row r="11470" spans="21:39" x14ac:dyDescent="0.2">
      <c r="U11470" s="4"/>
      <c r="V11470" s="4"/>
      <c r="W11470" s="4"/>
      <c r="X11470" s="4"/>
      <c r="AJ11470" s="4"/>
      <c r="AK11470" s="4"/>
      <c r="AL11470" s="4"/>
      <c r="AM11470" s="4"/>
    </row>
    <row r="11471" spans="21:39" x14ac:dyDescent="0.2">
      <c r="U11471" s="4"/>
      <c r="V11471" s="4"/>
      <c r="W11471" s="4"/>
      <c r="X11471" s="4"/>
      <c r="AJ11471" s="4"/>
      <c r="AK11471" s="4"/>
      <c r="AL11471" s="4"/>
      <c r="AM11471" s="4"/>
    </row>
    <row r="11472" spans="21:39" x14ac:dyDescent="0.2">
      <c r="U11472" s="4"/>
      <c r="V11472" s="4"/>
      <c r="W11472" s="4"/>
      <c r="X11472" s="4"/>
      <c r="AJ11472" s="4"/>
      <c r="AK11472" s="4"/>
      <c r="AL11472" s="4"/>
      <c r="AM11472" s="4"/>
    </row>
    <row r="11473" spans="21:39" x14ac:dyDescent="0.2">
      <c r="U11473" s="4"/>
      <c r="V11473" s="4"/>
      <c r="W11473" s="4"/>
      <c r="X11473" s="4"/>
      <c r="AJ11473" s="4"/>
      <c r="AK11473" s="4"/>
      <c r="AL11473" s="4"/>
      <c r="AM11473" s="4"/>
    </row>
    <row r="11474" spans="21:39" x14ac:dyDescent="0.2">
      <c r="U11474" s="4"/>
      <c r="V11474" s="4"/>
      <c r="W11474" s="4"/>
      <c r="X11474" s="4"/>
      <c r="AJ11474" s="4"/>
      <c r="AK11474" s="4"/>
      <c r="AL11474" s="4"/>
      <c r="AM11474" s="4"/>
    </row>
    <row r="11475" spans="21:39" x14ac:dyDescent="0.2">
      <c r="U11475" s="4"/>
      <c r="V11475" s="4"/>
      <c r="W11475" s="4"/>
      <c r="X11475" s="4"/>
      <c r="AJ11475" s="4"/>
      <c r="AK11475" s="4"/>
      <c r="AL11475" s="4"/>
      <c r="AM11475" s="4"/>
    </row>
    <row r="11476" spans="21:39" x14ac:dyDescent="0.2">
      <c r="U11476" s="4"/>
      <c r="V11476" s="4"/>
      <c r="W11476" s="4"/>
      <c r="X11476" s="4"/>
      <c r="AJ11476" s="4"/>
      <c r="AK11476" s="4"/>
      <c r="AL11476" s="4"/>
      <c r="AM11476" s="4"/>
    </row>
    <row r="11477" spans="21:39" x14ac:dyDescent="0.2">
      <c r="U11477" s="4"/>
      <c r="V11477" s="4"/>
      <c r="W11477" s="4"/>
      <c r="X11477" s="4"/>
      <c r="AJ11477" s="4"/>
      <c r="AK11477" s="4"/>
      <c r="AL11477" s="4"/>
      <c r="AM11477" s="4"/>
    </row>
    <row r="11478" spans="21:39" x14ac:dyDescent="0.2">
      <c r="U11478" s="4"/>
      <c r="V11478" s="4"/>
      <c r="W11478" s="4"/>
      <c r="X11478" s="4"/>
      <c r="AJ11478" s="4"/>
      <c r="AK11478" s="4"/>
      <c r="AL11478" s="4"/>
      <c r="AM11478" s="4"/>
    </row>
    <row r="11479" spans="21:39" x14ac:dyDescent="0.2">
      <c r="U11479" s="4"/>
      <c r="V11479" s="4"/>
      <c r="W11479" s="4"/>
      <c r="X11479" s="4"/>
      <c r="AJ11479" s="4"/>
      <c r="AK11479" s="4"/>
      <c r="AL11479" s="4"/>
      <c r="AM11479" s="4"/>
    </row>
    <row r="11480" spans="21:39" x14ac:dyDescent="0.2">
      <c r="U11480" s="4"/>
      <c r="V11480" s="4"/>
      <c r="W11480" s="4"/>
      <c r="X11480" s="4"/>
      <c r="AJ11480" s="4"/>
      <c r="AK11480" s="4"/>
      <c r="AL11480" s="4"/>
      <c r="AM11480" s="4"/>
    </row>
    <row r="11481" spans="21:39" x14ac:dyDescent="0.2">
      <c r="U11481" s="4"/>
      <c r="V11481" s="4"/>
      <c r="W11481" s="4"/>
      <c r="X11481" s="4"/>
      <c r="AJ11481" s="4"/>
      <c r="AK11481" s="4"/>
      <c r="AL11481" s="4"/>
      <c r="AM11481" s="4"/>
    </row>
    <row r="11482" spans="21:39" x14ac:dyDescent="0.2">
      <c r="U11482" s="4"/>
      <c r="V11482" s="4"/>
      <c r="W11482" s="4"/>
      <c r="X11482" s="4"/>
      <c r="AJ11482" s="4"/>
      <c r="AK11482" s="4"/>
      <c r="AL11482" s="4"/>
      <c r="AM11482" s="4"/>
    </row>
    <row r="11483" spans="21:39" x14ac:dyDescent="0.2">
      <c r="U11483" s="4"/>
      <c r="V11483" s="4"/>
      <c r="W11483" s="4"/>
      <c r="X11483" s="4"/>
      <c r="AJ11483" s="4"/>
      <c r="AK11483" s="4"/>
      <c r="AL11483" s="4"/>
      <c r="AM11483" s="4"/>
    </row>
    <row r="11484" spans="21:39" x14ac:dyDescent="0.2">
      <c r="U11484" s="4"/>
      <c r="V11484" s="4"/>
      <c r="W11484" s="4"/>
      <c r="X11484" s="4"/>
      <c r="AJ11484" s="4"/>
      <c r="AK11484" s="4"/>
      <c r="AL11484" s="4"/>
      <c r="AM11484" s="4"/>
    </row>
    <row r="11485" spans="21:39" x14ac:dyDescent="0.2">
      <c r="U11485" s="4"/>
      <c r="V11485" s="4"/>
      <c r="W11485" s="4"/>
      <c r="X11485" s="4"/>
      <c r="AJ11485" s="4"/>
      <c r="AK11485" s="4"/>
      <c r="AL11485" s="4"/>
      <c r="AM11485" s="4"/>
    </row>
    <row r="11486" spans="21:39" x14ac:dyDescent="0.2">
      <c r="U11486" s="4"/>
      <c r="V11486" s="4"/>
      <c r="W11486" s="4"/>
      <c r="X11486" s="4"/>
      <c r="AJ11486" s="4"/>
      <c r="AK11486" s="4"/>
      <c r="AL11486" s="4"/>
      <c r="AM11486" s="4"/>
    </row>
    <row r="11487" spans="21:39" x14ac:dyDescent="0.2">
      <c r="U11487" s="4"/>
      <c r="V11487" s="4"/>
      <c r="W11487" s="4"/>
      <c r="X11487" s="4"/>
      <c r="AJ11487" s="4"/>
      <c r="AK11487" s="4"/>
      <c r="AL11487" s="4"/>
      <c r="AM11487" s="4"/>
    </row>
    <row r="11488" spans="21:39" x14ac:dyDescent="0.2">
      <c r="U11488" s="4"/>
      <c r="V11488" s="4"/>
      <c r="W11488" s="4"/>
      <c r="X11488" s="4"/>
      <c r="AJ11488" s="4"/>
      <c r="AK11488" s="4"/>
      <c r="AL11488" s="4"/>
      <c r="AM11488" s="4"/>
    </row>
    <row r="11489" spans="21:39" x14ac:dyDescent="0.2">
      <c r="U11489" s="4"/>
      <c r="V11489" s="4"/>
      <c r="W11489" s="4"/>
      <c r="X11489" s="4"/>
      <c r="AJ11489" s="4"/>
      <c r="AK11489" s="4"/>
      <c r="AL11489" s="4"/>
      <c r="AM11489" s="4"/>
    </row>
    <row r="11490" spans="21:39" x14ac:dyDescent="0.2">
      <c r="U11490" s="4"/>
      <c r="V11490" s="4"/>
      <c r="W11490" s="4"/>
      <c r="X11490" s="4"/>
      <c r="AJ11490" s="4"/>
      <c r="AK11490" s="4"/>
      <c r="AL11490" s="4"/>
      <c r="AM11490" s="4"/>
    </row>
    <row r="11491" spans="21:39" x14ac:dyDescent="0.2">
      <c r="U11491" s="4"/>
      <c r="V11491" s="4"/>
      <c r="W11491" s="4"/>
      <c r="X11491" s="4"/>
      <c r="AJ11491" s="4"/>
      <c r="AK11491" s="4"/>
      <c r="AL11491" s="4"/>
      <c r="AM11491" s="4"/>
    </row>
    <row r="11492" spans="21:39" x14ac:dyDescent="0.2">
      <c r="U11492" s="4"/>
      <c r="V11492" s="4"/>
      <c r="W11492" s="4"/>
      <c r="X11492" s="4"/>
      <c r="AJ11492" s="4"/>
      <c r="AK11492" s="4"/>
      <c r="AL11492" s="4"/>
      <c r="AM11492" s="4"/>
    </row>
    <row r="11493" spans="21:39" x14ac:dyDescent="0.2">
      <c r="U11493" s="4"/>
      <c r="V11493" s="4"/>
      <c r="W11493" s="4"/>
      <c r="X11493" s="4"/>
      <c r="AJ11493" s="4"/>
      <c r="AK11493" s="4"/>
      <c r="AL11493" s="4"/>
      <c r="AM11493" s="4"/>
    </row>
    <row r="11494" spans="21:39" x14ac:dyDescent="0.2">
      <c r="U11494" s="4"/>
      <c r="V11494" s="4"/>
      <c r="W11494" s="4"/>
      <c r="X11494" s="4"/>
      <c r="AJ11494" s="4"/>
      <c r="AK11494" s="4"/>
      <c r="AL11494" s="4"/>
      <c r="AM11494" s="4"/>
    </row>
    <row r="11495" spans="21:39" x14ac:dyDescent="0.2">
      <c r="U11495" s="4"/>
      <c r="V11495" s="4"/>
      <c r="W11495" s="4"/>
      <c r="X11495" s="4"/>
      <c r="AJ11495" s="4"/>
      <c r="AK11495" s="4"/>
      <c r="AL11495" s="4"/>
      <c r="AM11495" s="4"/>
    </row>
    <row r="11496" spans="21:39" x14ac:dyDescent="0.2">
      <c r="U11496" s="4"/>
      <c r="V11496" s="4"/>
      <c r="W11496" s="4"/>
      <c r="X11496" s="4"/>
      <c r="AJ11496" s="4"/>
      <c r="AK11496" s="4"/>
      <c r="AL11496" s="4"/>
      <c r="AM11496" s="4"/>
    </row>
    <row r="11497" spans="21:39" x14ac:dyDescent="0.2">
      <c r="U11497" s="4"/>
      <c r="V11497" s="4"/>
      <c r="W11497" s="4"/>
      <c r="X11497" s="4"/>
      <c r="AJ11497" s="4"/>
      <c r="AK11497" s="4"/>
      <c r="AL11497" s="4"/>
      <c r="AM11497" s="4"/>
    </row>
    <row r="11498" spans="21:39" x14ac:dyDescent="0.2">
      <c r="U11498" s="4"/>
      <c r="V11498" s="4"/>
      <c r="W11498" s="4"/>
      <c r="X11498" s="4"/>
      <c r="AJ11498" s="4"/>
      <c r="AK11498" s="4"/>
      <c r="AL11498" s="4"/>
      <c r="AM11498" s="4"/>
    </row>
    <row r="11499" spans="21:39" x14ac:dyDescent="0.2">
      <c r="U11499" s="4"/>
      <c r="V11499" s="4"/>
      <c r="W11499" s="4"/>
      <c r="X11499" s="4"/>
      <c r="AJ11499" s="4"/>
      <c r="AK11499" s="4"/>
      <c r="AL11499" s="4"/>
      <c r="AM11499" s="4"/>
    </row>
    <row r="11500" spans="21:39" x14ac:dyDescent="0.2">
      <c r="U11500" s="4"/>
      <c r="V11500" s="4"/>
      <c r="W11500" s="4"/>
      <c r="X11500" s="4"/>
      <c r="AJ11500" s="4"/>
      <c r="AK11500" s="4"/>
      <c r="AL11500" s="4"/>
      <c r="AM11500" s="4"/>
    </row>
    <row r="11501" spans="21:39" x14ac:dyDescent="0.2">
      <c r="U11501" s="4"/>
      <c r="V11501" s="4"/>
      <c r="W11501" s="4"/>
      <c r="X11501" s="4"/>
      <c r="AJ11501" s="4"/>
      <c r="AK11501" s="4"/>
      <c r="AL11501" s="4"/>
      <c r="AM11501" s="4"/>
    </row>
    <row r="11502" spans="21:39" x14ac:dyDescent="0.2">
      <c r="U11502" s="4"/>
      <c r="V11502" s="4"/>
      <c r="W11502" s="4"/>
      <c r="X11502" s="4"/>
      <c r="AJ11502" s="4"/>
      <c r="AK11502" s="4"/>
      <c r="AL11502" s="4"/>
      <c r="AM11502" s="4"/>
    </row>
    <row r="11503" spans="21:39" x14ac:dyDescent="0.2">
      <c r="U11503" s="4"/>
      <c r="V11503" s="4"/>
      <c r="W11503" s="4"/>
      <c r="X11503" s="4"/>
      <c r="AJ11503" s="4"/>
      <c r="AK11503" s="4"/>
      <c r="AL11503" s="4"/>
      <c r="AM11503" s="4"/>
    </row>
    <row r="11504" spans="21:39" x14ac:dyDescent="0.2">
      <c r="U11504" s="4"/>
      <c r="V11504" s="4"/>
      <c r="W11504" s="4"/>
      <c r="X11504" s="4"/>
      <c r="AJ11504" s="4"/>
      <c r="AK11504" s="4"/>
      <c r="AL11504" s="4"/>
      <c r="AM11504" s="4"/>
    </row>
    <row r="11505" spans="21:39" x14ac:dyDescent="0.2">
      <c r="U11505" s="4"/>
      <c r="V11505" s="4"/>
      <c r="W11505" s="4"/>
      <c r="X11505" s="4"/>
      <c r="AJ11505" s="4"/>
      <c r="AK11505" s="4"/>
      <c r="AL11505" s="4"/>
      <c r="AM11505" s="4"/>
    </row>
    <row r="11506" spans="21:39" x14ac:dyDescent="0.2">
      <c r="U11506" s="4"/>
      <c r="V11506" s="4"/>
      <c r="W11506" s="4"/>
      <c r="X11506" s="4"/>
      <c r="AJ11506" s="4"/>
      <c r="AK11506" s="4"/>
      <c r="AL11506" s="4"/>
      <c r="AM11506" s="4"/>
    </row>
    <row r="11507" spans="21:39" x14ac:dyDescent="0.2">
      <c r="U11507" s="4"/>
      <c r="V11507" s="4"/>
      <c r="W11507" s="4"/>
      <c r="X11507" s="4"/>
      <c r="AJ11507" s="4"/>
      <c r="AK11507" s="4"/>
      <c r="AL11507" s="4"/>
      <c r="AM11507" s="4"/>
    </row>
    <row r="11508" spans="21:39" x14ac:dyDescent="0.2">
      <c r="U11508" s="4"/>
      <c r="V11508" s="4"/>
      <c r="W11508" s="4"/>
      <c r="X11508" s="4"/>
      <c r="AJ11508" s="4"/>
      <c r="AK11508" s="4"/>
      <c r="AL11508" s="4"/>
      <c r="AM11508" s="4"/>
    </row>
    <row r="11509" spans="21:39" x14ac:dyDescent="0.2">
      <c r="U11509" s="4"/>
      <c r="V11509" s="4"/>
      <c r="W11509" s="4"/>
      <c r="X11509" s="4"/>
      <c r="AJ11509" s="4"/>
      <c r="AK11509" s="4"/>
      <c r="AL11509" s="4"/>
      <c r="AM11509" s="4"/>
    </row>
    <row r="11510" spans="21:39" x14ac:dyDescent="0.2">
      <c r="U11510" s="4"/>
      <c r="V11510" s="4"/>
      <c r="W11510" s="4"/>
      <c r="X11510" s="4"/>
      <c r="AJ11510" s="4"/>
      <c r="AK11510" s="4"/>
      <c r="AL11510" s="4"/>
      <c r="AM11510" s="4"/>
    </row>
    <row r="11511" spans="21:39" x14ac:dyDescent="0.2">
      <c r="U11511" s="4"/>
      <c r="V11511" s="4"/>
      <c r="W11511" s="4"/>
      <c r="X11511" s="4"/>
      <c r="AJ11511" s="4"/>
      <c r="AK11511" s="4"/>
      <c r="AL11511" s="4"/>
      <c r="AM11511" s="4"/>
    </row>
    <row r="11512" spans="21:39" x14ac:dyDescent="0.2">
      <c r="U11512" s="4"/>
      <c r="V11512" s="4"/>
      <c r="W11512" s="4"/>
      <c r="X11512" s="4"/>
      <c r="AJ11512" s="4"/>
      <c r="AK11512" s="4"/>
      <c r="AL11512" s="4"/>
      <c r="AM11512" s="4"/>
    </row>
    <row r="11513" spans="21:39" x14ac:dyDescent="0.2">
      <c r="U11513" s="4"/>
      <c r="V11513" s="4"/>
      <c r="W11513" s="4"/>
      <c r="X11513" s="4"/>
      <c r="AJ11513" s="4"/>
      <c r="AK11513" s="4"/>
      <c r="AL11513" s="4"/>
      <c r="AM11513" s="4"/>
    </row>
    <row r="11514" spans="21:39" x14ac:dyDescent="0.2">
      <c r="U11514" s="4"/>
      <c r="V11514" s="4"/>
      <c r="W11514" s="4"/>
      <c r="X11514" s="4"/>
      <c r="AJ11514" s="4"/>
      <c r="AK11514" s="4"/>
      <c r="AL11514" s="4"/>
      <c r="AM11514" s="4"/>
    </row>
    <row r="11515" spans="21:39" x14ac:dyDescent="0.2">
      <c r="U11515" s="4"/>
      <c r="V11515" s="4"/>
      <c r="W11515" s="4"/>
      <c r="X11515" s="4"/>
      <c r="AJ11515" s="4"/>
      <c r="AK11515" s="4"/>
      <c r="AL11515" s="4"/>
      <c r="AM11515" s="4"/>
    </row>
    <row r="11516" spans="21:39" x14ac:dyDescent="0.2">
      <c r="U11516" s="4"/>
      <c r="V11516" s="4"/>
      <c r="W11516" s="4"/>
      <c r="X11516" s="4"/>
      <c r="AJ11516" s="4"/>
      <c r="AK11516" s="4"/>
      <c r="AL11516" s="4"/>
      <c r="AM11516" s="4"/>
    </row>
    <row r="11517" spans="21:39" x14ac:dyDescent="0.2">
      <c r="U11517" s="4"/>
      <c r="V11517" s="4"/>
      <c r="W11517" s="4"/>
      <c r="X11517" s="4"/>
      <c r="AJ11517" s="4"/>
      <c r="AK11517" s="4"/>
      <c r="AL11517" s="4"/>
      <c r="AM11517" s="4"/>
    </row>
    <row r="11518" spans="21:39" x14ac:dyDescent="0.2">
      <c r="U11518" s="4"/>
      <c r="V11518" s="4"/>
      <c r="W11518" s="4"/>
      <c r="X11518" s="4"/>
      <c r="AJ11518" s="4"/>
      <c r="AK11518" s="4"/>
      <c r="AL11518" s="4"/>
      <c r="AM11518" s="4"/>
    </row>
    <row r="11519" spans="21:39" x14ac:dyDescent="0.2">
      <c r="U11519" s="4"/>
      <c r="V11519" s="4"/>
      <c r="W11519" s="4"/>
      <c r="X11519" s="4"/>
      <c r="AJ11519" s="4"/>
      <c r="AK11519" s="4"/>
      <c r="AL11519" s="4"/>
      <c r="AM11519" s="4"/>
    </row>
    <row r="11520" spans="21:39" x14ac:dyDescent="0.2">
      <c r="U11520" s="4"/>
      <c r="V11520" s="4"/>
      <c r="W11520" s="4"/>
      <c r="X11520" s="4"/>
      <c r="AJ11520" s="4"/>
      <c r="AK11520" s="4"/>
      <c r="AL11520" s="4"/>
      <c r="AM11520" s="4"/>
    </row>
    <row r="11521" spans="21:39" x14ac:dyDescent="0.2">
      <c r="U11521" s="4"/>
      <c r="V11521" s="4"/>
      <c r="W11521" s="4"/>
      <c r="X11521" s="4"/>
      <c r="AJ11521" s="4"/>
      <c r="AK11521" s="4"/>
      <c r="AL11521" s="4"/>
      <c r="AM11521" s="4"/>
    </row>
    <row r="11522" spans="21:39" x14ac:dyDescent="0.2">
      <c r="U11522" s="4"/>
      <c r="V11522" s="4"/>
      <c r="W11522" s="4"/>
      <c r="X11522" s="4"/>
      <c r="AJ11522" s="4"/>
      <c r="AK11522" s="4"/>
      <c r="AL11522" s="4"/>
      <c r="AM11522" s="4"/>
    </row>
    <row r="11523" spans="21:39" x14ac:dyDescent="0.2">
      <c r="U11523" s="4"/>
      <c r="V11523" s="4"/>
      <c r="W11523" s="4"/>
      <c r="X11523" s="4"/>
      <c r="AJ11523" s="4"/>
      <c r="AK11523" s="4"/>
      <c r="AL11523" s="4"/>
      <c r="AM11523" s="4"/>
    </row>
    <row r="11524" spans="21:39" x14ac:dyDescent="0.2">
      <c r="U11524" s="4"/>
      <c r="V11524" s="4"/>
      <c r="W11524" s="4"/>
      <c r="X11524" s="4"/>
      <c r="AJ11524" s="4"/>
      <c r="AK11524" s="4"/>
      <c r="AL11524" s="4"/>
      <c r="AM11524" s="4"/>
    </row>
    <row r="11525" spans="21:39" x14ac:dyDescent="0.2">
      <c r="U11525" s="4"/>
      <c r="V11525" s="4"/>
      <c r="W11525" s="4"/>
      <c r="X11525" s="4"/>
      <c r="AJ11525" s="4"/>
      <c r="AK11525" s="4"/>
      <c r="AL11525" s="4"/>
      <c r="AM11525" s="4"/>
    </row>
    <row r="11526" spans="21:39" x14ac:dyDescent="0.2">
      <c r="U11526" s="4"/>
      <c r="V11526" s="4"/>
      <c r="W11526" s="4"/>
      <c r="X11526" s="4"/>
      <c r="AJ11526" s="4"/>
      <c r="AK11526" s="4"/>
      <c r="AL11526" s="4"/>
      <c r="AM11526" s="4"/>
    </row>
    <row r="11527" spans="21:39" x14ac:dyDescent="0.2">
      <c r="U11527" s="4"/>
      <c r="V11527" s="4"/>
      <c r="W11527" s="4"/>
      <c r="X11527" s="4"/>
      <c r="AJ11527" s="4"/>
      <c r="AK11527" s="4"/>
      <c r="AL11527" s="4"/>
      <c r="AM11527" s="4"/>
    </row>
    <row r="11528" spans="21:39" x14ac:dyDescent="0.2">
      <c r="U11528" s="4"/>
      <c r="V11528" s="4"/>
      <c r="W11528" s="4"/>
      <c r="X11528" s="4"/>
      <c r="AJ11528" s="4"/>
      <c r="AK11528" s="4"/>
      <c r="AL11528" s="4"/>
      <c r="AM11528" s="4"/>
    </row>
    <row r="11529" spans="21:39" x14ac:dyDescent="0.2">
      <c r="U11529" s="4"/>
      <c r="V11529" s="4"/>
      <c r="W11529" s="4"/>
      <c r="X11529" s="4"/>
      <c r="AJ11529" s="4"/>
      <c r="AK11529" s="4"/>
      <c r="AL11529" s="4"/>
      <c r="AM11529" s="4"/>
    </row>
    <row r="11530" spans="21:39" x14ac:dyDescent="0.2">
      <c r="U11530" s="4"/>
      <c r="V11530" s="4"/>
      <c r="W11530" s="4"/>
      <c r="X11530" s="4"/>
      <c r="AJ11530" s="4"/>
      <c r="AK11530" s="4"/>
      <c r="AL11530" s="4"/>
      <c r="AM11530" s="4"/>
    </row>
    <row r="11531" spans="21:39" x14ac:dyDescent="0.2">
      <c r="U11531" s="4"/>
      <c r="V11531" s="4"/>
      <c r="W11531" s="4"/>
      <c r="X11531" s="4"/>
      <c r="AJ11531" s="4"/>
      <c r="AK11531" s="4"/>
      <c r="AL11531" s="4"/>
      <c r="AM11531" s="4"/>
    </row>
    <row r="11532" spans="21:39" x14ac:dyDescent="0.2">
      <c r="U11532" s="4"/>
      <c r="V11532" s="4"/>
      <c r="W11532" s="4"/>
      <c r="X11532" s="4"/>
      <c r="AJ11532" s="4"/>
      <c r="AK11532" s="4"/>
      <c r="AL11532" s="4"/>
      <c r="AM11532" s="4"/>
    </row>
    <row r="11533" spans="21:39" x14ac:dyDescent="0.2">
      <c r="U11533" s="4"/>
      <c r="V11533" s="4"/>
      <c r="W11533" s="4"/>
      <c r="X11533" s="4"/>
      <c r="AJ11533" s="4"/>
      <c r="AK11533" s="4"/>
      <c r="AL11533" s="4"/>
      <c r="AM11533" s="4"/>
    </row>
    <row r="11534" spans="21:39" x14ac:dyDescent="0.2">
      <c r="U11534" s="4"/>
      <c r="V11534" s="4"/>
      <c r="W11534" s="4"/>
      <c r="X11534" s="4"/>
      <c r="AJ11534" s="4"/>
      <c r="AK11534" s="4"/>
      <c r="AL11534" s="4"/>
      <c r="AM11534" s="4"/>
    </row>
    <row r="11535" spans="21:39" x14ac:dyDescent="0.2">
      <c r="U11535" s="4"/>
      <c r="V11535" s="4"/>
      <c r="W11535" s="4"/>
      <c r="X11535" s="4"/>
      <c r="AJ11535" s="4"/>
      <c r="AK11535" s="4"/>
      <c r="AL11535" s="4"/>
      <c r="AM11535" s="4"/>
    </row>
    <row r="11536" spans="21:39" x14ac:dyDescent="0.2">
      <c r="U11536" s="4"/>
      <c r="V11536" s="4"/>
      <c r="W11536" s="4"/>
      <c r="X11536" s="4"/>
      <c r="AJ11536" s="4"/>
      <c r="AK11536" s="4"/>
      <c r="AL11536" s="4"/>
      <c r="AM11536" s="4"/>
    </row>
    <row r="11537" spans="21:39" x14ac:dyDescent="0.2">
      <c r="U11537" s="4"/>
      <c r="V11537" s="4"/>
      <c r="W11537" s="4"/>
      <c r="X11537" s="4"/>
      <c r="AJ11537" s="4"/>
      <c r="AK11537" s="4"/>
      <c r="AL11537" s="4"/>
      <c r="AM11537" s="4"/>
    </row>
    <row r="11538" spans="21:39" x14ac:dyDescent="0.2">
      <c r="U11538" s="4"/>
      <c r="V11538" s="4"/>
      <c r="W11538" s="4"/>
      <c r="X11538" s="4"/>
      <c r="AJ11538" s="4"/>
      <c r="AK11538" s="4"/>
      <c r="AL11538" s="4"/>
      <c r="AM11538" s="4"/>
    </row>
    <row r="11539" spans="21:39" x14ac:dyDescent="0.2">
      <c r="U11539" s="4"/>
      <c r="V11539" s="4"/>
      <c r="W11539" s="4"/>
      <c r="X11539" s="4"/>
      <c r="AJ11539" s="4"/>
      <c r="AK11539" s="4"/>
      <c r="AL11539" s="4"/>
      <c r="AM11539" s="4"/>
    </row>
    <row r="11540" spans="21:39" x14ac:dyDescent="0.2">
      <c r="U11540" s="4"/>
      <c r="V11540" s="4"/>
      <c r="W11540" s="4"/>
      <c r="X11540" s="4"/>
      <c r="AJ11540" s="4"/>
      <c r="AK11540" s="4"/>
      <c r="AL11540" s="4"/>
      <c r="AM11540" s="4"/>
    </row>
    <row r="11541" spans="21:39" x14ac:dyDescent="0.2">
      <c r="U11541" s="4"/>
      <c r="V11541" s="4"/>
      <c r="W11541" s="4"/>
      <c r="X11541" s="4"/>
      <c r="AJ11541" s="4"/>
      <c r="AK11541" s="4"/>
      <c r="AL11541" s="4"/>
      <c r="AM11541" s="4"/>
    </row>
    <row r="11542" spans="21:39" x14ac:dyDescent="0.2">
      <c r="U11542" s="4"/>
      <c r="V11542" s="4"/>
      <c r="W11542" s="4"/>
      <c r="X11542" s="4"/>
      <c r="AJ11542" s="4"/>
      <c r="AK11542" s="4"/>
      <c r="AL11542" s="4"/>
      <c r="AM11542" s="4"/>
    </row>
    <row r="11543" spans="21:39" x14ac:dyDescent="0.2">
      <c r="U11543" s="4"/>
      <c r="V11543" s="4"/>
      <c r="W11543" s="4"/>
      <c r="X11543" s="4"/>
      <c r="AJ11543" s="4"/>
      <c r="AK11543" s="4"/>
      <c r="AL11543" s="4"/>
      <c r="AM11543" s="4"/>
    </row>
    <row r="11544" spans="21:39" x14ac:dyDescent="0.2">
      <c r="U11544" s="4"/>
      <c r="V11544" s="4"/>
      <c r="W11544" s="4"/>
      <c r="X11544" s="4"/>
      <c r="AJ11544" s="4"/>
      <c r="AK11544" s="4"/>
      <c r="AL11544" s="4"/>
      <c r="AM11544" s="4"/>
    </row>
    <row r="11545" spans="21:39" x14ac:dyDescent="0.2">
      <c r="U11545" s="4"/>
      <c r="V11545" s="4"/>
      <c r="W11545" s="4"/>
      <c r="X11545" s="4"/>
      <c r="AJ11545" s="4"/>
      <c r="AK11545" s="4"/>
      <c r="AL11545" s="4"/>
      <c r="AM11545" s="4"/>
    </row>
    <row r="11546" spans="21:39" x14ac:dyDescent="0.2">
      <c r="U11546" s="4"/>
      <c r="V11546" s="4"/>
      <c r="W11546" s="4"/>
      <c r="X11546" s="4"/>
      <c r="AJ11546" s="4"/>
      <c r="AK11546" s="4"/>
      <c r="AL11546" s="4"/>
      <c r="AM11546" s="4"/>
    </row>
    <row r="11547" spans="21:39" x14ac:dyDescent="0.2">
      <c r="U11547" s="4"/>
      <c r="V11547" s="4"/>
      <c r="W11547" s="4"/>
      <c r="X11547" s="4"/>
      <c r="AJ11547" s="4"/>
      <c r="AK11547" s="4"/>
      <c r="AL11547" s="4"/>
      <c r="AM11547" s="4"/>
    </row>
    <row r="11548" spans="21:39" x14ac:dyDescent="0.2">
      <c r="U11548" s="4"/>
      <c r="V11548" s="4"/>
      <c r="W11548" s="4"/>
      <c r="X11548" s="4"/>
      <c r="AJ11548" s="4"/>
      <c r="AK11548" s="4"/>
      <c r="AL11548" s="4"/>
      <c r="AM11548" s="4"/>
    </row>
    <row r="11549" spans="21:39" x14ac:dyDescent="0.2">
      <c r="U11549" s="4"/>
      <c r="V11549" s="4"/>
      <c r="W11549" s="4"/>
      <c r="X11549" s="4"/>
      <c r="AJ11549" s="4"/>
      <c r="AK11549" s="4"/>
      <c r="AL11549" s="4"/>
      <c r="AM11549" s="4"/>
    </row>
    <row r="11550" spans="21:39" x14ac:dyDescent="0.2">
      <c r="U11550" s="4"/>
      <c r="V11550" s="4"/>
      <c r="W11550" s="4"/>
      <c r="X11550" s="4"/>
      <c r="AJ11550" s="4"/>
      <c r="AK11550" s="4"/>
      <c r="AL11550" s="4"/>
      <c r="AM11550" s="4"/>
    </row>
    <row r="11551" spans="21:39" x14ac:dyDescent="0.2">
      <c r="U11551" s="4"/>
      <c r="V11551" s="4"/>
      <c r="W11551" s="4"/>
      <c r="X11551" s="4"/>
      <c r="AJ11551" s="4"/>
      <c r="AK11551" s="4"/>
      <c r="AL11551" s="4"/>
      <c r="AM11551" s="4"/>
    </row>
    <row r="11552" spans="21:39" x14ac:dyDescent="0.2">
      <c r="U11552" s="4"/>
      <c r="V11552" s="4"/>
      <c r="W11552" s="4"/>
      <c r="X11552" s="4"/>
      <c r="AJ11552" s="4"/>
      <c r="AK11552" s="4"/>
      <c r="AL11552" s="4"/>
      <c r="AM11552" s="4"/>
    </row>
    <row r="11553" spans="21:39" x14ac:dyDescent="0.2">
      <c r="U11553" s="4"/>
      <c r="V11553" s="4"/>
      <c r="W11553" s="4"/>
      <c r="X11553" s="4"/>
      <c r="AJ11553" s="4"/>
      <c r="AK11553" s="4"/>
      <c r="AL11553" s="4"/>
      <c r="AM11553" s="4"/>
    </row>
    <row r="11554" spans="21:39" x14ac:dyDescent="0.2">
      <c r="U11554" s="4"/>
      <c r="V11554" s="4"/>
      <c r="W11554" s="4"/>
      <c r="X11554" s="4"/>
      <c r="AJ11554" s="4"/>
      <c r="AK11554" s="4"/>
      <c r="AL11554" s="4"/>
      <c r="AM11554" s="4"/>
    </row>
    <row r="11555" spans="21:39" x14ac:dyDescent="0.2">
      <c r="U11555" s="4"/>
      <c r="V11555" s="4"/>
      <c r="W11555" s="4"/>
      <c r="X11555" s="4"/>
      <c r="AJ11555" s="4"/>
      <c r="AK11555" s="4"/>
      <c r="AL11555" s="4"/>
      <c r="AM11555" s="4"/>
    </row>
    <row r="11556" spans="21:39" x14ac:dyDescent="0.2">
      <c r="U11556" s="4"/>
      <c r="V11556" s="4"/>
      <c r="W11556" s="4"/>
      <c r="X11556" s="4"/>
      <c r="AJ11556" s="4"/>
      <c r="AK11556" s="4"/>
      <c r="AL11556" s="4"/>
      <c r="AM11556" s="4"/>
    </row>
    <row r="11557" spans="21:39" x14ac:dyDescent="0.2">
      <c r="U11557" s="4"/>
      <c r="V11557" s="4"/>
      <c r="W11557" s="4"/>
      <c r="X11557" s="4"/>
      <c r="AJ11557" s="4"/>
      <c r="AK11557" s="4"/>
      <c r="AL11557" s="4"/>
      <c r="AM11557" s="4"/>
    </row>
    <row r="11558" spans="21:39" x14ac:dyDescent="0.2">
      <c r="U11558" s="4"/>
      <c r="V11558" s="4"/>
      <c r="W11558" s="4"/>
      <c r="X11558" s="4"/>
      <c r="AJ11558" s="4"/>
      <c r="AK11558" s="4"/>
      <c r="AL11558" s="4"/>
      <c r="AM11558" s="4"/>
    </row>
    <row r="11559" spans="21:39" x14ac:dyDescent="0.2">
      <c r="U11559" s="4"/>
      <c r="V11559" s="4"/>
      <c r="W11559" s="4"/>
      <c r="X11559" s="4"/>
      <c r="AJ11559" s="4"/>
      <c r="AK11559" s="4"/>
      <c r="AL11559" s="4"/>
      <c r="AM11559" s="4"/>
    </row>
    <row r="11560" spans="21:39" x14ac:dyDescent="0.2">
      <c r="U11560" s="4"/>
      <c r="V11560" s="4"/>
      <c r="W11560" s="4"/>
      <c r="X11560" s="4"/>
      <c r="AJ11560" s="4"/>
      <c r="AK11560" s="4"/>
      <c r="AL11560" s="4"/>
      <c r="AM11560" s="4"/>
    </row>
    <row r="11561" spans="21:39" x14ac:dyDescent="0.2">
      <c r="U11561" s="4"/>
      <c r="V11561" s="4"/>
      <c r="W11561" s="4"/>
      <c r="X11561" s="4"/>
      <c r="AJ11561" s="4"/>
      <c r="AK11561" s="4"/>
      <c r="AL11561" s="4"/>
      <c r="AM11561" s="4"/>
    </row>
    <row r="11562" spans="21:39" x14ac:dyDescent="0.2">
      <c r="U11562" s="4"/>
      <c r="V11562" s="4"/>
      <c r="W11562" s="4"/>
      <c r="X11562" s="4"/>
      <c r="AJ11562" s="4"/>
      <c r="AK11562" s="4"/>
      <c r="AL11562" s="4"/>
      <c r="AM11562" s="4"/>
    </row>
    <row r="11563" spans="21:39" x14ac:dyDescent="0.2">
      <c r="U11563" s="4"/>
      <c r="V11563" s="4"/>
      <c r="W11563" s="4"/>
      <c r="X11563" s="4"/>
      <c r="AJ11563" s="4"/>
      <c r="AK11563" s="4"/>
      <c r="AL11563" s="4"/>
      <c r="AM11563" s="4"/>
    </row>
    <row r="11564" spans="21:39" x14ac:dyDescent="0.2">
      <c r="U11564" s="4"/>
      <c r="V11564" s="4"/>
      <c r="W11564" s="4"/>
      <c r="X11564" s="4"/>
      <c r="AJ11564" s="4"/>
      <c r="AK11564" s="4"/>
      <c r="AL11564" s="4"/>
      <c r="AM11564" s="4"/>
    </row>
    <row r="11565" spans="21:39" x14ac:dyDescent="0.2">
      <c r="U11565" s="4"/>
      <c r="V11565" s="4"/>
      <c r="W11565" s="4"/>
      <c r="X11565" s="4"/>
      <c r="AJ11565" s="4"/>
      <c r="AK11565" s="4"/>
      <c r="AL11565" s="4"/>
      <c r="AM11565" s="4"/>
    </row>
    <row r="11566" spans="21:39" x14ac:dyDescent="0.2">
      <c r="U11566" s="4"/>
      <c r="V11566" s="4"/>
      <c r="W11566" s="4"/>
      <c r="X11566" s="4"/>
      <c r="AJ11566" s="4"/>
      <c r="AK11566" s="4"/>
      <c r="AL11566" s="4"/>
      <c r="AM11566" s="4"/>
    </row>
    <row r="11567" spans="21:39" x14ac:dyDescent="0.2">
      <c r="U11567" s="4"/>
      <c r="V11567" s="4"/>
      <c r="W11567" s="4"/>
      <c r="X11567" s="4"/>
      <c r="AJ11567" s="4"/>
      <c r="AK11567" s="4"/>
      <c r="AL11567" s="4"/>
      <c r="AM11567" s="4"/>
    </row>
    <row r="11568" spans="21:39" x14ac:dyDescent="0.2">
      <c r="U11568" s="4"/>
      <c r="V11568" s="4"/>
      <c r="W11568" s="4"/>
      <c r="X11568" s="4"/>
      <c r="AJ11568" s="4"/>
      <c r="AK11568" s="4"/>
      <c r="AL11568" s="4"/>
      <c r="AM11568" s="4"/>
    </row>
    <row r="11569" spans="21:39" x14ac:dyDescent="0.2">
      <c r="U11569" s="4"/>
      <c r="V11569" s="4"/>
      <c r="W11569" s="4"/>
      <c r="X11569" s="4"/>
      <c r="AJ11569" s="4"/>
      <c r="AK11569" s="4"/>
      <c r="AL11569" s="4"/>
      <c r="AM11569" s="4"/>
    </row>
    <row r="11570" spans="21:39" x14ac:dyDescent="0.2">
      <c r="U11570" s="4"/>
      <c r="V11570" s="4"/>
      <c r="W11570" s="4"/>
      <c r="X11570" s="4"/>
      <c r="AJ11570" s="4"/>
      <c r="AK11570" s="4"/>
      <c r="AL11570" s="4"/>
      <c r="AM11570" s="4"/>
    </row>
    <row r="11571" spans="21:39" x14ac:dyDescent="0.2">
      <c r="U11571" s="4"/>
      <c r="V11571" s="4"/>
      <c r="W11571" s="4"/>
      <c r="X11571" s="4"/>
      <c r="AJ11571" s="4"/>
      <c r="AK11571" s="4"/>
      <c r="AL11571" s="4"/>
      <c r="AM11571" s="4"/>
    </row>
    <row r="11572" spans="21:39" x14ac:dyDescent="0.2">
      <c r="U11572" s="4"/>
      <c r="V11572" s="4"/>
      <c r="W11572" s="4"/>
      <c r="X11572" s="4"/>
      <c r="AJ11572" s="4"/>
      <c r="AK11572" s="4"/>
      <c r="AL11572" s="4"/>
      <c r="AM11572" s="4"/>
    </row>
    <row r="11573" spans="21:39" x14ac:dyDescent="0.2">
      <c r="U11573" s="4"/>
      <c r="V11573" s="4"/>
      <c r="W11573" s="4"/>
      <c r="X11573" s="4"/>
      <c r="AJ11573" s="4"/>
      <c r="AK11573" s="4"/>
      <c r="AL11573" s="4"/>
      <c r="AM11573" s="4"/>
    </row>
    <row r="11574" spans="21:39" x14ac:dyDescent="0.2">
      <c r="U11574" s="4"/>
      <c r="V11574" s="4"/>
      <c r="W11574" s="4"/>
      <c r="X11574" s="4"/>
      <c r="AJ11574" s="4"/>
      <c r="AK11574" s="4"/>
      <c r="AL11574" s="4"/>
      <c r="AM11574" s="4"/>
    </row>
    <row r="11575" spans="21:39" x14ac:dyDescent="0.2">
      <c r="U11575" s="4"/>
      <c r="V11575" s="4"/>
      <c r="W11575" s="4"/>
      <c r="X11575" s="4"/>
      <c r="AJ11575" s="4"/>
      <c r="AK11575" s="4"/>
      <c r="AL11575" s="4"/>
      <c r="AM11575" s="4"/>
    </row>
    <row r="11576" spans="21:39" x14ac:dyDescent="0.2">
      <c r="U11576" s="4"/>
      <c r="V11576" s="4"/>
      <c r="W11576" s="4"/>
      <c r="X11576" s="4"/>
      <c r="AJ11576" s="4"/>
      <c r="AK11576" s="4"/>
      <c r="AL11576" s="4"/>
      <c r="AM11576" s="4"/>
    </row>
    <row r="11577" spans="21:39" x14ac:dyDescent="0.2">
      <c r="U11577" s="4"/>
      <c r="V11577" s="4"/>
      <c r="W11577" s="4"/>
      <c r="X11577" s="4"/>
      <c r="AJ11577" s="4"/>
      <c r="AK11577" s="4"/>
      <c r="AL11577" s="4"/>
      <c r="AM11577" s="4"/>
    </row>
    <row r="11578" spans="21:39" x14ac:dyDescent="0.2">
      <c r="U11578" s="4"/>
      <c r="V11578" s="4"/>
      <c r="W11578" s="4"/>
      <c r="X11578" s="4"/>
      <c r="AJ11578" s="4"/>
      <c r="AK11578" s="4"/>
      <c r="AL11578" s="4"/>
      <c r="AM11578" s="4"/>
    </row>
    <row r="11579" spans="21:39" x14ac:dyDescent="0.2">
      <c r="U11579" s="4"/>
      <c r="V11579" s="4"/>
      <c r="W11579" s="4"/>
      <c r="X11579" s="4"/>
      <c r="AJ11579" s="4"/>
      <c r="AK11579" s="4"/>
      <c r="AL11579" s="4"/>
      <c r="AM11579" s="4"/>
    </row>
    <row r="11580" spans="21:39" x14ac:dyDescent="0.2">
      <c r="U11580" s="4"/>
      <c r="V11580" s="4"/>
      <c r="W11580" s="4"/>
      <c r="X11580" s="4"/>
      <c r="AJ11580" s="4"/>
      <c r="AK11580" s="4"/>
      <c r="AL11580" s="4"/>
      <c r="AM11580" s="4"/>
    </row>
    <row r="11581" spans="21:39" x14ac:dyDescent="0.2">
      <c r="U11581" s="4"/>
      <c r="V11581" s="4"/>
      <c r="W11581" s="4"/>
      <c r="X11581" s="4"/>
      <c r="AJ11581" s="4"/>
      <c r="AK11581" s="4"/>
      <c r="AL11581" s="4"/>
      <c r="AM11581" s="4"/>
    </row>
    <row r="11582" spans="21:39" x14ac:dyDescent="0.2">
      <c r="U11582" s="4"/>
      <c r="V11582" s="4"/>
      <c r="W11582" s="4"/>
      <c r="X11582" s="4"/>
      <c r="AJ11582" s="4"/>
      <c r="AK11582" s="4"/>
      <c r="AL11582" s="4"/>
      <c r="AM11582" s="4"/>
    </row>
    <row r="11583" spans="21:39" x14ac:dyDescent="0.2">
      <c r="U11583" s="4"/>
      <c r="V11583" s="4"/>
      <c r="W11583" s="4"/>
      <c r="X11583" s="4"/>
      <c r="AJ11583" s="4"/>
      <c r="AK11583" s="4"/>
      <c r="AL11583" s="4"/>
      <c r="AM11583" s="4"/>
    </row>
    <row r="11584" spans="21:39" x14ac:dyDescent="0.2">
      <c r="U11584" s="4"/>
      <c r="V11584" s="4"/>
      <c r="W11584" s="4"/>
      <c r="X11584" s="4"/>
      <c r="AJ11584" s="4"/>
      <c r="AK11584" s="4"/>
      <c r="AL11584" s="4"/>
      <c r="AM11584" s="4"/>
    </row>
    <row r="11585" spans="21:39" x14ac:dyDescent="0.2">
      <c r="U11585" s="4"/>
      <c r="V11585" s="4"/>
      <c r="W11585" s="4"/>
      <c r="X11585" s="4"/>
      <c r="AJ11585" s="4"/>
      <c r="AK11585" s="4"/>
      <c r="AL11585" s="4"/>
      <c r="AM11585" s="4"/>
    </row>
    <row r="11586" spans="21:39" x14ac:dyDescent="0.2">
      <c r="U11586" s="4"/>
      <c r="V11586" s="4"/>
      <c r="W11586" s="4"/>
      <c r="X11586" s="4"/>
      <c r="AJ11586" s="4"/>
      <c r="AK11586" s="4"/>
      <c r="AL11586" s="4"/>
      <c r="AM11586" s="4"/>
    </row>
    <row r="11587" spans="21:39" x14ac:dyDescent="0.2">
      <c r="U11587" s="4"/>
      <c r="V11587" s="4"/>
      <c r="W11587" s="4"/>
      <c r="X11587" s="4"/>
      <c r="AJ11587" s="4"/>
      <c r="AK11587" s="4"/>
      <c r="AL11587" s="4"/>
      <c r="AM11587" s="4"/>
    </row>
    <row r="11588" spans="21:39" x14ac:dyDescent="0.2">
      <c r="U11588" s="4"/>
      <c r="V11588" s="4"/>
      <c r="W11588" s="4"/>
      <c r="X11588" s="4"/>
      <c r="AJ11588" s="4"/>
      <c r="AK11588" s="4"/>
      <c r="AL11588" s="4"/>
      <c r="AM11588" s="4"/>
    </row>
    <row r="11589" spans="21:39" x14ac:dyDescent="0.2">
      <c r="U11589" s="4"/>
      <c r="V11589" s="4"/>
      <c r="W11589" s="4"/>
      <c r="X11589" s="4"/>
      <c r="AJ11589" s="4"/>
      <c r="AK11589" s="4"/>
      <c r="AL11589" s="4"/>
      <c r="AM11589" s="4"/>
    </row>
    <row r="11590" spans="21:39" x14ac:dyDescent="0.2">
      <c r="U11590" s="4"/>
      <c r="V11590" s="4"/>
      <c r="W11590" s="4"/>
      <c r="X11590" s="4"/>
      <c r="AJ11590" s="4"/>
      <c r="AK11590" s="4"/>
      <c r="AL11590" s="4"/>
      <c r="AM11590" s="4"/>
    </row>
    <row r="11591" spans="21:39" x14ac:dyDescent="0.2">
      <c r="U11591" s="4"/>
      <c r="V11591" s="4"/>
      <c r="W11591" s="4"/>
      <c r="X11591" s="4"/>
      <c r="AJ11591" s="4"/>
      <c r="AK11591" s="4"/>
      <c r="AL11591" s="4"/>
      <c r="AM11591" s="4"/>
    </row>
    <row r="11592" spans="21:39" x14ac:dyDescent="0.2">
      <c r="U11592" s="4"/>
      <c r="V11592" s="4"/>
      <c r="W11592" s="4"/>
      <c r="X11592" s="4"/>
      <c r="AJ11592" s="4"/>
      <c r="AK11592" s="4"/>
      <c r="AL11592" s="4"/>
      <c r="AM11592" s="4"/>
    </row>
    <row r="11593" spans="21:39" x14ac:dyDescent="0.2">
      <c r="U11593" s="4"/>
      <c r="V11593" s="4"/>
      <c r="W11593" s="4"/>
      <c r="X11593" s="4"/>
      <c r="AJ11593" s="4"/>
      <c r="AK11593" s="4"/>
      <c r="AL11593" s="4"/>
      <c r="AM11593" s="4"/>
    </row>
    <row r="11594" spans="21:39" x14ac:dyDescent="0.2">
      <c r="U11594" s="4"/>
      <c r="V11594" s="4"/>
      <c r="W11594" s="4"/>
      <c r="X11594" s="4"/>
      <c r="AJ11594" s="4"/>
      <c r="AK11594" s="4"/>
      <c r="AL11594" s="4"/>
      <c r="AM11594" s="4"/>
    </row>
    <row r="11595" spans="21:39" x14ac:dyDescent="0.2">
      <c r="U11595" s="4"/>
      <c r="V11595" s="4"/>
      <c r="W11595" s="4"/>
      <c r="X11595" s="4"/>
      <c r="AJ11595" s="4"/>
      <c r="AK11595" s="4"/>
      <c r="AL11595" s="4"/>
      <c r="AM11595" s="4"/>
    </row>
    <row r="11596" spans="21:39" x14ac:dyDescent="0.2">
      <c r="U11596" s="4"/>
      <c r="V11596" s="4"/>
      <c r="W11596" s="4"/>
      <c r="X11596" s="4"/>
      <c r="AJ11596" s="4"/>
      <c r="AK11596" s="4"/>
      <c r="AL11596" s="4"/>
      <c r="AM11596" s="4"/>
    </row>
    <row r="11597" spans="21:39" x14ac:dyDescent="0.2">
      <c r="U11597" s="4"/>
      <c r="V11597" s="4"/>
      <c r="W11597" s="4"/>
      <c r="X11597" s="4"/>
      <c r="AJ11597" s="4"/>
      <c r="AK11597" s="4"/>
      <c r="AL11597" s="4"/>
      <c r="AM11597" s="4"/>
    </row>
    <row r="11598" spans="21:39" x14ac:dyDescent="0.2">
      <c r="U11598" s="4"/>
      <c r="V11598" s="4"/>
      <c r="W11598" s="4"/>
      <c r="X11598" s="4"/>
      <c r="AJ11598" s="4"/>
      <c r="AK11598" s="4"/>
      <c r="AL11598" s="4"/>
      <c r="AM11598" s="4"/>
    </row>
    <row r="11599" spans="21:39" x14ac:dyDescent="0.2">
      <c r="U11599" s="4"/>
      <c r="V11599" s="4"/>
      <c r="W11599" s="4"/>
      <c r="X11599" s="4"/>
      <c r="AJ11599" s="4"/>
      <c r="AK11599" s="4"/>
      <c r="AL11599" s="4"/>
      <c r="AM11599" s="4"/>
    </row>
    <row r="11600" spans="21:39" x14ac:dyDescent="0.2">
      <c r="U11600" s="4"/>
      <c r="V11600" s="4"/>
      <c r="W11600" s="4"/>
      <c r="X11600" s="4"/>
      <c r="AJ11600" s="4"/>
      <c r="AK11600" s="4"/>
      <c r="AL11600" s="4"/>
      <c r="AM11600" s="4"/>
    </row>
    <row r="11601" spans="21:39" x14ac:dyDescent="0.2">
      <c r="U11601" s="4"/>
      <c r="V11601" s="4"/>
      <c r="W11601" s="4"/>
      <c r="X11601" s="4"/>
      <c r="AJ11601" s="4"/>
      <c r="AK11601" s="4"/>
      <c r="AL11601" s="4"/>
      <c r="AM11601" s="4"/>
    </row>
    <row r="11602" spans="21:39" x14ac:dyDescent="0.2">
      <c r="U11602" s="4"/>
      <c r="V11602" s="4"/>
      <c r="W11602" s="4"/>
      <c r="X11602" s="4"/>
      <c r="AJ11602" s="4"/>
      <c r="AK11602" s="4"/>
      <c r="AL11602" s="4"/>
      <c r="AM11602" s="4"/>
    </row>
    <row r="11603" spans="21:39" x14ac:dyDescent="0.2">
      <c r="U11603" s="4"/>
      <c r="V11603" s="4"/>
      <c r="W11603" s="4"/>
      <c r="X11603" s="4"/>
      <c r="AJ11603" s="4"/>
      <c r="AK11603" s="4"/>
      <c r="AL11603" s="4"/>
      <c r="AM11603" s="4"/>
    </row>
    <row r="11604" spans="21:39" x14ac:dyDescent="0.2">
      <c r="U11604" s="4"/>
      <c r="V11604" s="4"/>
      <c r="W11604" s="4"/>
      <c r="X11604" s="4"/>
      <c r="AJ11604" s="4"/>
      <c r="AK11604" s="4"/>
      <c r="AL11604" s="4"/>
      <c r="AM11604" s="4"/>
    </row>
    <row r="11605" spans="21:39" x14ac:dyDescent="0.2">
      <c r="U11605" s="4"/>
      <c r="V11605" s="4"/>
      <c r="W11605" s="4"/>
      <c r="X11605" s="4"/>
      <c r="AJ11605" s="4"/>
      <c r="AK11605" s="4"/>
      <c r="AL11605" s="4"/>
      <c r="AM11605" s="4"/>
    </row>
    <row r="11606" spans="21:39" x14ac:dyDescent="0.2">
      <c r="U11606" s="4"/>
      <c r="V11606" s="4"/>
      <c r="W11606" s="4"/>
      <c r="X11606" s="4"/>
      <c r="AJ11606" s="4"/>
      <c r="AK11606" s="4"/>
      <c r="AL11606" s="4"/>
      <c r="AM11606" s="4"/>
    </row>
    <row r="11607" spans="21:39" x14ac:dyDescent="0.2">
      <c r="U11607" s="4"/>
      <c r="V11607" s="4"/>
      <c r="W11607" s="4"/>
      <c r="X11607" s="4"/>
      <c r="AJ11607" s="4"/>
      <c r="AK11607" s="4"/>
      <c r="AL11607" s="4"/>
      <c r="AM11607" s="4"/>
    </row>
    <row r="11608" spans="21:39" x14ac:dyDescent="0.2">
      <c r="U11608" s="4"/>
      <c r="V11608" s="4"/>
      <c r="W11608" s="4"/>
      <c r="X11608" s="4"/>
      <c r="AJ11608" s="4"/>
      <c r="AK11608" s="4"/>
      <c r="AL11608" s="4"/>
      <c r="AM11608" s="4"/>
    </row>
    <row r="11609" spans="21:39" x14ac:dyDescent="0.2">
      <c r="U11609" s="4"/>
      <c r="V11609" s="4"/>
      <c r="W11609" s="4"/>
      <c r="X11609" s="4"/>
      <c r="AJ11609" s="4"/>
      <c r="AK11609" s="4"/>
      <c r="AL11609" s="4"/>
      <c r="AM11609" s="4"/>
    </row>
    <row r="11610" spans="21:39" x14ac:dyDescent="0.2">
      <c r="U11610" s="4"/>
      <c r="V11610" s="4"/>
      <c r="W11610" s="4"/>
      <c r="X11610" s="4"/>
      <c r="AJ11610" s="4"/>
      <c r="AK11610" s="4"/>
      <c r="AL11610" s="4"/>
      <c r="AM11610" s="4"/>
    </row>
    <row r="11611" spans="21:39" x14ac:dyDescent="0.2">
      <c r="U11611" s="4"/>
      <c r="V11611" s="4"/>
      <c r="W11611" s="4"/>
      <c r="X11611" s="4"/>
      <c r="AJ11611" s="4"/>
      <c r="AK11611" s="4"/>
      <c r="AL11611" s="4"/>
      <c r="AM11611" s="4"/>
    </row>
    <row r="11612" spans="21:39" x14ac:dyDescent="0.2">
      <c r="U11612" s="4"/>
      <c r="V11612" s="4"/>
      <c r="W11612" s="4"/>
      <c r="X11612" s="4"/>
      <c r="AJ11612" s="4"/>
      <c r="AK11612" s="4"/>
      <c r="AL11612" s="4"/>
      <c r="AM11612" s="4"/>
    </row>
    <row r="11613" spans="21:39" x14ac:dyDescent="0.2">
      <c r="U11613" s="4"/>
      <c r="V11613" s="4"/>
      <c r="W11613" s="4"/>
      <c r="X11613" s="4"/>
      <c r="AJ11613" s="4"/>
      <c r="AK11613" s="4"/>
      <c r="AL11613" s="4"/>
      <c r="AM11613" s="4"/>
    </row>
    <row r="11614" spans="21:39" x14ac:dyDescent="0.2">
      <c r="U11614" s="4"/>
      <c r="V11614" s="4"/>
      <c r="W11614" s="4"/>
      <c r="X11614" s="4"/>
      <c r="AJ11614" s="4"/>
      <c r="AK11614" s="4"/>
      <c r="AL11614" s="4"/>
      <c r="AM11614" s="4"/>
    </row>
    <row r="11615" spans="21:39" x14ac:dyDescent="0.2">
      <c r="U11615" s="4"/>
      <c r="V11615" s="4"/>
      <c r="W11615" s="4"/>
      <c r="X11615" s="4"/>
      <c r="AJ11615" s="4"/>
      <c r="AK11615" s="4"/>
      <c r="AL11615" s="4"/>
      <c r="AM11615" s="4"/>
    </row>
    <row r="11616" spans="21:39" x14ac:dyDescent="0.2">
      <c r="U11616" s="4"/>
      <c r="V11616" s="4"/>
      <c r="W11616" s="4"/>
      <c r="X11616" s="4"/>
      <c r="AJ11616" s="4"/>
      <c r="AK11616" s="4"/>
      <c r="AL11616" s="4"/>
      <c r="AM11616" s="4"/>
    </row>
    <row r="11617" spans="21:39" x14ac:dyDescent="0.2">
      <c r="U11617" s="4"/>
      <c r="V11617" s="4"/>
      <c r="W11617" s="4"/>
      <c r="X11617" s="4"/>
      <c r="AJ11617" s="4"/>
      <c r="AK11617" s="4"/>
      <c r="AL11617" s="4"/>
      <c r="AM11617" s="4"/>
    </row>
    <row r="11618" spans="21:39" x14ac:dyDescent="0.2">
      <c r="U11618" s="4"/>
      <c r="V11618" s="4"/>
      <c r="W11618" s="4"/>
      <c r="X11618" s="4"/>
      <c r="AJ11618" s="4"/>
      <c r="AK11618" s="4"/>
      <c r="AL11618" s="4"/>
      <c r="AM11618" s="4"/>
    </row>
    <row r="11619" spans="21:39" x14ac:dyDescent="0.2">
      <c r="U11619" s="4"/>
      <c r="V11619" s="4"/>
      <c r="W11619" s="4"/>
      <c r="X11619" s="4"/>
      <c r="AJ11619" s="4"/>
      <c r="AK11619" s="4"/>
      <c r="AL11619" s="4"/>
      <c r="AM11619" s="4"/>
    </row>
    <row r="11620" spans="21:39" x14ac:dyDescent="0.2">
      <c r="U11620" s="4"/>
      <c r="V11620" s="4"/>
      <c r="W11620" s="4"/>
      <c r="X11620" s="4"/>
      <c r="AJ11620" s="4"/>
      <c r="AK11620" s="4"/>
      <c r="AL11620" s="4"/>
      <c r="AM11620" s="4"/>
    </row>
    <row r="11621" spans="21:39" x14ac:dyDescent="0.2">
      <c r="U11621" s="4"/>
      <c r="V11621" s="4"/>
      <c r="W11621" s="4"/>
      <c r="X11621" s="4"/>
      <c r="AJ11621" s="4"/>
      <c r="AK11621" s="4"/>
      <c r="AL11621" s="4"/>
      <c r="AM11621" s="4"/>
    </row>
    <row r="11622" spans="21:39" x14ac:dyDescent="0.2">
      <c r="U11622" s="4"/>
      <c r="V11622" s="4"/>
      <c r="W11622" s="4"/>
      <c r="X11622" s="4"/>
      <c r="AJ11622" s="4"/>
      <c r="AK11622" s="4"/>
      <c r="AL11622" s="4"/>
      <c r="AM11622" s="4"/>
    </row>
    <row r="11623" spans="21:39" x14ac:dyDescent="0.2">
      <c r="U11623" s="4"/>
      <c r="V11623" s="4"/>
      <c r="W11623" s="4"/>
      <c r="X11623" s="4"/>
      <c r="AJ11623" s="4"/>
      <c r="AK11623" s="4"/>
      <c r="AL11623" s="4"/>
      <c r="AM11623" s="4"/>
    </row>
    <row r="11624" spans="21:39" x14ac:dyDescent="0.2">
      <c r="U11624" s="4"/>
      <c r="V11624" s="4"/>
      <c r="W11624" s="4"/>
      <c r="X11624" s="4"/>
      <c r="AJ11624" s="4"/>
      <c r="AK11624" s="4"/>
      <c r="AL11624" s="4"/>
      <c r="AM11624" s="4"/>
    </row>
    <row r="11625" spans="21:39" x14ac:dyDescent="0.2">
      <c r="U11625" s="4"/>
      <c r="V11625" s="4"/>
      <c r="W11625" s="4"/>
      <c r="X11625" s="4"/>
      <c r="AJ11625" s="4"/>
      <c r="AK11625" s="4"/>
      <c r="AL11625" s="4"/>
      <c r="AM11625" s="4"/>
    </row>
    <row r="11626" spans="21:39" x14ac:dyDescent="0.2">
      <c r="U11626" s="4"/>
      <c r="V11626" s="4"/>
      <c r="W11626" s="4"/>
      <c r="X11626" s="4"/>
      <c r="AJ11626" s="4"/>
      <c r="AK11626" s="4"/>
      <c r="AL11626" s="4"/>
      <c r="AM11626" s="4"/>
    </row>
    <row r="11627" spans="21:39" x14ac:dyDescent="0.2">
      <c r="U11627" s="4"/>
      <c r="V11627" s="4"/>
      <c r="W11627" s="4"/>
      <c r="X11627" s="4"/>
      <c r="AJ11627" s="4"/>
      <c r="AK11627" s="4"/>
      <c r="AL11627" s="4"/>
      <c r="AM11627" s="4"/>
    </row>
    <row r="11628" spans="21:39" x14ac:dyDescent="0.2">
      <c r="U11628" s="4"/>
      <c r="V11628" s="4"/>
      <c r="W11628" s="4"/>
      <c r="X11628" s="4"/>
      <c r="AJ11628" s="4"/>
      <c r="AK11628" s="4"/>
      <c r="AL11628" s="4"/>
      <c r="AM11628" s="4"/>
    </row>
    <row r="11629" spans="21:39" x14ac:dyDescent="0.2">
      <c r="U11629" s="4"/>
      <c r="V11629" s="4"/>
      <c r="W11629" s="4"/>
      <c r="X11629" s="4"/>
      <c r="AJ11629" s="4"/>
      <c r="AK11629" s="4"/>
      <c r="AL11629" s="4"/>
      <c r="AM11629" s="4"/>
    </row>
    <row r="11630" spans="21:39" x14ac:dyDescent="0.2">
      <c r="U11630" s="4"/>
      <c r="V11630" s="4"/>
      <c r="W11630" s="4"/>
      <c r="X11630" s="4"/>
      <c r="AJ11630" s="4"/>
      <c r="AK11630" s="4"/>
      <c r="AL11630" s="4"/>
      <c r="AM11630" s="4"/>
    </row>
    <row r="11631" spans="21:39" x14ac:dyDescent="0.2">
      <c r="U11631" s="4"/>
      <c r="V11631" s="4"/>
      <c r="W11631" s="4"/>
      <c r="X11631" s="4"/>
      <c r="AJ11631" s="4"/>
      <c r="AK11631" s="4"/>
      <c r="AL11631" s="4"/>
      <c r="AM11631" s="4"/>
    </row>
    <row r="11632" spans="21:39" x14ac:dyDescent="0.2">
      <c r="U11632" s="4"/>
      <c r="V11632" s="4"/>
      <c r="W11632" s="4"/>
      <c r="X11632" s="4"/>
      <c r="AJ11632" s="4"/>
      <c r="AK11632" s="4"/>
      <c r="AL11632" s="4"/>
      <c r="AM11632" s="4"/>
    </row>
    <row r="11633" spans="21:39" x14ac:dyDescent="0.2">
      <c r="U11633" s="4"/>
      <c r="V11633" s="4"/>
      <c r="W11633" s="4"/>
      <c r="X11633" s="4"/>
      <c r="AJ11633" s="4"/>
      <c r="AK11633" s="4"/>
      <c r="AL11633" s="4"/>
      <c r="AM11633" s="4"/>
    </row>
    <row r="11634" spans="21:39" x14ac:dyDescent="0.2">
      <c r="U11634" s="4"/>
      <c r="V11634" s="4"/>
      <c r="W11634" s="4"/>
      <c r="X11634" s="4"/>
      <c r="AJ11634" s="4"/>
      <c r="AK11634" s="4"/>
      <c r="AL11634" s="4"/>
      <c r="AM11634" s="4"/>
    </row>
    <row r="11635" spans="21:39" x14ac:dyDescent="0.2">
      <c r="U11635" s="4"/>
      <c r="V11635" s="4"/>
      <c r="W11635" s="4"/>
      <c r="X11635" s="4"/>
      <c r="AJ11635" s="4"/>
      <c r="AK11635" s="4"/>
      <c r="AL11635" s="4"/>
      <c r="AM11635" s="4"/>
    </row>
    <row r="11636" spans="21:39" x14ac:dyDescent="0.2">
      <c r="U11636" s="4"/>
      <c r="V11636" s="4"/>
      <c r="W11636" s="4"/>
      <c r="X11636" s="4"/>
      <c r="AJ11636" s="4"/>
      <c r="AK11636" s="4"/>
      <c r="AL11636" s="4"/>
      <c r="AM11636" s="4"/>
    </row>
    <row r="11637" spans="21:39" x14ac:dyDescent="0.2">
      <c r="U11637" s="4"/>
      <c r="V11637" s="4"/>
      <c r="W11637" s="4"/>
      <c r="X11637" s="4"/>
      <c r="AJ11637" s="4"/>
      <c r="AK11637" s="4"/>
      <c r="AL11637" s="4"/>
      <c r="AM11637" s="4"/>
    </row>
    <row r="11638" spans="21:39" x14ac:dyDescent="0.2">
      <c r="U11638" s="4"/>
      <c r="V11638" s="4"/>
      <c r="W11638" s="4"/>
      <c r="X11638" s="4"/>
      <c r="AJ11638" s="4"/>
      <c r="AK11638" s="4"/>
      <c r="AL11638" s="4"/>
      <c r="AM11638" s="4"/>
    </row>
    <row r="11639" spans="21:39" x14ac:dyDescent="0.2">
      <c r="U11639" s="4"/>
      <c r="V11639" s="4"/>
      <c r="W11639" s="4"/>
      <c r="X11639" s="4"/>
      <c r="AJ11639" s="4"/>
      <c r="AK11639" s="4"/>
      <c r="AL11639" s="4"/>
      <c r="AM11639" s="4"/>
    </row>
    <row r="11640" spans="21:39" x14ac:dyDescent="0.2">
      <c r="U11640" s="4"/>
      <c r="V11640" s="4"/>
      <c r="W11640" s="4"/>
      <c r="X11640" s="4"/>
      <c r="AJ11640" s="4"/>
      <c r="AK11640" s="4"/>
      <c r="AL11640" s="4"/>
      <c r="AM11640" s="4"/>
    </row>
    <row r="11641" spans="21:39" x14ac:dyDescent="0.2">
      <c r="U11641" s="4"/>
      <c r="V11641" s="4"/>
      <c r="W11641" s="4"/>
      <c r="X11641" s="4"/>
      <c r="AJ11641" s="4"/>
      <c r="AK11641" s="4"/>
      <c r="AL11641" s="4"/>
      <c r="AM11641" s="4"/>
    </row>
    <row r="11642" spans="21:39" x14ac:dyDescent="0.2">
      <c r="U11642" s="4"/>
      <c r="V11642" s="4"/>
      <c r="W11642" s="4"/>
      <c r="X11642" s="4"/>
      <c r="AJ11642" s="4"/>
      <c r="AK11642" s="4"/>
      <c r="AL11642" s="4"/>
      <c r="AM11642" s="4"/>
    </row>
    <row r="11643" spans="21:39" x14ac:dyDescent="0.2">
      <c r="U11643" s="4"/>
      <c r="V11643" s="4"/>
      <c r="W11643" s="4"/>
      <c r="X11643" s="4"/>
      <c r="AJ11643" s="4"/>
      <c r="AK11643" s="4"/>
      <c r="AL11643" s="4"/>
      <c r="AM11643" s="4"/>
    </row>
    <row r="11644" spans="21:39" x14ac:dyDescent="0.2">
      <c r="U11644" s="4"/>
      <c r="V11644" s="4"/>
      <c r="W11644" s="4"/>
      <c r="X11644" s="4"/>
      <c r="AJ11644" s="4"/>
      <c r="AK11644" s="4"/>
      <c r="AL11644" s="4"/>
      <c r="AM11644" s="4"/>
    </row>
    <row r="11645" spans="21:39" x14ac:dyDescent="0.2">
      <c r="U11645" s="4"/>
      <c r="V11645" s="4"/>
      <c r="W11645" s="4"/>
      <c r="X11645" s="4"/>
      <c r="AJ11645" s="4"/>
      <c r="AK11645" s="4"/>
      <c r="AL11645" s="4"/>
      <c r="AM11645" s="4"/>
    </row>
    <row r="11646" spans="21:39" x14ac:dyDescent="0.2">
      <c r="U11646" s="4"/>
      <c r="V11646" s="4"/>
      <c r="W11646" s="4"/>
      <c r="X11646" s="4"/>
      <c r="AJ11646" s="4"/>
      <c r="AK11646" s="4"/>
      <c r="AL11646" s="4"/>
      <c r="AM11646" s="4"/>
    </row>
    <row r="11647" spans="21:39" x14ac:dyDescent="0.2">
      <c r="U11647" s="4"/>
      <c r="V11647" s="4"/>
      <c r="W11647" s="4"/>
      <c r="X11647" s="4"/>
      <c r="AJ11647" s="4"/>
      <c r="AK11647" s="4"/>
      <c r="AL11647" s="4"/>
      <c r="AM11647" s="4"/>
    </row>
    <row r="11648" spans="21:39" x14ac:dyDescent="0.2">
      <c r="U11648" s="4"/>
      <c r="V11648" s="4"/>
      <c r="W11648" s="4"/>
      <c r="X11648" s="4"/>
      <c r="AJ11648" s="4"/>
      <c r="AK11648" s="4"/>
      <c r="AL11648" s="4"/>
      <c r="AM11648" s="4"/>
    </row>
    <row r="11649" spans="21:39" x14ac:dyDescent="0.2">
      <c r="U11649" s="4"/>
      <c r="V11649" s="4"/>
      <c r="W11649" s="4"/>
      <c r="X11649" s="4"/>
      <c r="AJ11649" s="4"/>
      <c r="AK11649" s="4"/>
      <c r="AL11649" s="4"/>
      <c r="AM11649" s="4"/>
    </row>
    <row r="11650" spans="21:39" x14ac:dyDescent="0.2">
      <c r="U11650" s="4"/>
      <c r="V11650" s="4"/>
      <c r="W11650" s="4"/>
      <c r="X11650" s="4"/>
      <c r="AJ11650" s="4"/>
      <c r="AK11650" s="4"/>
      <c r="AL11650" s="4"/>
      <c r="AM11650" s="4"/>
    </row>
    <row r="11651" spans="21:39" x14ac:dyDescent="0.2">
      <c r="U11651" s="4"/>
      <c r="V11651" s="4"/>
      <c r="W11651" s="4"/>
      <c r="X11651" s="4"/>
      <c r="AJ11651" s="4"/>
      <c r="AK11651" s="4"/>
      <c r="AL11651" s="4"/>
      <c r="AM11651" s="4"/>
    </row>
    <row r="11652" spans="21:39" x14ac:dyDescent="0.2">
      <c r="U11652" s="4"/>
      <c r="V11652" s="4"/>
      <c r="W11652" s="4"/>
      <c r="X11652" s="4"/>
      <c r="AJ11652" s="4"/>
      <c r="AK11652" s="4"/>
      <c r="AL11652" s="4"/>
      <c r="AM11652" s="4"/>
    </row>
    <row r="11653" spans="21:39" x14ac:dyDescent="0.2">
      <c r="U11653" s="4"/>
      <c r="V11653" s="4"/>
      <c r="W11653" s="4"/>
      <c r="X11653" s="4"/>
      <c r="AJ11653" s="4"/>
      <c r="AK11653" s="4"/>
      <c r="AL11653" s="4"/>
      <c r="AM11653" s="4"/>
    </row>
    <row r="11654" spans="21:39" x14ac:dyDescent="0.2">
      <c r="U11654" s="4"/>
      <c r="V11654" s="4"/>
      <c r="W11654" s="4"/>
      <c r="X11654" s="4"/>
      <c r="AJ11654" s="4"/>
      <c r="AK11654" s="4"/>
      <c r="AL11654" s="4"/>
      <c r="AM11654" s="4"/>
    </row>
    <row r="11655" spans="21:39" x14ac:dyDescent="0.2">
      <c r="U11655" s="4"/>
      <c r="V11655" s="4"/>
      <c r="W11655" s="4"/>
      <c r="X11655" s="4"/>
      <c r="AJ11655" s="4"/>
      <c r="AK11655" s="4"/>
      <c r="AL11655" s="4"/>
      <c r="AM11655" s="4"/>
    </row>
    <row r="11656" spans="21:39" x14ac:dyDescent="0.2">
      <c r="U11656" s="4"/>
      <c r="V11656" s="4"/>
      <c r="W11656" s="4"/>
      <c r="X11656" s="4"/>
      <c r="AJ11656" s="4"/>
      <c r="AK11656" s="4"/>
      <c r="AL11656" s="4"/>
      <c r="AM11656" s="4"/>
    </row>
    <row r="11657" spans="21:39" x14ac:dyDescent="0.2">
      <c r="U11657" s="4"/>
      <c r="V11657" s="4"/>
      <c r="W11657" s="4"/>
      <c r="X11657" s="4"/>
      <c r="AJ11657" s="4"/>
      <c r="AK11657" s="4"/>
      <c r="AL11657" s="4"/>
      <c r="AM11657" s="4"/>
    </row>
    <row r="11658" spans="21:39" x14ac:dyDescent="0.2">
      <c r="U11658" s="4"/>
      <c r="V11658" s="4"/>
      <c r="W11658" s="4"/>
      <c r="X11658" s="4"/>
      <c r="AJ11658" s="4"/>
      <c r="AK11658" s="4"/>
      <c r="AL11658" s="4"/>
      <c r="AM11658" s="4"/>
    </row>
    <row r="11659" spans="21:39" x14ac:dyDescent="0.2">
      <c r="U11659" s="4"/>
      <c r="V11659" s="4"/>
      <c r="W11659" s="4"/>
      <c r="X11659" s="4"/>
      <c r="AJ11659" s="4"/>
      <c r="AK11659" s="4"/>
      <c r="AL11659" s="4"/>
      <c r="AM11659" s="4"/>
    </row>
    <row r="11660" spans="21:39" x14ac:dyDescent="0.2">
      <c r="U11660" s="4"/>
      <c r="V11660" s="4"/>
      <c r="W11660" s="4"/>
      <c r="X11660" s="4"/>
      <c r="AJ11660" s="4"/>
      <c r="AK11660" s="4"/>
      <c r="AL11660" s="4"/>
      <c r="AM11660" s="4"/>
    </row>
    <row r="11661" spans="21:39" x14ac:dyDescent="0.2">
      <c r="U11661" s="4"/>
      <c r="V11661" s="4"/>
      <c r="W11661" s="4"/>
      <c r="X11661" s="4"/>
      <c r="AJ11661" s="4"/>
      <c r="AK11661" s="4"/>
      <c r="AL11661" s="4"/>
      <c r="AM11661" s="4"/>
    </row>
    <row r="11662" spans="21:39" x14ac:dyDescent="0.2">
      <c r="U11662" s="4"/>
      <c r="V11662" s="4"/>
      <c r="W11662" s="4"/>
      <c r="X11662" s="4"/>
      <c r="AJ11662" s="4"/>
      <c r="AK11662" s="4"/>
      <c r="AL11662" s="4"/>
      <c r="AM11662" s="4"/>
    </row>
    <row r="11663" spans="21:39" x14ac:dyDescent="0.2">
      <c r="U11663" s="4"/>
      <c r="V11663" s="4"/>
      <c r="W11663" s="4"/>
      <c r="X11663" s="4"/>
      <c r="AJ11663" s="4"/>
      <c r="AK11663" s="4"/>
      <c r="AL11663" s="4"/>
      <c r="AM11663" s="4"/>
    </row>
    <row r="11664" spans="21:39" x14ac:dyDescent="0.2">
      <c r="U11664" s="4"/>
      <c r="V11664" s="4"/>
      <c r="W11664" s="4"/>
      <c r="X11664" s="4"/>
      <c r="AJ11664" s="4"/>
      <c r="AK11664" s="4"/>
      <c r="AL11664" s="4"/>
      <c r="AM11664" s="4"/>
    </row>
    <row r="11665" spans="21:39" x14ac:dyDescent="0.2">
      <c r="U11665" s="4"/>
      <c r="V11665" s="4"/>
      <c r="W11665" s="4"/>
      <c r="X11665" s="4"/>
      <c r="AJ11665" s="4"/>
      <c r="AK11665" s="4"/>
      <c r="AL11665" s="4"/>
      <c r="AM11665" s="4"/>
    </row>
    <row r="11666" spans="21:39" x14ac:dyDescent="0.2">
      <c r="U11666" s="4"/>
      <c r="V11666" s="4"/>
      <c r="W11666" s="4"/>
      <c r="X11666" s="4"/>
      <c r="AJ11666" s="4"/>
      <c r="AK11666" s="4"/>
      <c r="AL11666" s="4"/>
      <c r="AM11666" s="4"/>
    </row>
    <row r="11667" spans="21:39" x14ac:dyDescent="0.2">
      <c r="U11667" s="4"/>
      <c r="V11667" s="4"/>
      <c r="W11667" s="4"/>
      <c r="X11667" s="4"/>
      <c r="AJ11667" s="4"/>
      <c r="AK11667" s="4"/>
      <c r="AL11667" s="4"/>
      <c r="AM11667" s="4"/>
    </row>
    <row r="11668" spans="21:39" x14ac:dyDescent="0.2">
      <c r="U11668" s="4"/>
      <c r="V11668" s="4"/>
      <c r="W11668" s="4"/>
      <c r="X11668" s="4"/>
      <c r="AJ11668" s="4"/>
      <c r="AK11668" s="4"/>
      <c r="AL11668" s="4"/>
      <c r="AM11668" s="4"/>
    </row>
    <row r="11669" spans="21:39" x14ac:dyDescent="0.2">
      <c r="U11669" s="4"/>
      <c r="V11669" s="4"/>
      <c r="W11669" s="4"/>
      <c r="X11669" s="4"/>
      <c r="AJ11669" s="4"/>
      <c r="AK11669" s="4"/>
      <c r="AL11669" s="4"/>
      <c r="AM11669" s="4"/>
    </row>
    <row r="11670" spans="21:39" x14ac:dyDescent="0.2">
      <c r="U11670" s="4"/>
      <c r="V11670" s="4"/>
      <c r="W11670" s="4"/>
      <c r="X11670" s="4"/>
      <c r="AJ11670" s="4"/>
      <c r="AK11670" s="4"/>
      <c r="AL11670" s="4"/>
      <c r="AM11670" s="4"/>
    </row>
    <row r="11671" spans="21:39" x14ac:dyDescent="0.2">
      <c r="U11671" s="4"/>
      <c r="V11671" s="4"/>
      <c r="W11671" s="4"/>
      <c r="X11671" s="4"/>
      <c r="AJ11671" s="4"/>
      <c r="AK11671" s="4"/>
      <c r="AL11671" s="4"/>
      <c r="AM11671" s="4"/>
    </row>
    <row r="11672" spans="21:39" x14ac:dyDescent="0.2">
      <c r="U11672" s="4"/>
      <c r="V11672" s="4"/>
      <c r="W11672" s="4"/>
      <c r="X11672" s="4"/>
      <c r="AJ11672" s="4"/>
      <c r="AK11672" s="4"/>
      <c r="AL11672" s="4"/>
      <c r="AM11672" s="4"/>
    </row>
    <row r="11673" spans="21:39" x14ac:dyDescent="0.2">
      <c r="U11673" s="4"/>
      <c r="V11673" s="4"/>
      <c r="W11673" s="4"/>
      <c r="X11673" s="4"/>
      <c r="AJ11673" s="4"/>
      <c r="AK11673" s="4"/>
      <c r="AL11673" s="4"/>
      <c r="AM11673" s="4"/>
    </row>
    <row r="11674" spans="21:39" x14ac:dyDescent="0.2">
      <c r="U11674" s="4"/>
      <c r="V11674" s="4"/>
      <c r="W11674" s="4"/>
      <c r="X11674" s="4"/>
      <c r="AJ11674" s="4"/>
      <c r="AK11674" s="4"/>
      <c r="AL11674" s="4"/>
      <c r="AM11674" s="4"/>
    </row>
    <row r="11675" spans="21:39" x14ac:dyDescent="0.2">
      <c r="U11675" s="4"/>
      <c r="V11675" s="4"/>
      <c r="W11675" s="4"/>
      <c r="X11675" s="4"/>
      <c r="AJ11675" s="4"/>
      <c r="AK11675" s="4"/>
      <c r="AL11675" s="4"/>
      <c r="AM11675" s="4"/>
    </row>
    <row r="11676" spans="21:39" x14ac:dyDescent="0.2">
      <c r="U11676" s="4"/>
      <c r="V11676" s="4"/>
      <c r="W11676" s="4"/>
      <c r="X11676" s="4"/>
      <c r="AJ11676" s="4"/>
      <c r="AK11676" s="4"/>
      <c r="AL11676" s="4"/>
      <c r="AM11676" s="4"/>
    </row>
    <row r="11677" spans="21:39" x14ac:dyDescent="0.2">
      <c r="U11677" s="4"/>
      <c r="V11677" s="4"/>
      <c r="W11677" s="4"/>
      <c r="X11677" s="4"/>
      <c r="AJ11677" s="4"/>
      <c r="AK11677" s="4"/>
      <c r="AL11677" s="4"/>
      <c r="AM11677" s="4"/>
    </row>
    <row r="11678" spans="21:39" x14ac:dyDescent="0.2">
      <c r="U11678" s="4"/>
      <c r="V11678" s="4"/>
      <c r="W11678" s="4"/>
      <c r="X11678" s="4"/>
      <c r="AJ11678" s="4"/>
      <c r="AK11678" s="4"/>
      <c r="AL11678" s="4"/>
      <c r="AM11678" s="4"/>
    </row>
    <row r="11679" spans="21:39" x14ac:dyDescent="0.2">
      <c r="U11679" s="4"/>
      <c r="V11679" s="4"/>
      <c r="W11679" s="4"/>
      <c r="X11679" s="4"/>
      <c r="AJ11679" s="4"/>
      <c r="AK11679" s="4"/>
      <c r="AL11679" s="4"/>
      <c r="AM11679" s="4"/>
    </row>
    <row r="11680" spans="21:39" x14ac:dyDescent="0.2">
      <c r="U11680" s="4"/>
      <c r="V11680" s="4"/>
      <c r="W11680" s="4"/>
      <c r="X11680" s="4"/>
      <c r="AJ11680" s="4"/>
      <c r="AK11680" s="4"/>
      <c r="AL11680" s="4"/>
      <c r="AM11680" s="4"/>
    </row>
    <row r="11681" spans="21:39" x14ac:dyDescent="0.2">
      <c r="U11681" s="4"/>
      <c r="V11681" s="4"/>
      <c r="W11681" s="4"/>
      <c r="X11681" s="4"/>
      <c r="AJ11681" s="4"/>
      <c r="AK11681" s="4"/>
      <c r="AL11681" s="4"/>
      <c r="AM11681" s="4"/>
    </row>
    <row r="11682" spans="21:39" x14ac:dyDescent="0.2">
      <c r="U11682" s="4"/>
      <c r="V11682" s="4"/>
      <c r="W11682" s="4"/>
      <c r="X11682" s="4"/>
      <c r="AJ11682" s="4"/>
      <c r="AK11682" s="4"/>
      <c r="AL11682" s="4"/>
      <c r="AM11682" s="4"/>
    </row>
    <row r="11683" spans="21:39" x14ac:dyDescent="0.2">
      <c r="U11683" s="4"/>
      <c r="V11683" s="4"/>
      <c r="W11683" s="4"/>
      <c r="X11683" s="4"/>
      <c r="AJ11683" s="4"/>
      <c r="AK11683" s="4"/>
      <c r="AL11683" s="4"/>
      <c r="AM11683" s="4"/>
    </row>
    <row r="11684" spans="21:39" x14ac:dyDescent="0.2">
      <c r="U11684" s="4"/>
      <c r="V11684" s="4"/>
      <c r="W11684" s="4"/>
      <c r="X11684" s="4"/>
      <c r="AJ11684" s="4"/>
      <c r="AK11684" s="4"/>
      <c r="AL11684" s="4"/>
      <c r="AM11684" s="4"/>
    </row>
    <row r="11685" spans="21:39" x14ac:dyDescent="0.2">
      <c r="U11685" s="4"/>
      <c r="V11685" s="4"/>
      <c r="W11685" s="4"/>
      <c r="X11685" s="4"/>
      <c r="AJ11685" s="4"/>
      <c r="AK11685" s="4"/>
      <c r="AL11685" s="4"/>
      <c r="AM11685" s="4"/>
    </row>
    <row r="11686" spans="21:39" x14ac:dyDescent="0.2">
      <c r="U11686" s="4"/>
      <c r="V11686" s="4"/>
      <c r="W11686" s="4"/>
      <c r="X11686" s="4"/>
      <c r="AJ11686" s="4"/>
      <c r="AK11686" s="4"/>
      <c r="AL11686" s="4"/>
      <c r="AM11686" s="4"/>
    </row>
    <row r="11687" spans="21:39" x14ac:dyDescent="0.2">
      <c r="U11687" s="4"/>
      <c r="V11687" s="4"/>
      <c r="W11687" s="4"/>
      <c r="X11687" s="4"/>
      <c r="AJ11687" s="4"/>
      <c r="AK11687" s="4"/>
      <c r="AL11687" s="4"/>
      <c r="AM11687" s="4"/>
    </row>
    <row r="11688" spans="21:39" x14ac:dyDescent="0.2">
      <c r="U11688" s="4"/>
      <c r="V11688" s="4"/>
      <c r="W11688" s="4"/>
      <c r="X11688" s="4"/>
      <c r="AJ11688" s="4"/>
      <c r="AK11688" s="4"/>
      <c r="AL11688" s="4"/>
      <c r="AM11688" s="4"/>
    </row>
    <row r="11689" spans="21:39" x14ac:dyDescent="0.2">
      <c r="U11689" s="4"/>
      <c r="V11689" s="4"/>
      <c r="W11689" s="4"/>
      <c r="X11689" s="4"/>
      <c r="AJ11689" s="4"/>
      <c r="AK11689" s="4"/>
      <c r="AL11689" s="4"/>
      <c r="AM11689" s="4"/>
    </row>
    <row r="11690" spans="21:39" x14ac:dyDescent="0.2">
      <c r="U11690" s="4"/>
      <c r="V11690" s="4"/>
      <c r="W11690" s="4"/>
      <c r="X11690" s="4"/>
      <c r="AJ11690" s="4"/>
      <c r="AK11690" s="4"/>
      <c r="AL11690" s="4"/>
      <c r="AM11690" s="4"/>
    </row>
    <row r="11691" spans="21:39" x14ac:dyDescent="0.2">
      <c r="U11691" s="4"/>
      <c r="V11691" s="4"/>
      <c r="W11691" s="4"/>
      <c r="X11691" s="4"/>
      <c r="AJ11691" s="4"/>
      <c r="AK11691" s="4"/>
      <c r="AL11691" s="4"/>
      <c r="AM11691" s="4"/>
    </row>
    <row r="11692" spans="21:39" x14ac:dyDescent="0.2">
      <c r="U11692" s="4"/>
      <c r="V11692" s="4"/>
      <c r="W11692" s="4"/>
      <c r="X11692" s="4"/>
      <c r="AJ11692" s="4"/>
      <c r="AK11692" s="4"/>
      <c r="AL11692" s="4"/>
      <c r="AM11692" s="4"/>
    </row>
    <row r="11693" spans="21:39" x14ac:dyDescent="0.2">
      <c r="U11693" s="4"/>
      <c r="V11693" s="4"/>
      <c r="W11693" s="4"/>
      <c r="X11693" s="4"/>
      <c r="AJ11693" s="4"/>
      <c r="AK11693" s="4"/>
      <c r="AL11693" s="4"/>
      <c r="AM11693" s="4"/>
    </row>
    <row r="11694" spans="21:39" x14ac:dyDescent="0.2">
      <c r="U11694" s="4"/>
      <c r="V11694" s="4"/>
      <c r="W11694" s="4"/>
      <c r="X11694" s="4"/>
      <c r="AJ11694" s="4"/>
      <c r="AK11694" s="4"/>
      <c r="AL11694" s="4"/>
      <c r="AM11694" s="4"/>
    </row>
    <row r="11695" spans="21:39" x14ac:dyDescent="0.2">
      <c r="U11695" s="4"/>
      <c r="V11695" s="4"/>
      <c r="W11695" s="4"/>
      <c r="X11695" s="4"/>
      <c r="AJ11695" s="4"/>
      <c r="AK11695" s="4"/>
      <c r="AL11695" s="4"/>
      <c r="AM11695" s="4"/>
    </row>
    <row r="11696" spans="21:39" x14ac:dyDescent="0.2">
      <c r="U11696" s="4"/>
      <c r="V11696" s="4"/>
      <c r="W11696" s="4"/>
      <c r="X11696" s="4"/>
      <c r="AJ11696" s="4"/>
      <c r="AK11696" s="4"/>
      <c r="AL11696" s="4"/>
      <c r="AM11696" s="4"/>
    </row>
    <row r="11697" spans="21:39" x14ac:dyDescent="0.2">
      <c r="U11697" s="4"/>
      <c r="V11697" s="4"/>
      <c r="W11697" s="4"/>
      <c r="X11697" s="4"/>
      <c r="AJ11697" s="4"/>
      <c r="AK11697" s="4"/>
      <c r="AL11697" s="4"/>
      <c r="AM11697" s="4"/>
    </row>
    <row r="11698" spans="21:39" x14ac:dyDescent="0.2">
      <c r="U11698" s="4"/>
      <c r="V11698" s="4"/>
      <c r="W11698" s="4"/>
      <c r="X11698" s="4"/>
      <c r="AJ11698" s="4"/>
      <c r="AK11698" s="4"/>
      <c r="AL11698" s="4"/>
      <c r="AM11698" s="4"/>
    </row>
    <row r="11699" spans="21:39" x14ac:dyDescent="0.2">
      <c r="U11699" s="4"/>
      <c r="V11699" s="4"/>
      <c r="W11699" s="4"/>
      <c r="X11699" s="4"/>
      <c r="AJ11699" s="4"/>
      <c r="AK11699" s="4"/>
      <c r="AL11699" s="4"/>
      <c r="AM11699" s="4"/>
    </row>
    <row r="11700" spans="21:39" x14ac:dyDescent="0.2">
      <c r="U11700" s="4"/>
      <c r="V11700" s="4"/>
      <c r="W11700" s="4"/>
      <c r="X11700" s="4"/>
      <c r="AJ11700" s="4"/>
      <c r="AK11700" s="4"/>
      <c r="AL11700" s="4"/>
      <c r="AM11700" s="4"/>
    </row>
    <row r="11701" spans="21:39" x14ac:dyDescent="0.2">
      <c r="U11701" s="4"/>
      <c r="V11701" s="4"/>
      <c r="W11701" s="4"/>
      <c r="X11701" s="4"/>
      <c r="AJ11701" s="4"/>
      <c r="AK11701" s="4"/>
      <c r="AL11701" s="4"/>
      <c r="AM11701" s="4"/>
    </row>
    <row r="11702" spans="21:39" x14ac:dyDescent="0.2">
      <c r="U11702" s="4"/>
      <c r="V11702" s="4"/>
      <c r="W11702" s="4"/>
      <c r="X11702" s="4"/>
      <c r="AJ11702" s="4"/>
      <c r="AK11702" s="4"/>
      <c r="AL11702" s="4"/>
      <c r="AM11702" s="4"/>
    </row>
    <row r="11703" spans="21:39" x14ac:dyDescent="0.2">
      <c r="U11703" s="4"/>
      <c r="V11703" s="4"/>
      <c r="W11703" s="4"/>
      <c r="X11703" s="4"/>
      <c r="AJ11703" s="4"/>
      <c r="AK11703" s="4"/>
      <c r="AL11703" s="4"/>
      <c r="AM11703" s="4"/>
    </row>
    <row r="11704" spans="21:39" x14ac:dyDescent="0.2">
      <c r="U11704" s="4"/>
      <c r="V11704" s="4"/>
      <c r="W11704" s="4"/>
      <c r="X11704" s="4"/>
      <c r="AJ11704" s="4"/>
      <c r="AK11704" s="4"/>
      <c r="AL11704" s="4"/>
      <c r="AM11704" s="4"/>
    </row>
    <row r="11705" spans="21:39" x14ac:dyDescent="0.2">
      <c r="U11705" s="4"/>
      <c r="V11705" s="4"/>
      <c r="W11705" s="4"/>
      <c r="X11705" s="4"/>
      <c r="AJ11705" s="4"/>
      <c r="AK11705" s="4"/>
      <c r="AL11705" s="4"/>
      <c r="AM11705" s="4"/>
    </row>
    <row r="11706" spans="21:39" x14ac:dyDescent="0.2">
      <c r="U11706" s="4"/>
      <c r="V11706" s="4"/>
      <c r="W11706" s="4"/>
      <c r="X11706" s="4"/>
      <c r="AJ11706" s="4"/>
      <c r="AK11706" s="4"/>
      <c r="AL11706" s="4"/>
      <c r="AM11706" s="4"/>
    </row>
    <row r="11707" spans="21:39" x14ac:dyDescent="0.2">
      <c r="U11707" s="4"/>
      <c r="V11707" s="4"/>
      <c r="W11707" s="4"/>
      <c r="X11707" s="4"/>
      <c r="AJ11707" s="4"/>
      <c r="AK11707" s="4"/>
      <c r="AL11707" s="4"/>
      <c r="AM11707" s="4"/>
    </row>
    <row r="11708" spans="21:39" x14ac:dyDescent="0.2">
      <c r="U11708" s="4"/>
      <c r="V11708" s="4"/>
      <c r="W11708" s="4"/>
      <c r="X11708" s="4"/>
      <c r="AJ11708" s="4"/>
      <c r="AK11708" s="4"/>
      <c r="AL11708" s="4"/>
      <c r="AM11708" s="4"/>
    </row>
    <row r="11709" spans="21:39" x14ac:dyDescent="0.2">
      <c r="U11709" s="4"/>
      <c r="V11709" s="4"/>
      <c r="W11709" s="4"/>
      <c r="X11709" s="4"/>
      <c r="AJ11709" s="4"/>
      <c r="AK11709" s="4"/>
      <c r="AL11709" s="4"/>
      <c r="AM11709" s="4"/>
    </row>
    <row r="11710" spans="21:39" x14ac:dyDescent="0.2">
      <c r="U11710" s="4"/>
      <c r="V11710" s="4"/>
      <c r="W11710" s="4"/>
      <c r="X11710" s="4"/>
      <c r="AJ11710" s="4"/>
      <c r="AK11710" s="4"/>
      <c r="AL11710" s="4"/>
      <c r="AM11710" s="4"/>
    </row>
    <row r="11711" spans="21:39" x14ac:dyDescent="0.2">
      <c r="U11711" s="4"/>
      <c r="V11711" s="4"/>
      <c r="W11711" s="4"/>
      <c r="X11711" s="4"/>
      <c r="AJ11711" s="4"/>
      <c r="AK11711" s="4"/>
      <c r="AL11711" s="4"/>
      <c r="AM11711" s="4"/>
    </row>
    <row r="11712" spans="21:39" x14ac:dyDescent="0.2">
      <c r="U11712" s="4"/>
      <c r="V11712" s="4"/>
      <c r="W11712" s="4"/>
      <c r="X11712" s="4"/>
      <c r="AJ11712" s="4"/>
      <c r="AK11712" s="4"/>
      <c r="AL11712" s="4"/>
      <c r="AM11712" s="4"/>
    </row>
    <row r="11713" spans="21:39" x14ac:dyDescent="0.2">
      <c r="U11713" s="4"/>
      <c r="V11713" s="4"/>
      <c r="W11713" s="4"/>
      <c r="X11713" s="4"/>
      <c r="AJ11713" s="4"/>
      <c r="AK11713" s="4"/>
      <c r="AL11713" s="4"/>
      <c r="AM11713" s="4"/>
    </row>
    <row r="11714" spans="21:39" x14ac:dyDescent="0.2">
      <c r="U11714" s="4"/>
      <c r="V11714" s="4"/>
      <c r="W11714" s="4"/>
      <c r="X11714" s="4"/>
      <c r="AJ11714" s="4"/>
      <c r="AK11714" s="4"/>
      <c r="AL11714" s="4"/>
      <c r="AM11714" s="4"/>
    </row>
    <row r="11715" spans="21:39" x14ac:dyDescent="0.2">
      <c r="U11715" s="4"/>
      <c r="V11715" s="4"/>
      <c r="W11715" s="4"/>
      <c r="X11715" s="4"/>
      <c r="AJ11715" s="4"/>
      <c r="AK11715" s="4"/>
      <c r="AL11715" s="4"/>
      <c r="AM11715" s="4"/>
    </row>
    <row r="11716" spans="21:39" x14ac:dyDescent="0.2">
      <c r="U11716" s="4"/>
      <c r="V11716" s="4"/>
      <c r="W11716" s="4"/>
      <c r="X11716" s="4"/>
      <c r="AJ11716" s="4"/>
      <c r="AK11716" s="4"/>
      <c r="AL11716" s="4"/>
      <c r="AM11716" s="4"/>
    </row>
    <row r="11717" spans="21:39" x14ac:dyDescent="0.2">
      <c r="U11717" s="4"/>
      <c r="V11717" s="4"/>
      <c r="W11717" s="4"/>
      <c r="X11717" s="4"/>
      <c r="AJ11717" s="4"/>
      <c r="AK11717" s="4"/>
      <c r="AL11717" s="4"/>
      <c r="AM11717" s="4"/>
    </row>
    <row r="11718" spans="21:39" x14ac:dyDescent="0.2">
      <c r="U11718" s="4"/>
      <c r="V11718" s="4"/>
      <c r="W11718" s="4"/>
      <c r="X11718" s="4"/>
      <c r="AJ11718" s="4"/>
      <c r="AK11718" s="4"/>
      <c r="AL11718" s="4"/>
      <c r="AM11718" s="4"/>
    </row>
    <row r="11719" spans="21:39" x14ac:dyDescent="0.2">
      <c r="U11719" s="4"/>
      <c r="V11719" s="4"/>
      <c r="W11719" s="4"/>
      <c r="X11719" s="4"/>
      <c r="AJ11719" s="4"/>
      <c r="AK11719" s="4"/>
      <c r="AL11719" s="4"/>
      <c r="AM11719" s="4"/>
    </row>
    <row r="11720" spans="21:39" x14ac:dyDescent="0.2">
      <c r="U11720" s="4"/>
      <c r="V11720" s="4"/>
      <c r="W11720" s="4"/>
      <c r="X11720" s="4"/>
      <c r="AJ11720" s="4"/>
      <c r="AK11720" s="4"/>
      <c r="AL11720" s="4"/>
      <c r="AM11720" s="4"/>
    </row>
    <row r="11721" spans="21:39" x14ac:dyDescent="0.2">
      <c r="U11721" s="4"/>
      <c r="V11721" s="4"/>
      <c r="W11721" s="4"/>
      <c r="X11721" s="4"/>
      <c r="AJ11721" s="4"/>
      <c r="AK11721" s="4"/>
      <c r="AL11721" s="4"/>
      <c r="AM11721" s="4"/>
    </row>
    <row r="11722" spans="21:39" x14ac:dyDescent="0.2">
      <c r="U11722" s="4"/>
      <c r="V11722" s="4"/>
      <c r="W11722" s="4"/>
      <c r="X11722" s="4"/>
      <c r="AJ11722" s="4"/>
      <c r="AK11722" s="4"/>
      <c r="AL11722" s="4"/>
      <c r="AM11722" s="4"/>
    </row>
    <row r="11723" spans="21:39" x14ac:dyDescent="0.2">
      <c r="U11723" s="4"/>
      <c r="V11723" s="4"/>
      <c r="W11723" s="4"/>
      <c r="X11723" s="4"/>
      <c r="AJ11723" s="4"/>
      <c r="AK11723" s="4"/>
      <c r="AL11723" s="4"/>
      <c r="AM11723" s="4"/>
    </row>
    <row r="11724" spans="21:39" x14ac:dyDescent="0.2">
      <c r="U11724" s="4"/>
      <c r="V11724" s="4"/>
      <c r="W11724" s="4"/>
      <c r="X11724" s="4"/>
      <c r="AJ11724" s="4"/>
      <c r="AK11724" s="4"/>
      <c r="AL11724" s="4"/>
      <c r="AM11724" s="4"/>
    </row>
    <row r="11725" spans="21:39" x14ac:dyDescent="0.2">
      <c r="U11725" s="4"/>
      <c r="V11725" s="4"/>
      <c r="W11725" s="4"/>
      <c r="X11725" s="4"/>
      <c r="AJ11725" s="4"/>
      <c r="AK11725" s="4"/>
      <c r="AL11725" s="4"/>
      <c r="AM11725" s="4"/>
    </row>
    <row r="11726" spans="21:39" x14ac:dyDescent="0.2">
      <c r="U11726" s="4"/>
      <c r="V11726" s="4"/>
      <c r="W11726" s="4"/>
      <c r="X11726" s="4"/>
      <c r="AJ11726" s="4"/>
      <c r="AK11726" s="4"/>
      <c r="AL11726" s="4"/>
      <c r="AM11726" s="4"/>
    </row>
    <row r="11727" spans="21:39" x14ac:dyDescent="0.2">
      <c r="U11727" s="4"/>
      <c r="V11727" s="4"/>
      <c r="W11727" s="4"/>
      <c r="X11727" s="4"/>
      <c r="AJ11727" s="4"/>
      <c r="AK11727" s="4"/>
      <c r="AL11727" s="4"/>
      <c r="AM11727" s="4"/>
    </row>
    <row r="11728" spans="21:39" x14ac:dyDescent="0.2">
      <c r="U11728" s="4"/>
      <c r="V11728" s="4"/>
      <c r="W11728" s="4"/>
      <c r="X11728" s="4"/>
      <c r="AJ11728" s="4"/>
      <c r="AK11728" s="4"/>
      <c r="AL11728" s="4"/>
      <c r="AM11728" s="4"/>
    </row>
    <row r="11729" spans="21:39" x14ac:dyDescent="0.2">
      <c r="U11729" s="4"/>
      <c r="V11729" s="4"/>
      <c r="W11729" s="4"/>
      <c r="X11729" s="4"/>
      <c r="AJ11729" s="4"/>
      <c r="AK11729" s="4"/>
      <c r="AL11729" s="4"/>
      <c r="AM11729" s="4"/>
    </row>
    <row r="11730" spans="21:39" x14ac:dyDescent="0.2">
      <c r="U11730" s="4"/>
      <c r="V11730" s="4"/>
      <c r="W11730" s="4"/>
      <c r="X11730" s="4"/>
      <c r="AJ11730" s="4"/>
      <c r="AK11730" s="4"/>
      <c r="AL11730" s="4"/>
      <c r="AM11730" s="4"/>
    </row>
    <row r="11731" spans="21:39" x14ac:dyDescent="0.2">
      <c r="U11731" s="4"/>
      <c r="V11731" s="4"/>
      <c r="W11731" s="4"/>
      <c r="X11731" s="4"/>
      <c r="AJ11731" s="4"/>
      <c r="AK11731" s="4"/>
      <c r="AL11731" s="4"/>
      <c r="AM11731" s="4"/>
    </row>
    <row r="11732" spans="21:39" x14ac:dyDescent="0.2">
      <c r="U11732" s="4"/>
      <c r="V11732" s="4"/>
      <c r="W11732" s="4"/>
      <c r="X11732" s="4"/>
      <c r="AJ11732" s="4"/>
      <c r="AK11732" s="4"/>
      <c r="AL11732" s="4"/>
      <c r="AM11732" s="4"/>
    </row>
    <row r="11733" spans="21:39" x14ac:dyDescent="0.2">
      <c r="U11733" s="4"/>
      <c r="V11733" s="4"/>
      <c r="W11733" s="4"/>
      <c r="X11733" s="4"/>
      <c r="AJ11733" s="4"/>
      <c r="AK11733" s="4"/>
      <c r="AL11733" s="4"/>
      <c r="AM11733" s="4"/>
    </row>
    <row r="11734" spans="21:39" x14ac:dyDescent="0.2">
      <c r="U11734" s="4"/>
      <c r="V11734" s="4"/>
      <c r="W11734" s="4"/>
      <c r="X11734" s="4"/>
      <c r="AJ11734" s="4"/>
      <c r="AK11734" s="4"/>
      <c r="AL11734" s="4"/>
      <c r="AM11734" s="4"/>
    </row>
    <row r="11735" spans="21:39" x14ac:dyDescent="0.2">
      <c r="U11735" s="4"/>
      <c r="V11735" s="4"/>
      <c r="W11735" s="4"/>
      <c r="X11735" s="4"/>
      <c r="AJ11735" s="4"/>
      <c r="AK11735" s="4"/>
      <c r="AL11735" s="4"/>
      <c r="AM11735" s="4"/>
    </row>
    <row r="11736" spans="21:39" x14ac:dyDescent="0.2">
      <c r="U11736" s="4"/>
      <c r="V11736" s="4"/>
      <c r="W11736" s="4"/>
      <c r="X11736" s="4"/>
      <c r="AJ11736" s="4"/>
      <c r="AK11736" s="4"/>
      <c r="AL11736" s="4"/>
      <c r="AM11736" s="4"/>
    </row>
    <row r="11737" spans="21:39" x14ac:dyDescent="0.2">
      <c r="U11737" s="4"/>
      <c r="V11737" s="4"/>
      <c r="W11737" s="4"/>
      <c r="X11737" s="4"/>
      <c r="AJ11737" s="4"/>
      <c r="AK11737" s="4"/>
      <c r="AL11737" s="4"/>
      <c r="AM11737" s="4"/>
    </row>
    <row r="11738" spans="21:39" x14ac:dyDescent="0.2">
      <c r="U11738" s="4"/>
      <c r="V11738" s="4"/>
      <c r="W11738" s="4"/>
      <c r="X11738" s="4"/>
      <c r="AJ11738" s="4"/>
      <c r="AK11738" s="4"/>
      <c r="AL11738" s="4"/>
      <c r="AM11738" s="4"/>
    </row>
    <row r="11739" spans="21:39" x14ac:dyDescent="0.2">
      <c r="U11739" s="4"/>
      <c r="V11739" s="4"/>
      <c r="W11739" s="4"/>
      <c r="X11739" s="4"/>
      <c r="AJ11739" s="4"/>
      <c r="AK11739" s="4"/>
      <c r="AL11739" s="4"/>
      <c r="AM11739" s="4"/>
    </row>
    <row r="11740" spans="21:39" x14ac:dyDescent="0.2">
      <c r="U11740" s="4"/>
      <c r="V11740" s="4"/>
      <c r="W11740" s="4"/>
      <c r="X11740" s="4"/>
      <c r="AJ11740" s="4"/>
      <c r="AK11740" s="4"/>
      <c r="AL11740" s="4"/>
      <c r="AM11740" s="4"/>
    </row>
    <row r="11741" spans="21:39" x14ac:dyDescent="0.2">
      <c r="U11741" s="4"/>
      <c r="V11741" s="4"/>
      <c r="W11741" s="4"/>
      <c r="X11741" s="4"/>
      <c r="AJ11741" s="4"/>
      <c r="AK11741" s="4"/>
      <c r="AL11741" s="4"/>
      <c r="AM11741" s="4"/>
    </row>
    <row r="11742" spans="21:39" x14ac:dyDescent="0.2">
      <c r="U11742" s="4"/>
      <c r="V11742" s="4"/>
      <c r="W11742" s="4"/>
      <c r="X11742" s="4"/>
      <c r="AJ11742" s="4"/>
      <c r="AK11742" s="4"/>
      <c r="AL11742" s="4"/>
      <c r="AM11742" s="4"/>
    </row>
    <row r="11743" spans="21:39" x14ac:dyDescent="0.2">
      <c r="U11743" s="4"/>
      <c r="V11743" s="4"/>
      <c r="W11743" s="4"/>
      <c r="X11743" s="4"/>
      <c r="AJ11743" s="4"/>
      <c r="AK11743" s="4"/>
      <c r="AL11743" s="4"/>
      <c r="AM11743" s="4"/>
    </row>
    <row r="11744" spans="21:39" x14ac:dyDescent="0.2">
      <c r="U11744" s="4"/>
      <c r="V11744" s="4"/>
      <c r="W11744" s="4"/>
      <c r="X11744" s="4"/>
      <c r="AJ11744" s="4"/>
      <c r="AK11744" s="4"/>
      <c r="AL11744" s="4"/>
      <c r="AM11744" s="4"/>
    </row>
    <row r="11745" spans="21:39" x14ac:dyDescent="0.2">
      <c r="U11745" s="4"/>
      <c r="V11745" s="4"/>
      <c r="W11745" s="4"/>
      <c r="X11745" s="4"/>
      <c r="AJ11745" s="4"/>
      <c r="AK11745" s="4"/>
      <c r="AL11745" s="4"/>
      <c r="AM11745" s="4"/>
    </row>
    <row r="11746" spans="21:39" x14ac:dyDescent="0.2">
      <c r="U11746" s="4"/>
      <c r="V11746" s="4"/>
      <c r="W11746" s="4"/>
      <c r="X11746" s="4"/>
      <c r="AJ11746" s="4"/>
      <c r="AK11746" s="4"/>
      <c r="AL11746" s="4"/>
      <c r="AM11746" s="4"/>
    </row>
    <row r="11747" spans="21:39" x14ac:dyDescent="0.2">
      <c r="U11747" s="4"/>
      <c r="V11747" s="4"/>
      <c r="W11747" s="4"/>
      <c r="X11747" s="4"/>
      <c r="AJ11747" s="4"/>
      <c r="AK11747" s="4"/>
      <c r="AL11747" s="4"/>
      <c r="AM11747" s="4"/>
    </row>
    <row r="11748" spans="21:39" x14ac:dyDescent="0.2">
      <c r="U11748" s="4"/>
      <c r="V11748" s="4"/>
      <c r="W11748" s="4"/>
      <c r="X11748" s="4"/>
      <c r="AJ11748" s="4"/>
      <c r="AK11748" s="4"/>
      <c r="AL11748" s="4"/>
      <c r="AM11748" s="4"/>
    </row>
    <row r="11749" spans="21:39" x14ac:dyDescent="0.2">
      <c r="U11749" s="4"/>
      <c r="V11749" s="4"/>
      <c r="W11749" s="4"/>
      <c r="X11749" s="4"/>
      <c r="AJ11749" s="4"/>
      <c r="AK11749" s="4"/>
      <c r="AL11749" s="4"/>
      <c r="AM11749" s="4"/>
    </row>
    <row r="11750" spans="21:39" x14ac:dyDescent="0.2">
      <c r="U11750" s="4"/>
      <c r="V11750" s="4"/>
      <c r="W11750" s="4"/>
      <c r="X11750" s="4"/>
      <c r="AJ11750" s="4"/>
      <c r="AK11750" s="4"/>
      <c r="AL11750" s="4"/>
      <c r="AM11750" s="4"/>
    </row>
    <row r="11751" spans="21:39" x14ac:dyDescent="0.2">
      <c r="U11751" s="4"/>
      <c r="V11751" s="4"/>
      <c r="W11751" s="4"/>
      <c r="X11751" s="4"/>
      <c r="AJ11751" s="4"/>
      <c r="AK11751" s="4"/>
      <c r="AL11751" s="4"/>
      <c r="AM11751" s="4"/>
    </row>
    <row r="11752" spans="21:39" x14ac:dyDescent="0.2">
      <c r="U11752" s="4"/>
      <c r="V11752" s="4"/>
      <c r="W11752" s="4"/>
      <c r="X11752" s="4"/>
      <c r="AJ11752" s="4"/>
      <c r="AK11752" s="4"/>
      <c r="AL11752" s="4"/>
      <c r="AM11752" s="4"/>
    </row>
    <row r="11753" spans="21:39" x14ac:dyDescent="0.2">
      <c r="U11753" s="4"/>
      <c r="V11753" s="4"/>
      <c r="W11753" s="4"/>
      <c r="X11753" s="4"/>
      <c r="AJ11753" s="4"/>
      <c r="AK11753" s="4"/>
      <c r="AL11753" s="4"/>
      <c r="AM11753" s="4"/>
    </row>
    <row r="11754" spans="21:39" x14ac:dyDescent="0.2">
      <c r="U11754" s="4"/>
      <c r="V11754" s="4"/>
      <c r="W11754" s="4"/>
      <c r="X11754" s="4"/>
      <c r="AJ11754" s="4"/>
      <c r="AK11754" s="4"/>
      <c r="AL11754" s="4"/>
      <c r="AM11754" s="4"/>
    </row>
    <row r="11755" spans="21:39" x14ac:dyDescent="0.2">
      <c r="U11755" s="4"/>
      <c r="V11755" s="4"/>
      <c r="W11755" s="4"/>
      <c r="X11755" s="4"/>
      <c r="AJ11755" s="4"/>
      <c r="AK11755" s="4"/>
      <c r="AL11755" s="4"/>
      <c r="AM11755" s="4"/>
    </row>
    <row r="11756" spans="21:39" x14ac:dyDescent="0.2">
      <c r="U11756" s="4"/>
      <c r="V11756" s="4"/>
      <c r="W11756" s="4"/>
      <c r="X11756" s="4"/>
      <c r="AJ11756" s="4"/>
      <c r="AK11756" s="4"/>
      <c r="AL11756" s="4"/>
      <c r="AM11756" s="4"/>
    </row>
    <row r="11757" spans="21:39" x14ac:dyDescent="0.2">
      <c r="U11757" s="4"/>
      <c r="V11757" s="4"/>
      <c r="W11757" s="4"/>
      <c r="X11757" s="4"/>
      <c r="AJ11757" s="4"/>
      <c r="AK11757" s="4"/>
      <c r="AL11757" s="4"/>
      <c r="AM11757" s="4"/>
    </row>
    <row r="11758" spans="21:39" x14ac:dyDescent="0.2">
      <c r="U11758" s="4"/>
      <c r="V11758" s="4"/>
      <c r="W11758" s="4"/>
      <c r="X11758" s="4"/>
      <c r="AJ11758" s="4"/>
      <c r="AK11758" s="4"/>
      <c r="AL11758" s="4"/>
      <c r="AM11758" s="4"/>
    </row>
    <row r="11759" spans="21:39" x14ac:dyDescent="0.2">
      <c r="U11759" s="4"/>
      <c r="V11759" s="4"/>
      <c r="W11759" s="4"/>
      <c r="X11759" s="4"/>
      <c r="AJ11759" s="4"/>
      <c r="AK11759" s="4"/>
      <c r="AL11759" s="4"/>
      <c r="AM11759" s="4"/>
    </row>
    <row r="11760" spans="21:39" x14ac:dyDescent="0.2">
      <c r="U11760" s="4"/>
      <c r="V11760" s="4"/>
      <c r="W11760" s="4"/>
      <c r="X11760" s="4"/>
      <c r="AJ11760" s="4"/>
      <c r="AK11760" s="4"/>
      <c r="AL11760" s="4"/>
      <c r="AM11760" s="4"/>
    </row>
    <row r="11761" spans="21:39" x14ac:dyDescent="0.2">
      <c r="U11761" s="4"/>
      <c r="V11761" s="4"/>
      <c r="W11761" s="4"/>
      <c r="X11761" s="4"/>
      <c r="AJ11761" s="4"/>
      <c r="AK11761" s="4"/>
      <c r="AL11761" s="4"/>
      <c r="AM11761" s="4"/>
    </row>
    <row r="11762" spans="21:39" x14ac:dyDescent="0.2">
      <c r="U11762" s="4"/>
      <c r="V11762" s="4"/>
      <c r="W11762" s="4"/>
      <c r="X11762" s="4"/>
      <c r="AJ11762" s="4"/>
      <c r="AK11762" s="4"/>
      <c r="AL11762" s="4"/>
      <c r="AM11762" s="4"/>
    </row>
    <row r="11763" spans="21:39" x14ac:dyDescent="0.2">
      <c r="U11763" s="4"/>
      <c r="V11763" s="4"/>
      <c r="W11763" s="4"/>
      <c r="X11763" s="4"/>
      <c r="AJ11763" s="4"/>
      <c r="AK11763" s="4"/>
      <c r="AL11763" s="4"/>
      <c r="AM11763" s="4"/>
    </row>
    <row r="11764" spans="21:39" x14ac:dyDescent="0.2">
      <c r="U11764" s="4"/>
      <c r="V11764" s="4"/>
      <c r="W11764" s="4"/>
      <c r="X11764" s="4"/>
      <c r="AJ11764" s="4"/>
      <c r="AK11764" s="4"/>
      <c r="AL11764" s="4"/>
      <c r="AM11764" s="4"/>
    </row>
    <row r="11765" spans="21:39" x14ac:dyDescent="0.2">
      <c r="U11765" s="4"/>
      <c r="V11765" s="4"/>
      <c r="W11765" s="4"/>
      <c r="X11765" s="4"/>
      <c r="AJ11765" s="4"/>
      <c r="AK11765" s="4"/>
      <c r="AL11765" s="4"/>
      <c r="AM11765" s="4"/>
    </row>
    <row r="11766" spans="21:39" x14ac:dyDescent="0.2">
      <c r="U11766" s="4"/>
      <c r="V11766" s="4"/>
      <c r="W11766" s="4"/>
      <c r="X11766" s="4"/>
      <c r="AJ11766" s="4"/>
      <c r="AK11766" s="4"/>
      <c r="AL11766" s="4"/>
      <c r="AM11766" s="4"/>
    </row>
    <row r="11767" spans="21:39" x14ac:dyDescent="0.2">
      <c r="U11767" s="4"/>
      <c r="V11767" s="4"/>
      <c r="W11767" s="4"/>
      <c r="X11767" s="4"/>
      <c r="AJ11767" s="4"/>
      <c r="AK11767" s="4"/>
      <c r="AL11767" s="4"/>
      <c r="AM11767" s="4"/>
    </row>
    <row r="11768" spans="21:39" x14ac:dyDescent="0.2">
      <c r="U11768" s="4"/>
      <c r="V11768" s="4"/>
      <c r="W11768" s="4"/>
      <c r="X11768" s="4"/>
      <c r="AJ11768" s="4"/>
      <c r="AK11768" s="4"/>
      <c r="AL11768" s="4"/>
      <c r="AM11768" s="4"/>
    </row>
    <row r="11769" spans="21:39" x14ac:dyDescent="0.2">
      <c r="U11769" s="4"/>
      <c r="V11769" s="4"/>
      <c r="W11769" s="4"/>
      <c r="X11769" s="4"/>
      <c r="AJ11769" s="4"/>
      <c r="AK11769" s="4"/>
      <c r="AL11769" s="4"/>
      <c r="AM11769" s="4"/>
    </row>
    <row r="11770" spans="21:39" x14ac:dyDescent="0.2">
      <c r="U11770" s="4"/>
      <c r="V11770" s="4"/>
      <c r="W11770" s="4"/>
      <c r="X11770" s="4"/>
      <c r="AJ11770" s="4"/>
      <c r="AK11770" s="4"/>
      <c r="AL11770" s="4"/>
      <c r="AM11770" s="4"/>
    </row>
    <row r="11771" spans="21:39" x14ac:dyDescent="0.2">
      <c r="U11771" s="4"/>
      <c r="V11771" s="4"/>
      <c r="W11771" s="4"/>
      <c r="X11771" s="4"/>
      <c r="AJ11771" s="4"/>
      <c r="AK11771" s="4"/>
      <c r="AL11771" s="4"/>
      <c r="AM11771" s="4"/>
    </row>
    <row r="11772" spans="21:39" x14ac:dyDescent="0.2">
      <c r="U11772" s="4"/>
      <c r="V11772" s="4"/>
      <c r="W11772" s="4"/>
      <c r="X11772" s="4"/>
      <c r="AJ11772" s="4"/>
      <c r="AK11772" s="4"/>
      <c r="AL11772" s="4"/>
      <c r="AM11772" s="4"/>
    </row>
    <row r="11773" spans="21:39" x14ac:dyDescent="0.2">
      <c r="U11773" s="4"/>
      <c r="V11773" s="4"/>
      <c r="W11773" s="4"/>
      <c r="X11773" s="4"/>
      <c r="AJ11773" s="4"/>
      <c r="AK11773" s="4"/>
      <c r="AL11773" s="4"/>
      <c r="AM11773" s="4"/>
    </row>
    <row r="11774" spans="21:39" x14ac:dyDescent="0.2">
      <c r="U11774" s="4"/>
      <c r="V11774" s="4"/>
      <c r="W11774" s="4"/>
      <c r="X11774" s="4"/>
      <c r="AJ11774" s="4"/>
      <c r="AK11774" s="4"/>
      <c r="AL11774" s="4"/>
      <c r="AM11774" s="4"/>
    </row>
    <row r="11775" spans="21:39" x14ac:dyDescent="0.2">
      <c r="U11775" s="4"/>
      <c r="V11775" s="4"/>
      <c r="W11775" s="4"/>
      <c r="X11775" s="4"/>
      <c r="AJ11775" s="4"/>
      <c r="AK11775" s="4"/>
      <c r="AL11775" s="4"/>
      <c r="AM11775" s="4"/>
    </row>
    <row r="11776" spans="21:39" x14ac:dyDescent="0.2">
      <c r="U11776" s="4"/>
      <c r="V11776" s="4"/>
      <c r="W11776" s="4"/>
      <c r="X11776" s="4"/>
      <c r="AJ11776" s="4"/>
      <c r="AK11776" s="4"/>
      <c r="AL11776" s="4"/>
      <c r="AM11776" s="4"/>
    </row>
    <row r="11777" spans="21:39" x14ac:dyDescent="0.2">
      <c r="U11777" s="4"/>
      <c r="V11777" s="4"/>
      <c r="W11777" s="4"/>
      <c r="X11777" s="4"/>
      <c r="AJ11777" s="4"/>
      <c r="AK11777" s="4"/>
      <c r="AL11777" s="4"/>
      <c r="AM11777" s="4"/>
    </row>
    <row r="11778" spans="21:39" x14ac:dyDescent="0.2">
      <c r="U11778" s="4"/>
      <c r="V11778" s="4"/>
      <c r="W11778" s="4"/>
      <c r="X11778" s="4"/>
      <c r="AJ11778" s="4"/>
      <c r="AK11778" s="4"/>
      <c r="AL11778" s="4"/>
      <c r="AM11778" s="4"/>
    </row>
    <row r="11779" spans="21:39" x14ac:dyDescent="0.2">
      <c r="U11779" s="4"/>
      <c r="V11779" s="4"/>
      <c r="W11779" s="4"/>
      <c r="X11779" s="4"/>
      <c r="AJ11779" s="4"/>
      <c r="AK11779" s="4"/>
      <c r="AL11779" s="4"/>
      <c r="AM11779" s="4"/>
    </row>
    <row r="11780" spans="21:39" x14ac:dyDescent="0.2">
      <c r="U11780" s="4"/>
      <c r="V11780" s="4"/>
      <c r="W11780" s="4"/>
      <c r="X11780" s="4"/>
      <c r="AJ11780" s="4"/>
      <c r="AK11780" s="4"/>
      <c r="AL11780" s="4"/>
      <c r="AM11780" s="4"/>
    </row>
    <row r="11781" spans="21:39" x14ac:dyDescent="0.2">
      <c r="U11781" s="4"/>
      <c r="V11781" s="4"/>
      <c r="W11781" s="4"/>
      <c r="X11781" s="4"/>
      <c r="AJ11781" s="4"/>
      <c r="AK11781" s="4"/>
      <c r="AL11781" s="4"/>
      <c r="AM11781" s="4"/>
    </row>
    <row r="11782" spans="21:39" x14ac:dyDescent="0.2">
      <c r="U11782" s="4"/>
      <c r="V11782" s="4"/>
      <c r="W11782" s="4"/>
      <c r="X11782" s="4"/>
      <c r="AJ11782" s="4"/>
      <c r="AK11782" s="4"/>
      <c r="AL11782" s="4"/>
      <c r="AM11782" s="4"/>
    </row>
    <row r="11783" spans="21:39" x14ac:dyDescent="0.2">
      <c r="U11783" s="4"/>
      <c r="V11783" s="4"/>
      <c r="W11783" s="4"/>
      <c r="X11783" s="4"/>
      <c r="AJ11783" s="4"/>
      <c r="AK11783" s="4"/>
      <c r="AL11783" s="4"/>
      <c r="AM11783" s="4"/>
    </row>
    <row r="11784" spans="21:39" x14ac:dyDescent="0.2">
      <c r="U11784" s="4"/>
      <c r="V11784" s="4"/>
      <c r="W11784" s="4"/>
      <c r="X11784" s="4"/>
      <c r="AJ11784" s="4"/>
      <c r="AK11784" s="4"/>
      <c r="AL11784" s="4"/>
      <c r="AM11784" s="4"/>
    </row>
    <row r="11785" spans="21:39" x14ac:dyDescent="0.2">
      <c r="U11785" s="4"/>
      <c r="V11785" s="4"/>
      <c r="W11785" s="4"/>
      <c r="X11785" s="4"/>
      <c r="AJ11785" s="4"/>
      <c r="AK11785" s="4"/>
      <c r="AL11785" s="4"/>
      <c r="AM11785" s="4"/>
    </row>
    <row r="11786" spans="21:39" x14ac:dyDescent="0.2">
      <c r="U11786" s="4"/>
      <c r="V11786" s="4"/>
      <c r="W11786" s="4"/>
      <c r="X11786" s="4"/>
      <c r="AJ11786" s="4"/>
      <c r="AK11786" s="4"/>
      <c r="AL11786" s="4"/>
      <c r="AM11786" s="4"/>
    </row>
    <row r="11787" spans="21:39" x14ac:dyDescent="0.2">
      <c r="U11787" s="4"/>
      <c r="V11787" s="4"/>
      <c r="W11787" s="4"/>
      <c r="X11787" s="4"/>
      <c r="AJ11787" s="4"/>
      <c r="AK11787" s="4"/>
      <c r="AL11787" s="4"/>
      <c r="AM11787" s="4"/>
    </row>
    <row r="11788" spans="21:39" x14ac:dyDescent="0.2">
      <c r="U11788" s="4"/>
      <c r="V11788" s="4"/>
      <c r="W11788" s="4"/>
      <c r="X11788" s="4"/>
      <c r="AJ11788" s="4"/>
      <c r="AK11788" s="4"/>
      <c r="AL11788" s="4"/>
      <c r="AM11788" s="4"/>
    </row>
    <row r="11789" spans="21:39" x14ac:dyDescent="0.2">
      <c r="U11789" s="4"/>
      <c r="V11789" s="4"/>
      <c r="W11789" s="4"/>
      <c r="X11789" s="4"/>
      <c r="AJ11789" s="4"/>
      <c r="AK11789" s="4"/>
      <c r="AL11789" s="4"/>
      <c r="AM11789" s="4"/>
    </row>
    <row r="11790" spans="21:39" x14ac:dyDescent="0.2">
      <c r="U11790" s="4"/>
      <c r="V11790" s="4"/>
      <c r="W11790" s="4"/>
      <c r="X11790" s="4"/>
      <c r="AJ11790" s="4"/>
      <c r="AK11790" s="4"/>
      <c r="AL11790" s="4"/>
      <c r="AM11790" s="4"/>
    </row>
    <row r="11791" spans="21:39" x14ac:dyDescent="0.2">
      <c r="U11791" s="4"/>
      <c r="V11791" s="4"/>
      <c r="W11791" s="4"/>
      <c r="X11791" s="4"/>
      <c r="AJ11791" s="4"/>
      <c r="AK11791" s="4"/>
      <c r="AL11791" s="4"/>
      <c r="AM11791" s="4"/>
    </row>
    <row r="11792" spans="21:39" x14ac:dyDescent="0.2">
      <c r="U11792" s="4"/>
      <c r="V11792" s="4"/>
      <c r="W11792" s="4"/>
      <c r="X11792" s="4"/>
      <c r="AJ11792" s="4"/>
      <c r="AK11792" s="4"/>
      <c r="AL11792" s="4"/>
      <c r="AM11792" s="4"/>
    </row>
    <row r="11793" spans="21:39" x14ac:dyDescent="0.2">
      <c r="U11793" s="4"/>
      <c r="V11793" s="4"/>
      <c r="W11793" s="4"/>
      <c r="X11793" s="4"/>
      <c r="AJ11793" s="4"/>
      <c r="AK11793" s="4"/>
      <c r="AL11793" s="4"/>
      <c r="AM11793" s="4"/>
    </row>
    <row r="11794" spans="21:39" x14ac:dyDescent="0.2">
      <c r="U11794" s="4"/>
      <c r="V11794" s="4"/>
      <c r="W11794" s="4"/>
      <c r="X11794" s="4"/>
      <c r="AJ11794" s="4"/>
      <c r="AK11794" s="4"/>
      <c r="AL11794" s="4"/>
      <c r="AM11794" s="4"/>
    </row>
    <row r="11795" spans="21:39" x14ac:dyDescent="0.2">
      <c r="U11795" s="4"/>
      <c r="V11795" s="4"/>
      <c r="W11795" s="4"/>
      <c r="X11795" s="4"/>
      <c r="AJ11795" s="4"/>
      <c r="AK11795" s="4"/>
      <c r="AL11795" s="4"/>
      <c r="AM11795" s="4"/>
    </row>
    <row r="11796" spans="21:39" x14ac:dyDescent="0.2">
      <c r="U11796" s="4"/>
      <c r="V11796" s="4"/>
      <c r="W11796" s="4"/>
      <c r="X11796" s="4"/>
      <c r="AJ11796" s="4"/>
      <c r="AK11796" s="4"/>
      <c r="AL11796" s="4"/>
      <c r="AM11796" s="4"/>
    </row>
    <row r="11797" spans="21:39" x14ac:dyDescent="0.2">
      <c r="U11797" s="4"/>
      <c r="V11797" s="4"/>
      <c r="W11797" s="4"/>
      <c r="X11797" s="4"/>
      <c r="AJ11797" s="4"/>
      <c r="AK11797" s="4"/>
      <c r="AL11797" s="4"/>
      <c r="AM11797" s="4"/>
    </row>
    <row r="11798" spans="21:39" x14ac:dyDescent="0.2">
      <c r="U11798" s="4"/>
      <c r="V11798" s="4"/>
      <c r="W11798" s="4"/>
      <c r="X11798" s="4"/>
      <c r="AJ11798" s="4"/>
      <c r="AK11798" s="4"/>
      <c r="AL11798" s="4"/>
      <c r="AM11798" s="4"/>
    </row>
    <row r="11799" spans="21:39" x14ac:dyDescent="0.2">
      <c r="U11799" s="4"/>
      <c r="V11799" s="4"/>
      <c r="W11799" s="4"/>
      <c r="X11799" s="4"/>
      <c r="AJ11799" s="4"/>
      <c r="AK11799" s="4"/>
      <c r="AL11799" s="4"/>
      <c r="AM11799" s="4"/>
    </row>
    <row r="11800" spans="21:39" x14ac:dyDescent="0.2">
      <c r="U11800" s="4"/>
      <c r="V11800" s="4"/>
      <c r="W11800" s="4"/>
      <c r="X11800" s="4"/>
      <c r="AJ11800" s="4"/>
      <c r="AK11800" s="4"/>
      <c r="AL11800" s="4"/>
      <c r="AM11800" s="4"/>
    </row>
    <row r="11801" spans="21:39" x14ac:dyDescent="0.2">
      <c r="U11801" s="4"/>
      <c r="V11801" s="4"/>
      <c r="W11801" s="4"/>
      <c r="X11801" s="4"/>
      <c r="AJ11801" s="4"/>
      <c r="AK11801" s="4"/>
      <c r="AL11801" s="4"/>
      <c r="AM11801" s="4"/>
    </row>
    <row r="11802" spans="21:39" x14ac:dyDescent="0.2">
      <c r="U11802" s="4"/>
      <c r="V11802" s="4"/>
      <c r="W11802" s="4"/>
      <c r="X11802" s="4"/>
      <c r="AJ11802" s="4"/>
      <c r="AK11802" s="4"/>
      <c r="AL11802" s="4"/>
      <c r="AM11802" s="4"/>
    </row>
    <row r="11803" spans="21:39" x14ac:dyDescent="0.2">
      <c r="U11803" s="4"/>
      <c r="V11803" s="4"/>
      <c r="W11803" s="4"/>
      <c r="X11803" s="4"/>
      <c r="AJ11803" s="4"/>
      <c r="AK11803" s="4"/>
      <c r="AL11803" s="4"/>
      <c r="AM11803" s="4"/>
    </row>
    <row r="11804" spans="21:39" x14ac:dyDescent="0.2">
      <c r="U11804" s="4"/>
      <c r="V11804" s="4"/>
      <c r="W11804" s="4"/>
      <c r="X11804" s="4"/>
      <c r="AJ11804" s="4"/>
      <c r="AK11804" s="4"/>
      <c r="AL11804" s="4"/>
      <c r="AM11804" s="4"/>
    </row>
    <row r="11805" spans="21:39" x14ac:dyDescent="0.2">
      <c r="U11805" s="4"/>
      <c r="V11805" s="4"/>
      <c r="W11805" s="4"/>
      <c r="X11805" s="4"/>
      <c r="AJ11805" s="4"/>
      <c r="AK11805" s="4"/>
      <c r="AL11805" s="4"/>
      <c r="AM11805" s="4"/>
    </row>
    <row r="11806" spans="21:39" x14ac:dyDescent="0.2">
      <c r="U11806" s="4"/>
      <c r="V11806" s="4"/>
      <c r="W11806" s="4"/>
      <c r="X11806" s="4"/>
      <c r="AJ11806" s="4"/>
      <c r="AK11806" s="4"/>
      <c r="AL11806" s="4"/>
      <c r="AM11806" s="4"/>
    </row>
    <row r="11807" spans="21:39" x14ac:dyDescent="0.2">
      <c r="U11807" s="4"/>
      <c r="V11807" s="4"/>
      <c r="W11807" s="4"/>
      <c r="X11807" s="4"/>
      <c r="AJ11807" s="4"/>
      <c r="AK11807" s="4"/>
      <c r="AL11807" s="4"/>
      <c r="AM11807" s="4"/>
    </row>
    <row r="11808" spans="21:39" x14ac:dyDescent="0.2">
      <c r="U11808" s="4"/>
      <c r="V11808" s="4"/>
      <c r="W11808" s="4"/>
      <c r="X11808" s="4"/>
      <c r="AJ11808" s="4"/>
      <c r="AK11808" s="4"/>
      <c r="AL11808" s="4"/>
      <c r="AM11808" s="4"/>
    </row>
    <row r="11809" spans="21:39" x14ac:dyDescent="0.2">
      <c r="U11809" s="4"/>
      <c r="V11809" s="4"/>
      <c r="W11809" s="4"/>
      <c r="X11809" s="4"/>
      <c r="AJ11809" s="4"/>
      <c r="AK11809" s="4"/>
      <c r="AL11809" s="4"/>
      <c r="AM11809" s="4"/>
    </row>
    <row r="11810" spans="21:39" x14ac:dyDescent="0.2">
      <c r="U11810" s="4"/>
      <c r="V11810" s="4"/>
      <c r="W11810" s="4"/>
      <c r="X11810" s="4"/>
      <c r="AJ11810" s="4"/>
      <c r="AK11810" s="4"/>
      <c r="AL11810" s="4"/>
      <c r="AM11810" s="4"/>
    </row>
    <row r="11811" spans="21:39" x14ac:dyDescent="0.2">
      <c r="U11811" s="4"/>
      <c r="V11811" s="4"/>
      <c r="W11811" s="4"/>
      <c r="X11811" s="4"/>
      <c r="AJ11811" s="4"/>
      <c r="AK11811" s="4"/>
      <c r="AL11811" s="4"/>
      <c r="AM11811" s="4"/>
    </row>
    <row r="11812" spans="21:39" x14ac:dyDescent="0.2">
      <c r="U11812" s="4"/>
      <c r="V11812" s="4"/>
      <c r="W11812" s="4"/>
      <c r="X11812" s="4"/>
      <c r="AJ11812" s="4"/>
      <c r="AK11812" s="4"/>
      <c r="AL11812" s="4"/>
      <c r="AM11812" s="4"/>
    </row>
    <row r="11813" spans="21:39" x14ac:dyDescent="0.2">
      <c r="U11813" s="4"/>
      <c r="V11813" s="4"/>
      <c r="W11813" s="4"/>
      <c r="X11813" s="4"/>
      <c r="AJ11813" s="4"/>
      <c r="AK11813" s="4"/>
      <c r="AL11813" s="4"/>
      <c r="AM11813" s="4"/>
    </row>
    <row r="11814" spans="21:39" x14ac:dyDescent="0.2">
      <c r="U11814" s="4"/>
      <c r="V11814" s="4"/>
      <c r="W11814" s="4"/>
      <c r="X11814" s="4"/>
      <c r="AJ11814" s="4"/>
      <c r="AK11814" s="4"/>
      <c r="AL11814" s="4"/>
      <c r="AM11814" s="4"/>
    </row>
    <row r="11815" spans="21:39" x14ac:dyDescent="0.2">
      <c r="U11815" s="4"/>
      <c r="V11815" s="4"/>
      <c r="W11815" s="4"/>
      <c r="X11815" s="4"/>
      <c r="AJ11815" s="4"/>
      <c r="AK11815" s="4"/>
      <c r="AL11815" s="4"/>
      <c r="AM11815" s="4"/>
    </row>
    <row r="11816" spans="21:39" x14ac:dyDescent="0.2">
      <c r="U11816" s="4"/>
      <c r="V11816" s="4"/>
      <c r="W11816" s="4"/>
      <c r="X11816" s="4"/>
      <c r="AJ11816" s="4"/>
      <c r="AK11816" s="4"/>
      <c r="AL11816" s="4"/>
      <c r="AM11816" s="4"/>
    </row>
    <row r="11817" spans="21:39" x14ac:dyDescent="0.2">
      <c r="U11817" s="4"/>
      <c r="V11817" s="4"/>
      <c r="W11817" s="4"/>
      <c r="X11817" s="4"/>
      <c r="AJ11817" s="4"/>
      <c r="AK11817" s="4"/>
      <c r="AL11817" s="4"/>
      <c r="AM11817" s="4"/>
    </row>
    <row r="11818" spans="21:39" x14ac:dyDescent="0.2">
      <c r="U11818" s="4"/>
      <c r="V11818" s="4"/>
      <c r="W11818" s="4"/>
      <c r="X11818" s="4"/>
      <c r="AJ11818" s="4"/>
      <c r="AK11818" s="4"/>
      <c r="AL11818" s="4"/>
      <c r="AM11818" s="4"/>
    </row>
    <row r="11819" spans="21:39" x14ac:dyDescent="0.2">
      <c r="U11819" s="4"/>
      <c r="V11819" s="4"/>
      <c r="W11819" s="4"/>
      <c r="X11819" s="4"/>
      <c r="AJ11819" s="4"/>
      <c r="AK11819" s="4"/>
      <c r="AL11819" s="4"/>
      <c r="AM11819" s="4"/>
    </row>
    <row r="11820" spans="21:39" x14ac:dyDescent="0.2">
      <c r="U11820" s="4"/>
      <c r="V11820" s="4"/>
      <c r="W11820" s="4"/>
      <c r="X11820" s="4"/>
      <c r="AJ11820" s="4"/>
      <c r="AK11820" s="4"/>
      <c r="AL11820" s="4"/>
      <c r="AM11820" s="4"/>
    </row>
    <row r="11821" spans="21:39" x14ac:dyDescent="0.2">
      <c r="U11821" s="4"/>
      <c r="V11821" s="4"/>
      <c r="W11821" s="4"/>
      <c r="X11821" s="4"/>
      <c r="AJ11821" s="4"/>
      <c r="AK11821" s="4"/>
      <c r="AL11821" s="4"/>
      <c r="AM11821" s="4"/>
    </row>
    <row r="11822" spans="21:39" x14ac:dyDescent="0.2">
      <c r="U11822" s="4"/>
      <c r="V11822" s="4"/>
      <c r="W11822" s="4"/>
      <c r="X11822" s="4"/>
      <c r="AJ11822" s="4"/>
      <c r="AK11822" s="4"/>
      <c r="AL11822" s="4"/>
      <c r="AM11822" s="4"/>
    </row>
    <row r="11823" spans="21:39" x14ac:dyDescent="0.2">
      <c r="U11823" s="4"/>
      <c r="V11823" s="4"/>
      <c r="W11823" s="4"/>
      <c r="X11823" s="4"/>
      <c r="AJ11823" s="4"/>
      <c r="AK11823" s="4"/>
      <c r="AL11823" s="4"/>
      <c r="AM11823" s="4"/>
    </row>
    <row r="11824" spans="21:39" x14ac:dyDescent="0.2">
      <c r="U11824" s="4"/>
      <c r="V11824" s="4"/>
      <c r="W11824" s="4"/>
      <c r="X11824" s="4"/>
      <c r="AJ11824" s="4"/>
      <c r="AK11824" s="4"/>
      <c r="AL11824" s="4"/>
      <c r="AM11824" s="4"/>
    </row>
    <row r="11825" spans="21:39" x14ac:dyDescent="0.2">
      <c r="U11825" s="4"/>
      <c r="V11825" s="4"/>
      <c r="W11825" s="4"/>
      <c r="X11825" s="4"/>
      <c r="AJ11825" s="4"/>
      <c r="AK11825" s="4"/>
      <c r="AL11825" s="4"/>
      <c r="AM11825" s="4"/>
    </row>
    <row r="11826" spans="21:39" x14ac:dyDescent="0.2">
      <c r="U11826" s="4"/>
      <c r="V11826" s="4"/>
      <c r="W11826" s="4"/>
      <c r="X11826" s="4"/>
      <c r="AJ11826" s="4"/>
      <c r="AK11826" s="4"/>
      <c r="AL11826" s="4"/>
      <c r="AM11826" s="4"/>
    </row>
    <row r="11827" spans="21:39" x14ac:dyDescent="0.2">
      <c r="U11827" s="4"/>
      <c r="V11827" s="4"/>
      <c r="W11827" s="4"/>
      <c r="X11827" s="4"/>
      <c r="AJ11827" s="4"/>
      <c r="AK11827" s="4"/>
      <c r="AL11827" s="4"/>
      <c r="AM11827" s="4"/>
    </row>
    <row r="11828" spans="21:39" x14ac:dyDescent="0.2">
      <c r="U11828" s="4"/>
      <c r="V11828" s="4"/>
      <c r="W11828" s="4"/>
      <c r="X11828" s="4"/>
      <c r="AJ11828" s="4"/>
      <c r="AK11828" s="4"/>
      <c r="AL11828" s="4"/>
      <c r="AM11828" s="4"/>
    </row>
    <row r="11829" spans="21:39" x14ac:dyDescent="0.2">
      <c r="U11829" s="4"/>
      <c r="V11829" s="4"/>
      <c r="W11829" s="4"/>
      <c r="X11829" s="4"/>
      <c r="AJ11829" s="4"/>
      <c r="AK11829" s="4"/>
      <c r="AL11829" s="4"/>
      <c r="AM11829" s="4"/>
    </row>
    <row r="11830" spans="21:39" x14ac:dyDescent="0.2">
      <c r="U11830" s="4"/>
      <c r="V11830" s="4"/>
      <c r="W11830" s="4"/>
      <c r="X11830" s="4"/>
      <c r="AJ11830" s="4"/>
      <c r="AK11830" s="4"/>
      <c r="AL11830" s="4"/>
      <c r="AM11830" s="4"/>
    </row>
    <row r="11831" spans="21:39" x14ac:dyDescent="0.2">
      <c r="U11831" s="4"/>
      <c r="V11831" s="4"/>
      <c r="W11831" s="4"/>
      <c r="X11831" s="4"/>
      <c r="AJ11831" s="4"/>
      <c r="AK11831" s="4"/>
      <c r="AL11831" s="4"/>
      <c r="AM11831" s="4"/>
    </row>
    <row r="11832" spans="21:39" x14ac:dyDescent="0.2">
      <c r="U11832" s="4"/>
      <c r="V11832" s="4"/>
      <c r="W11832" s="4"/>
      <c r="X11832" s="4"/>
      <c r="AJ11832" s="4"/>
      <c r="AK11832" s="4"/>
      <c r="AL11832" s="4"/>
      <c r="AM11832" s="4"/>
    </row>
    <row r="11833" spans="21:39" x14ac:dyDescent="0.2">
      <c r="U11833" s="4"/>
      <c r="V11833" s="4"/>
      <c r="W11833" s="4"/>
      <c r="X11833" s="4"/>
      <c r="AJ11833" s="4"/>
      <c r="AK11833" s="4"/>
      <c r="AL11833" s="4"/>
      <c r="AM11833" s="4"/>
    </row>
    <row r="11834" spans="21:39" x14ac:dyDescent="0.2">
      <c r="U11834" s="4"/>
      <c r="V11834" s="4"/>
      <c r="W11834" s="4"/>
      <c r="X11834" s="4"/>
      <c r="AJ11834" s="4"/>
      <c r="AK11834" s="4"/>
      <c r="AL11834" s="4"/>
      <c r="AM11834" s="4"/>
    </row>
    <row r="11835" spans="21:39" x14ac:dyDescent="0.2">
      <c r="U11835" s="4"/>
      <c r="V11835" s="4"/>
      <c r="W11835" s="4"/>
      <c r="X11835" s="4"/>
      <c r="AJ11835" s="4"/>
      <c r="AK11835" s="4"/>
      <c r="AL11835" s="4"/>
      <c r="AM11835" s="4"/>
    </row>
    <row r="11836" spans="21:39" x14ac:dyDescent="0.2">
      <c r="U11836" s="4"/>
      <c r="V11836" s="4"/>
      <c r="W11836" s="4"/>
      <c r="X11836" s="4"/>
      <c r="AJ11836" s="4"/>
      <c r="AK11836" s="4"/>
      <c r="AL11836" s="4"/>
      <c r="AM11836" s="4"/>
    </row>
    <row r="11837" spans="21:39" x14ac:dyDescent="0.2">
      <c r="U11837" s="4"/>
      <c r="V11837" s="4"/>
      <c r="W11837" s="4"/>
      <c r="X11837" s="4"/>
      <c r="AJ11837" s="4"/>
      <c r="AK11837" s="4"/>
      <c r="AL11837" s="4"/>
      <c r="AM11837" s="4"/>
    </row>
    <row r="11838" spans="21:39" x14ac:dyDescent="0.2">
      <c r="U11838" s="4"/>
      <c r="V11838" s="4"/>
      <c r="W11838" s="4"/>
      <c r="X11838" s="4"/>
      <c r="AJ11838" s="4"/>
      <c r="AK11838" s="4"/>
      <c r="AL11838" s="4"/>
      <c r="AM11838" s="4"/>
    </row>
    <row r="11839" spans="21:39" x14ac:dyDescent="0.2">
      <c r="U11839" s="4"/>
      <c r="V11839" s="4"/>
      <c r="W11839" s="4"/>
      <c r="X11839" s="4"/>
      <c r="AJ11839" s="4"/>
      <c r="AK11839" s="4"/>
      <c r="AL11839" s="4"/>
      <c r="AM11839" s="4"/>
    </row>
    <row r="11840" spans="21:39" x14ac:dyDescent="0.2">
      <c r="U11840" s="4"/>
      <c r="V11840" s="4"/>
      <c r="W11840" s="4"/>
      <c r="X11840" s="4"/>
      <c r="AJ11840" s="4"/>
      <c r="AK11840" s="4"/>
      <c r="AL11840" s="4"/>
      <c r="AM11840" s="4"/>
    </row>
    <row r="11841" spans="21:39" x14ac:dyDescent="0.2">
      <c r="U11841" s="4"/>
      <c r="V11841" s="4"/>
      <c r="W11841" s="4"/>
      <c r="X11841" s="4"/>
      <c r="AJ11841" s="4"/>
      <c r="AK11841" s="4"/>
      <c r="AL11841" s="4"/>
      <c r="AM11841" s="4"/>
    </row>
    <row r="11842" spans="21:39" x14ac:dyDescent="0.2">
      <c r="U11842" s="4"/>
      <c r="V11842" s="4"/>
      <c r="W11842" s="4"/>
      <c r="X11842" s="4"/>
      <c r="AJ11842" s="4"/>
      <c r="AK11842" s="4"/>
      <c r="AL11842" s="4"/>
      <c r="AM11842" s="4"/>
    </row>
    <row r="11843" spans="21:39" x14ac:dyDescent="0.2">
      <c r="U11843" s="4"/>
      <c r="V11843" s="4"/>
      <c r="W11843" s="4"/>
      <c r="X11843" s="4"/>
      <c r="AJ11843" s="4"/>
      <c r="AK11843" s="4"/>
      <c r="AL11843" s="4"/>
      <c r="AM11843" s="4"/>
    </row>
    <row r="11844" spans="21:39" x14ac:dyDescent="0.2">
      <c r="U11844" s="4"/>
      <c r="V11844" s="4"/>
      <c r="W11844" s="4"/>
      <c r="X11844" s="4"/>
      <c r="AJ11844" s="4"/>
      <c r="AK11844" s="4"/>
      <c r="AL11844" s="4"/>
      <c r="AM11844" s="4"/>
    </row>
    <row r="11845" spans="21:39" x14ac:dyDescent="0.2">
      <c r="U11845" s="4"/>
      <c r="V11845" s="4"/>
      <c r="W11845" s="4"/>
      <c r="X11845" s="4"/>
      <c r="AJ11845" s="4"/>
      <c r="AK11845" s="4"/>
      <c r="AL11845" s="4"/>
      <c r="AM11845" s="4"/>
    </row>
    <row r="11846" spans="21:39" x14ac:dyDescent="0.2">
      <c r="U11846" s="4"/>
      <c r="V11846" s="4"/>
      <c r="W11846" s="4"/>
      <c r="X11846" s="4"/>
      <c r="AJ11846" s="4"/>
      <c r="AK11846" s="4"/>
      <c r="AL11846" s="4"/>
      <c r="AM11846" s="4"/>
    </row>
    <row r="11847" spans="21:39" x14ac:dyDescent="0.2">
      <c r="U11847" s="4"/>
      <c r="V11847" s="4"/>
      <c r="W11847" s="4"/>
      <c r="X11847" s="4"/>
      <c r="AJ11847" s="4"/>
      <c r="AK11847" s="4"/>
      <c r="AL11847" s="4"/>
      <c r="AM11847" s="4"/>
    </row>
    <row r="11848" spans="21:39" x14ac:dyDescent="0.2">
      <c r="U11848" s="4"/>
      <c r="V11848" s="4"/>
      <c r="W11848" s="4"/>
      <c r="X11848" s="4"/>
      <c r="AJ11848" s="4"/>
      <c r="AK11848" s="4"/>
      <c r="AL11848" s="4"/>
      <c r="AM11848" s="4"/>
    </row>
    <row r="11849" spans="21:39" x14ac:dyDescent="0.2">
      <c r="U11849" s="4"/>
      <c r="V11849" s="4"/>
      <c r="W11849" s="4"/>
      <c r="X11849" s="4"/>
      <c r="AJ11849" s="4"/>
      <c r="AK11849" s="4"/>
      <c r="AL11849" s="4"/>
      <c r="AM11849" s="4"/>
    </row>
    <row r="11850" spans="21:39" x14ac:dyDescent="0.2">
      <c r="U11850" s="4"/>
      <c r="V11850" s="4"/>
      <c r="W11850" s="4"/>
      <c r="X11850" s="4"/>
      <c r="AJ11850" s="4"/>
      <c r="AK11850" s="4"/>
      <c r="AL11850" s="4"/>
      <c r="AM11850" s="4"/>
    </row>
    <row r="11851" spans="21:39" x14ac:dyDescent="0.2">
      <c r="U11851" s="4"/>
      <c r="V11851" s="4"/>
      <c r="W11851" s="4"/>
      <c r="X11851" s="4"/>
      <c r="AJ11851" s="4"/>
      <c r="AK11851" s="4"/>
      <c r="AL11851" s="4"/>
      <c r="AM11851" s="4"/>
    </row>
    <row r="11852" spans="21:39" x14ac:dyDescent="0.2">
      <c r="U11852" s="4"/>
      <c r="V11852" s="4"/>
      <c r="W11852" s="4"/>
      <c r="X11852" s="4"/>
      <c r="AJ11852" s="4"/>
      <c r="AK11852" s="4"/>
      <c r="AL11852" s="4"/>
      <c r="AM11852" s="4"/>
    </row>
    <row r="11853" spans="21:39" x14ac:dyDescent="0.2">
      <c r="U11853" s="4"/>
      <c r="V11853" s="4"/>
      <c r="W11853" s="4"/>
      <c r="X11853" s="4"/>
      <c r="AJ11853" s="4"/>
      <c r="AK11853" s="4"/>
      <c r="AL11853" s="4"/>
      <c r="AM11853" s="4"/>
    </row>
    <row r="11854" spans="21:39" x14ac:dyDescent="0.2">
      <c r="U11854" s="4"/>
      <c r="V11854" s="4"/>
      <c r="W11854" s="4"/>
      <c r="X11854" s="4"/>
      <c r="AJ11854" s="4"/>
      <c r="AK11854" s="4"/>
      <c r="AL11854" s="4"/>
      <c r="AM11854" s="4"/>
    </row>
    <row r="11855" spans="21:39" x14ac:dyDescent="0.2">
      <c r="U11855" s="4"/>
      <c r="V11855" s="4"/>
      <c r="W11855" s="4"/>
      <c r="X11855" s="4"/>
      <c r="AJ11855" s="4"/>
      <c r="AK11855" s="4"/>
      <c r="AL11855" s="4"/>
      <c r="AM11855" s="4"/>
    </row>
    <row r="11856" spans="21:39" x14ac:dyDescent="0.2">
      <c r="U11856" s="4"/>
      <c r="V11856" s="4"/>
      <c r="W11856" s="4"/>
      <c r="X11856" s="4"/>
      <c r="AJ11856" s="4"/>
      <c r="AK11856" s="4"/>
      <c r="AL11856" s="4"/>
      <c r="AM11856" s="4"/>
    </row>
    <row r="11857" spans="21:39" x14ac:dyDescent="0.2">
      <c r="U11857" s="4"/>
      <c r="V11857" s="4"/>
      <c r="W11857" s="4"/>
      <c r="X11857" s="4"/>
      <c r="AJ11857" s="4"/>
      <c r="AK11857" s="4"/>
      <c r="AL11857" s="4"/>
      <c r="AM11857" s="4"/>
    </row>
    <row r="11858" spans="21:39" x14ac:dyDescent="0.2">
      <c r="U11858" s="4"/>
      <c r="V11858" s="4"/>
      <c r="W11858" s="4"/>
      <c r="X11858" s="4"/>
      <c r="AJ11858" s="4"/>
      <c r="AK11858" s="4"/>
      <c r="AL11858" s="4"/>
      <c r="AM11858" s="4"/>
    </row>
    <row r="11859" spans="21:39" x14ac:dyDescent="0.2">
      <c r="U11859" s="4"/>
      <c r="V11859" s="4"/>
      <c r="W11859" s="4"/>
      <c r="X11859" s="4"/>
      <c r="AJ11859" s="4"/>
      <c r="AK11859" s="4"/>
      <c r="AL11859" s="4"/>
      <c r="AM11859" s="4"/>
    </row>
    <row r="11860" spans="21:39" x14ac:dyDescent="0.2">
      <c r="U11860" s="4"/>
      <c r="V11860" s="4"/>
      <c r="W11860" s="4"/>
      <c r="X11860" s="4"/>
      <c r="AJ11860" s="4"/>
      <c r="AK11860" s="4"/>
      <c r="AL11860" s="4"/>
      <c r="AM11860" s="4"/>
    </row>
    <row r="11861" spans="21:39" x14ac:dyDescent="0.2">
      <c r="U11861" s="4"/>
      <c r="V11861" s="4"/>
      <c r="W11861" s="4"/>
      <c r="X11861" s="4"/>
      <c r="AJ11861" s="4"/>
      <c r="AK11861" s="4"/>
      <c r="AL11861" s="4"/>
      <c r="AM11861" s="4"/>
    </row>
    <row r="11862" spans="21:39" x14ac:dyDescent="0.2">
      <c r="U11862" s="4"/>
      <c r="V11862" s="4"/>
      <c r="W11862" s="4"/>
      <c r="X11862" s="4"/>
      <c r="AJ11862" s="4"/>
      <c r="AK11862" s="4"/>
      <c r="AL11862" s="4"/>
      <c r="AM11862" s="4"/>
    </row>
    <row r="11863" spans="21:39" x14ac:dyDescent="0.2">
      <c r="U11863" s="4"/>
      <c r="V11863" s="4"/>
      <c r="W11863" s="4"/>
      <c r="X11863" s="4"/>
      <c r="AJ11863" s="4"/>
      <c r="AK11863" s="4"/>
      <c r="AL11863" s="4"/>
      <c r="AM11863" s="4"/>
    </row>
    <row r="11864" spans="21:39" x14ac:dyDescent="0.2">
      <c r="U11864" s="4"/>
      <c r="V11864" s="4"/>
      <c r="W11864" s="4"/>
      <c r="X11864" s="4"/>
      <c r="AJ11864" s="4"/>
      <c r="AK11864" s="4"/>
      <c r="AL11864" s="4"/>
      <c r="AM11864" s="4"/>
    </row>
    <row r="11865" spans="21:39" x14ac:dyDescent="0.2">
      <c r="U11865" s="4"/>
      <c r="V11865" s="4"/>
      <c r="W11865" s="4"/>
      <c r="X11865" s="4"/>
      <c r="AJ11865" s="4"/>
      <c r="AK11865" s="4"/>
      <c r="AL11865" s="4"/>
      <c r="AM11865" s="4"/>
    </row>
    <row r="11866" spans="21:39" x14ac:dyDescent="0.2">
      <c r="U11866" s="4"/>
      <c r="V11866" s="4"/>
      <c r="W11866" s="4"/>
      <c r="X11866" s="4"/>
      <c r="AJ11866" s="4"/>
      <c r="AK11866" s="4"/>
      <c r="AL11866" s="4"/>
      <c r="AM11866" s="4"/>
    </row>
    <row r="11867" spans="21:39" x14ac:dyDescent="0.2">
      <c r="U11867" s="4"/>
      <c r="V11867" s="4"/>
      <c r="W11867" s="4"/>
      <c r="X11867" s="4"/>
      <c r="AJ11867" s="4"/>
      <c r="AK11867" s="4"/>
      <c r="AL11867" s="4"/>
      <c r="AM11867" s="4"/>
    </row>
    <row r="11868" spans="21:39" x14ac:dyDescent="0.2">
      <c r="U11868" s="4"/>
      <c r="V11868" s="4"/>
      <c r="W11868" s="4"/>
      <c r="X11868" s="4"/>
      <c r="AJ11868" s="4"/>
      <c r="AK11868" s="4"/>
      <c r="AL11868" s="4"/>
      <c r="AM11868" s="4"/>
    </row>
    <row r="11869" spans="21:39" x14ac:dyDescent="0.2">
      <c r="U11869" s="4"/>
      <c r="V11869" s="4"/>
      <c r="W11869" s="4"/>
      <c r="X11869" s="4"/>
      <c r="AJ11869" s="4"/>
      <c r="AK11869" s="4"/>
      <c r="AL11869" s="4"/>
      <c r="AM11869" s="4"/>
    </row>
    <row r="11870" spans="21:39" x14ac:dyDescent="0.2">
      <c r="U11870" s="4"/>
      <c r="V11870" s="4"/>
      <c r="W11870" s="4"/>
      <c r="X11870" s="4"/>
      <c r="AJ11870" s="4"/>
      <c r="AK11870" s="4"/>
      <c r="AL11870" s="4"/>
      <c r="AM11870" s="4"/>
    </row>
    <row r="11871" spans="21:39" x14ac:dyDescent="0.2">
      <c r="U11871" s="4"/>
      <c r="V11871" s="4"/>
      <c r="W11871" s="4"/>
      <c r="X11871" s="4"/>
      <c r="AJ11871" s="4"/>
      <c r="AK11871" s="4"/>
      <c r="AL11871" s="4"/>
      <c r="AM11871" s="4"/>
    </row>
    <row r="11872" spans="21:39" x14ac:dyDescent="0.2">
      <c r="U11872" s="4"/>
      <c r="V11872" s="4"/>
      <c r="W11872" s="4"/>
      <c r="X11872" s="4"/>
      <c r="AJ11872" s="4"/>
      <c r="AK11872" s="4"/>
      <c r="AL11872" s="4"/>
      <c r="AM11872" s="4"/>
    </row>
    <row r="11873" spans="21:39" x14ac:dyDescent="0.2">
      <c r="U11873" s="4"/>
      <c r="V11873" s="4"/>
      <c r="W11873" s="4"/>
      <c r="X11873" s="4"/>
      <c r="AJ11873" s="4"/>
      <c r="AK11873" s="4"/>
      <c r="AL11873" s="4"/>
      <c r="AM11873" s="4"/>
    </row>
    <row r="11874" spans="21:39" x14ac:dyDescent="0.2">
      <c r="U11874" s="4"/>
      <c r="V11874" s="4"/>
      <c r="W11874" s="4"/>
      <c r="X11874" s="4"/>
      <c r="AJ11874" s="4"/>
      <c r="AK11874" s="4"/>
      <c r="AL11874" s="4"/>
      <c r="AM11874" s="4"/>
    </row>
    <row r="11875" spans="21:39" x14ac:dyDescent="0.2">
      <c r="U11875" s="4"/>
      <c r="V11875" s="4"/>
      <c r="W11875" s="4"/>
      <c r="X11875" s="4"/>
      <c r="AJ11875" s="4"/>
      <c r="AK11875" s="4"/>
      <c r="AL11875" s="4"/>
      <c r="AM11875" s="4"/>
    </row>
    <row r="11876" spans="21:39" x14ac:dyDescent="0.2">
      <c r="U11876" s="4"/>
      <c r="V11876" s="4"/>
      <c r="W11876" s="4"/>
      <c r="X11876" s="4"/>
      <c r="AJ11876" s="4"/>
      <c r="AK11876" s="4"/>
      <c r="AL11876" s="4"/>
      <c r="AM11876" s="4"/>
    </row>
    <row r="11877" spans="21:39" x14ac:dyDescent="0.2">
      <c r="U11877" s="4"/>
      <c r="V11877" s="4"/>
      <c r="W11877" s="4"/>
      <c r="X11877" s="4"/>
      <c r="AJ11877" s="4"/>
      <c r="AK11877" s="4"/>
      <c r="AL11877" s="4"/>
      <c r="AM11877" s="4"/>
    </row>
    <row r="11878" spans="21:39" x14ac:dyDescent="0.2">
      <c r="U11878" s="4"/>
      <c r="V11878" s="4"/>
      <c r="W11878" s="4"/>
      <c r="X11878" s="4"/>
      <c r="AJ11878" s="4"/>
      <c r="AK11878" s="4"/>
      <c r="AL11878" s="4"/>
      <c r="AM11878" s="4"/>
    </row>
    <row r="11879" spans="21:39" x14ac:dyDescent="0.2">
      <c r="U11879" s="4"/>
      <c r="V11879" s="4"/>
      <c r="W11879" s="4"/>
      <c r="X11879" s="4"/>
      <c r="AJ11879" s="4"/>
      <c r="AK11879" s="4"/>
      <c r="AL11879" s="4"/>
      <c r="AM11879" s="4"/>
    </row>
    <row r="11880" spans="21:39" x14ac:dyDescent="0.2">
      <c r="U11880" s="4"/>
      <c r="V11880" s="4"/>
      <c r="W11880" s="4"/>
      <c r="X11880" s="4"/>
      <c r="AJ11880" s="4"/>
      <c r="AK11880" s="4"/>
      <c r="AL11880" s="4"/>
      <c r="AM11880" s="4"/>
    </row>
    <row r="11881" spans="21:39" x14ac:dyDescent="0.2">
      <c r="U11881" s="4"/>
      <c r="V11881" s="4"/>
      <c r="W11881" s="4"/>
      <c r="X11881" s="4"/>
      <c r="AJ11881" s="4"/>
      <c r="AK11881" s="4"/>
      <c r="AL11881" s="4"/>
      <c r="AM11881" s="4"/>
    </row>
    <row r="11882" spans="21:39" x14ac:dyDescent="0.2">
      <c r="U11882" s="4"/>
      <c r="V11882" s="4"/>
      <c r="W11882" s="4"/>
      <c r="X11882" s="4"/>
      <c r="AJ11882" s="4"/>
      <c r="AK11882" s="4"/>
      <c r="AL11882" s="4"/>
      <c r="AM11882" s="4"/>
    </row>
    <row r="11883" spans="21:39" x14ac:dyDescent="0.2">
      <c r="U11883" s="4"/>
      <c r="V11883" s="4"/>
      <c r="W11883" s="4"/>
      <c r="X11883" s="4"/>
      <c r="AJ11883" s="4"/>
      <c r="AK11883" s="4"/>
      <c r="AL11883" s="4"/>
      <c r="AM11883" s="4"/>
    </row>
    <row r="11884" spans="21:39" x14ac:dyDescent="0.2">
      <c r="U11884" s="4"/>
      <c r="V11884" s="4"/>
      <c r="W11884" s="4"/>
      <c r="X11884" s="4"/>
      <c r="AJ11884" s="4"/>
      <c r="AK11884" s="4"/>
      <c r="AL11884" s="4"/>
      <c r="AM11884" s="4"/>
    </row>
    <row r="11885" spans="21:39" x14ac:dyDescent="0.2">
      <c r="U11885" s="4"/>
      <c r="V11885" s="4"/>
      <c r="W11885" s="4"/>
      <c r="X11885" s="4"/>
      <c r="AJ11885" s="4"/>
      <c r="AK11885" s="4"/>
      <c r="AL11885" s="4"/>
      <c r="AM11885" s="4"/>
    </row>
    <row r="11886" spans="21:39" x14ac:dyDescent="0.2">
      <c r="U11886" s="4"/>
      <c r="V11886" s="4"/>
      <c r="W11886" s="4"/>
      <c r="X11886" s="4"/>
      <c r="AJ11886" s="4"/>
      <c r="AK11886" s="4"/>
      <c r="AL11886" s="4"/>
      <c r="AM11886" s="4"/>
    </row>
    <row r="11887" spans="21:39" x14ac:dyDescent="0.2">
      <c r="U11887" s="4"/>
      <c r="V11887" s="4"/>
      <c r="W11887" s="4"/>
      <c r="X11887" s="4"/>
      <c r="AJ11887" s="4"/>
      <c r="AK11887" s="4"/>
      <c r="AL11887" s="4"/>
      <c r="AM11887" s="4"/>
    </row>
    <row r="11888" spans="21:39" x14ac:dyDescent="0.2">
      <c r="U11888" s="4"/>
      <c r="V11888" s="4"/>
      <c r="W11888" s="4"/>
      <c r="X11888" s="4"/>
      <c r="AJ11888" s="4"/>
      <c r="AK11888" s="4"/>
      <c r="AL11888" s="4"/>
      <c r="AM11888" s="4"/>
    </row>
    <row r="11889" spans="21:39" x14ac:dyDescent="0.2">
      <c r="U11889" s="4"/>
      <c r="V11889" s="4"/>
      <c r="W11889" s="4"/>
      <c r="X11889" s="4"/>
      <c r="AJ11889" s="4"/>
      <c r="AK11889" s="4"/>
      <c r="AL11889" s="4"/>
      <c r="AM11889" s="4"/>
    </row>
    <row r="11890" spans="21:39" x14ac:dyDescent="0.2">
      <c r="U11890" s="4"/>
      <c r="V11890" s="4"/>
      <c r="W11890" s="4"/>
      <c r="X11890" s="4"/>
      <c r="AJ11890" s="4"/>
      <c r="AK11890" s="4"/>
      <c r="AL11890" s="4"/>
      <c r="AM11890" s="4"/>
    </row>
    <row r="11891" spans="21:39" x14ac:dyDescent="0.2">
      <c r="U11891" s="4"/>
      <c r="V11891" s="4"/>
      <c r="W11891" s="4"/>
      <c r="X11891" s="4"/>
      <c r="AJ11891" s="4"/>
      <c r="AK11891" s="4"/>
      <c r="AL11891" s="4"/>
      <c r="AM11891" s="4"/>
    </row>
    <row r="11892" spans="21:39" x14ac:dyDescent="0.2">
      <c r="U11892" s="4"/>
      <c r="V11892" s="4"/>
      <c r="W11892" s="4"/>
      <c r="X11892" s="4"/>
      <c r="AJ11892" s="4"/>
      <c r="AK11892" s="4"/>
      <c r="AL11892" s="4"/>
      <c r="AM11892" s="4"/>
    </row>
    <row r="11893" spans="21:39" x14ac:dyDescent="0.2">
      <c r="U11893" s="4"/>
      <c r="V11893" s="4"/>
      <c r="W11893" s="4"/>
      <c r="X11893" s="4"/>
      <c r="AJ11893" s="4"/>
      <c r="AK11893" s="4"/>
      <c r="AL11893" s="4"/>
      <c r="AM11893" s="4"/>
    </row>
    <row r="11894" spans="21:39" x14ac:dyDescent="0.2">
      <c r="U11894" s="4"/>
      <c r="V11894" s="4"/>
      <c r="W11894" s="4"/>
      <c r="X11894" s="4"/>
      <c r="AJ11894" s="4"/>
      <c r="AK11894" s="4"/>
      <c r="AL11894" s="4"/>
      <c r="AM11894" s="4"/>
    </row>
    <row r="11895" spans="21:39" x14ac:dyDescent="0.2">
      <c r="U11895" s="4"/>
      <c r="V11895" s="4"/>
      <c r="W11895" s="4"/>
      <c r="X11895" s="4"/>
      <c r="AJ11895" s="4"/>
      <c r="AK11895" s="4"/>
      <c r="AL11895" s="4"/>
      <c r="AM11895" s="4"/>
    </row>
    <row r="11896" spans="21:39" x14ac:dyDescent="0.2">
      <c r="U11896" s="4"/>
      <c r="V11896" s="4"/>
      <c r="W11896" s="4"/>
      <c r="X11896" s="4"/>
      <c r="AJ11896" s="4"/>
      <c r="AK11896" s="4"/>
      <c r="AL11896" s="4"/>
      <c r="AM11896" s="4"/>
    </row>
    <row r="11897" spans="21:39" x14ac:dyDescent="0.2">
      <c r="U11897" s="4"/>
      <c r="V11897" s="4"/>
      <c r="W11897" s="4"/>
      <c r="X11897" s="4"/>
      <c r="AJ11897" s="4"/>
      <c r="AK11897" s="4"/>
      <c r="AL11897" s="4"/>
      <c r="AM11897" s="4"/>
    </row>
    <row r="11898" spans="21:39" x14ac:dyDescent="0.2">
      <c r="U11898" s="4"/>
      <c r="V11898" s="4"/>
      <c r="W11898" s="4"/>
      <c r="X11898" s="4"/>
      <c r="AJ11898" s="4"/>
      <c r="AK11898" s="4"/>
      <c r="AL11898" s="4"/>
      <c r="AM11898" s="4"/>
    </row>
    <row r="11899" spans="21:39" x14ac:dyDescent="0.2">
      <c r="U11899" s="4"/>
      <c r="V11899" s="4"/>
      <c r="W11899" s="4"/>
      <c r="X11899" s="4"/>
      <c r="AJ11899" s="4"/>
      <c r="AK11899" s="4"/>
      <c r="AL11899" s="4"/>
      <c r="AM11899" s="4"/>
    </row>
    <row r="11900" spans="21:39" x14ac:dyDescent="0.2">
      <c r="U11900" s="4"/>
      <c r="V11900" s="4"/>
      <c r="W11900" s="4"/>
      <c r="X11900" s="4"/>
      <c r="AJ11900" s="4"/>
      <c r="AK11900" s="4"/>
      <c r="AL11900" s="4"/>
      <c r="AM11900" s="4"/>
    </row>
    <row r="11901" spans="21:39" x14ac:dyDescent="0.2">
      <c r="U11901" s="4"/>
      <c r="V11901" s="4"/>
      <c r="W11901" s="4"/>
      <c r="X11901" s="4"/>
      <c r="AJ11901" s="4"/>
      <c r="AK11901" s="4"/>
      <c r="AL11901" s="4"/>
      <c r="AM11901" s="4"/>
    </row>
    <row r="11902" spans="21:39" x14ac:dyDescent="0.2">
      <c r="U11902" s="4"/>
      <c r="V11902" s="4"/>
      <c r="W11902" s="4"/>
      <c r="X11902" s="4"/>
      <c r="AJ11902" s="4"/>
      <c r="AK11902" s="4"/>
      <c r="AL11902" s="4"/>
      <c r="AM11902" s="4"/>
    </row>
    <row r="11903" spans="21:39" x14ac:dyDescent="0.2">
      <c r="U11903" s="4"/>
      <c r="V11903" s="4"/>
      <c r="W11903" s="4"/>
      <c r="X11903" s="4"/>
      <c r="AJ11903" s="4"/>
      <c r="AK11903" s="4"/>
      <c r="AL11903" s="4"/>
      <c r="AM11903" s="4"/>
    </row>
    <row r="11904" spans="21:39" x14ac:dyDescent="0.2">
      <c r="U11904" s="4"/>
      <c r="V11904" s="4"/>
      <c r="W11904" s="4"/>
      <c r="X11904" s="4"/>
      <c r="AJ11904" s="4"/>
      <c r="AK11904" s="4"/>
      <c r="AL11904" s="4"/>
      <c r="AM11904" s="4"/>
    </row>
    <row r="11905" spans="21:39" x14ac:dyDescent="0.2">
      <c r="U11905" s="4"/>
      <c r="V11905" s="4"/>
      <c r="W11905" s="4"/>
      <c r="X11905" s="4"/>
      <c r="AJ11905" s="4"/>
      <c r="AK11905" s="4"/>
      <c r="AL11905" s="4"/>
      <c r="AM11905" s="4"/>
    </row>
    <row r="11906" spans="21:39" x14ac:dyDescent="0.2">
      <c r="U11906" s="4"/>
      <c r="V11906" s="4"/>
      <c r="W11906" s="4"/>
      <c r="X11906" s="4"/>
      <c r="AJ11906" s="4"/>
      <c r="AK11906" s="4"/>
      <c r="AL11906" s="4"/>
      <c r="AM11906" s="4"/>
    </row>
    <row r="11907" spans="21:39" x14ac:dyDescent="0.2">
      <c r="U11907" s="4"/>
      <c r="V11907" s="4"/>
      <c r="W11907" s="4"/>
      <c r="X11907" s="4"/>
      <c r="AJ11907" s="4"/>
      <c r="AK11907" s="4"/>
      <c r="AL11907" s="4"/>
      <c r="AM11907" s="4"/>
    </row>
    <row r="11908" spans="21:39" x14ac:dyDescent="0.2">
      <c r="U11908" s="4"/>
      <c r="V11908" s="4"/>
      <c r="W11908" s="4"/>
      <c r="X11908" s="4"/>
      <c r="AJ11908" s="4"/>
      <c r="AK11908" s="4"/>
      <c r="AL11908" s="4"/>
      <c r="AM11908" s="4"/>
    </row>
    <row r="11909" spans="21:39" x14ac:dyDescent="0.2">
      <c r="U11909" s="4"/>
      <c r="V11909" s="4"/>
      <c r="W11909" s="4"/>
      <c r="X11909" s="4"/>
      <c r="AJ11909" s="4"/>
      <c r="AK11909" s="4"/>
      <c r="AL11909" s="4"/>
      <c r="AM11909" s="4"/>
    </row>
    <row r="11910" spans="21:39" x14ac:dyDescent="0.2">
      <c r="U11910" s="4"/>
      <c r="V11910" s="4"/>
      <c r="W11910" s="4"/>
      <c r="X11910" s="4"/>
      <c r="AJ11910" s="4"/>
      <c r="AK11910" s="4"/>
      <c r="AL11910" s="4"/>
      <c r="AM11910" s="4"/>
    </row>
    <row r="11911" spans="21:39" x14ac:dyDescent="0.2">
      <c r="U11911" s="4"/>
      <c r="V11911" s="4"/>
      <c r="W11911" s="4"/>
      <c r="X11911" s="4"/>
      <c r="AJ11911" s="4"/>
      <c r="AK11911" s="4"/>
      <c r="AL11911" s="4"/>
      <c r="AM11911" s="4"/>
    </row>
    <row r="11912" spans="21:39" x14ac:dyDescent="0.2">
      <c r="U11912" s="4"/>
      <c r="V11912" s="4"/>
      <c r="W11912" s="4"/>
      <c r="X11912" s="4"/>
      <c r="AJ11912" s="4"/>
      <c r="AK11912" s="4"/>
      <c r="AL11912" s="4"/>
      <c r="AM11912" s="4"/>
    </row>
    <row r="11913" spans="21:39" x14ac:dyDescent="0.2">
      <c r="U11913" s="4"/>
      <c r="V11913" s="4"/>
      <c r="W11913" s="4"/>
      <c r="X11913" s="4"/>
      <c r="AJ11913" s="4"/>
      <c r="AK11913" s="4"/>
      <c r="AL11913" s="4"/>
      <c r="AM11913" s="4"/>
    </row>
    <row r="11914" spans="21:39" x14ac:dyDescent="0.2">
      <c r="U11914" s="4"/>
      <c r="V11914" s="4"/>
      <c r="W11914" s="4"/>
      <c r="X11914" s="4"/>
      <c r="AJ11914" s="4"/>
      <c r="AK11914" s="4"/>
      <c r="AL11914" s="4"/>
      <c r="AM11914" s="4"/>
    </row>
    <row r="11915" spans="21:39" x14ac:dyDescent="0.2">
      <c r="U11915" s="4"/>
      <c r="V11915" s="4"/>
      <c r="W11915" s="4"/>
      <c r="X11915" s="4"/>
      <c r="AJ11915" s="4"/>
      <c r="AK11915" s="4"/>
      <c r="AL11915" s="4"/>
      <c r="AM11915" s="4"/>
    </row>
    <row r="11916" spans="21:39" x14ac:dyDescent="0.2">
      <c r="U11916" s="4"/>
      <c r="V11916" s="4"/>
      <c r="W11916" s="4"/>
      <c r="X11916" s="4"/>
      <c r="AJ11916" s="4"/>
      <c r="AK11916" s="4"/>
      <c r="AL11916" s="4"/>
      <c r="AM11916" s="4"/>
    </row>
    <row r="11917" spans="21:39" x14ac:dyDescent="0.2">
      <c r="U11917" s="4"/>
      <c r="V11917" s="4"/>
      <c r="W11917" s="4"/>
      <c r="X11917" s="4"/>
      <c r="AJ11917" s="4"/>
      <c r="AK11917" s="4"/>
      <c r="AL11917" s="4"/>
      <c r="AM11917" s="4"/>
    </row>
    <row r="11918" spans="21:39" x14ac:dyDescent="0.2">
      <c r="U11918" s="4"/>
      <c r="V11918" s="4"/>
      <c r="W11918" s="4"/>
      <c r="X11918" s="4"/>
      <c r="AJ11918" s="4"/>
      <c r="AK11918" s="4"/>
      <c r="AL11918" s="4"/>
      <c r="AM11918" s="4"/>
    </row>
    <row r="11919" spans="21:39" x14ac:dyDescent="0.2">
      <c r="U11919" s="4"/>
      <c r="V11919" s="4"/>
      <c r="W11919" s="4"/>
      <c r="X11919" s="4"/>
      <c r="AJ11919" s="4"/>
      <c r="AK11919" s="4"/>
      <c r="AL11919" s="4"/>
      <c r="AM11919" s="4"/>
    </row>
    <row r="11920" spans="21:39" x14ac:dyDescent="0.2">
      <c r="U11920" s="4"/>
      <c r="V11920" s="4"/>
      <c r="W11920" s="4"/>
      <c r="X11920" s="4"/>
      <c r="AJ11920" s="4"/>
      <c r="AK11920" s="4"/>
      <c r="AL11920" s="4"/>
      <c r="AM11920" s="4"/>
    </row>
    <row r="11921" spans="21:39" x14ac:dyDescent="0.2">
      <c r="U11921" s="4"/>
      <c r="V11921" s="4"/>
      <c r="W11921" s="4"/>
      <c r="X11921" s="4"/>
      <c r="AJ11921" s="4"/>
      <c r="AK11921" s="4"/>
      <c r="AL11921" s="4"/>
      <c r="AM11921" s="4"/>
    </row>
    <row r="11922" spans="21:39" x14ac:dyDescent="0.2">
      <c r="U11922" s="4"/>
      <c r="V11922" s="4"/>
      <c r="W11922" s="4"/>
      <c r="X11922" s="4"/>
      <c r="AJ11922" s="4"/>
      <c r="AK11922" s="4"/>
      <c r="AL11922" s="4"/>
      <c r="AM11922" s="4"/>
    </row>
    <row r="11923" spans="21:39" x14ac:dyDescent="0.2">
      <c r="U11923" s="4"/>
      <c r="V11923" s="4"/>
      <c r="W11923" s="4"/>
      <c r="X11923" s="4"/>
      <c r="AJ11923" s="4"/>
      <c r="AK11923" s="4"/>
      <c r="AL11923" s="4"/>
      <c r="AM11923" s="4"/>
    </row>
    <row r="11924" spans="21:39" x14ac:dyDescent="0.2">
      <c r="U11924" s="4"/>
      <c r="V11924" s="4"/>
      <c r="W11924" s="4"/>
      <c r="X11924" s="4"/>
      <c r="AJ11924" s="4"/>
      <c r="AK11924" s="4"/>
      <c r="AL11924" s="4"/>
      <c r="AM11924" s="4"/>
    </row>
    <row r="11925" spans="21:39" x14ac:dyDescent="0.2">
      <c r="U11925" s="4"/>
      <c r="V11925" s="4"/>
      <c r="W11925" s="4"/>
      <c r="X11925" s="4"/>
      <c r="AJ11925" s="4"/>
      <c r="AK11925" s="4"/>
      <c r="AL11925" s="4"/>
      <c r="AM11925" s="4"/>
    </row>
    <row r="11926" spans="21:39" x14ac:dyDescent="0.2">
      <c r="U11926" s="4"/>
      <c r="V11926" s="4"/>
      <c r="W11926" s="4"/>
      <c r="X11926" s="4"/>
      <c r="AJ11926" s="4"/>
      <c r="AK11926" s="4"/>
      <c r="AL11926" s="4"/>
      <c r="AM11926" s="4"/>
    </row>
    <row r="11927" spans="21:39" x14ac:dyDescent="0.2">
      <c r="U11927" s="4"/>
      <c r="V11927" s="4"/>
      <c r="W11927" s="4"/>
      <c r="X11927" s="4"/>
      <c r="AJ11927" s="4"/>
      <c r="AK11927" s="4"/>
      <c r="AL11927" s="4"/>
      <c r="AM11927" s="4"/>
    </row>
    <row r="11928" spans="21:39" x14ac:dyDescent="0.2">
      <c r="U11928" s="4"/>
      <c r="V11928" s="4"/>
      <c r="W11928" s="4"/>
      <c r="X11928" s="4"/>
      <c r="AJ11928" s="4"/>
      <c r="AK11928" s="4"/>
      <c r="AL11928" s="4"/>
      <c r="AM11928" s="4"/>
    </row>
    <row r="11929" spans="21:39" x14ac:dyDescent="0.2">
      <c r="U11929" s="4"/>
      <c r="V11929" s="4"/>
      <c r="W11929" s="4"/>
      <c r="X11929" s="4"/>
      <c r="AJ11929" s="4"/>
      <c r="AK11929" s="4"/>
      <c r="AL11929" s="4"/>
      <c r="AM11929" s="4"/>
    </row>
    <row r="11930" spans="21:39" x14ac:dyDescent="0.2">
      <c r="U11930" s="4"/>
      <c r="V11930" s="4"/>
      <c r="W11930" s="4"/>
      <c r="X11930" s="4"/>
      <c r="AJ11930" s="4"/>
      <c r="AK11930" s="4"/>
      <c r="AL11930" s="4"/>
      <c r="AM11930" s="4"/>
    </row>
    <row r="11931" spans="21:39" x14ac:dyDescent="0.2">
      <c r="U11931" s="4"/>
      <c r="V11931" s="4"/>
      <c r="W11931" s="4"/>
      <c r="X11931" s="4"/>
      <c r="AJ11931" s="4"/>
      <c r="AK11931" s="4"/>
      <c r="AL11931" s="4"/>
      <c r="AM11931" s="4"/>
    </row>
    <row r="11932" spans="21:39" x14ac:dyDescent="0.2">
      <c r="U11932" s="4"/>
      <c r="V11932" s="4"/>
      <c r="W11932" s="4"/>
      <c r="X11932" s="4"/>
      <c r="AJ11932" s="4"/>
      <c r="AK11932" s="4"/>
      <c r="AL11932" s="4"/>
      <c r="AM11932" s="4"/>
    </row>
    <row r="11933" spans="21:39" x14ac:dyDescent="0.2">
      <c r="U11933" s="4"/>
      <c r="V11933" s="4"/>
      <c r="W11933" s="4"/>
      <c r="X11933" s="4"/>
      <c r="AJ11933" s="4"/>
      <c r="AK11933" s="4"/>
      <c r="AL11933" s="4"/>
      <c r="AM11933" s="4"/>
    </row>
    <row r="11934" spans="21:39" x14ac:dyDescent="0.2">
      <c r="U11934" s="4"/>
      <c r="V11934" s="4"/>
      <c r="W11934" s="4"/>
      <c r="X11934" s="4"/>
      <c r="AJ11934" s="4"/>
      <c r="AK11934" s="4"/>
      <c r="AL11934" s="4"/>
      <c r="AM11934" s="4"/>
    </row>
    <row r="11935" spans="21:39" x14ac:dyDescent="0.2">
      <c r="U11935" s="4"/>
      <c r="V11935" s="4"/>
      <c r="W11935" s="4"/>
      <c r="X11935" s="4"/>
      <c r="AJ11935" s="4"/>
      <c r="AK11935" s="4"/>
      <c r="AL11935" s="4"/>
      <c r="AM11935" s="4"/>
    </row>
    <row r="11936" spans="21:39" x14ac:dyDescent="0.2">
      <c r="U11936" s="4"/>
      <c r="V11936" s="4"/>
      <c r="W11936" s="4"/>
      <c r="X11936" s="4"/>
      <c r="AJ11936" s="4"/>
      <c r="AK11936" s="4"/>
      <c r="AL11936" s="4"/>
      <c r="AM11936" s="4"/>
    </row>
    <row r="11937" spans="21:39" x14ac:dyDescent="0.2">
      <c r="U11937" s="4"/>
      <c r="V11937" s="4"/>
      <c r="W11937" s="4"/>
      <c r="X11937" s="4"/>
      <c r="AJ11937" s="4"/>
      <c r="AK11937" s="4"/>
      <c r="AL11937" s="4"/>
      <c r="AM11937" s="4"/>
    </row>
    <row r="11938" spans="21:39" x14ac:dyDescent="0.2">
      <c r="U11938" s="4"/>
      <c r="V11938" s="4"/>
      <c r="W11938" s="4"/>
      <c r="X11938" s="4"/>
      <c r="AJ11938" s="4"/>
      <c r="AK11938" s="4"/>
      <c r="AL11938" s="4"/>
      <c r="AM11938" s="4"/>
    </row>
    <row r="11939" spans="21:39" x14ac:dyDescent="0.2">
      <c r="U11939" s="4"/>
      <c r="V11939" s="4"/>
      <c r="W11939" s="4"/>
      <c r="X11939" s="4"/>
      <c r="AJ11939" s="4"/>
      <c r="AK11939" s="4"/>
      <c r="AL11939" s="4"/>
      <c r="AM11939" s="4"/>
    </row>
    <row r="11940" spans="21:39" x14ac:dyDescent="0.2">
      <c r="U11940" s="4"/>
      <c r="V11940" s="4"/>
      <c r="W11940" s="4"/>
      <c r="X11940" s="4"/>
      <c r="AJ11940" s="4"/>
      <c r="AK11940" s="4"/>
      <c r="AL11940" s="4"/>
      <c r="AM11940" s="4"/>
    </row>
    <row r="11941" spans="21:39" x14ac:dyDescent="0.2">
      <c r="U11941" s="4"/>
      <c r="V11941" s="4"/>
      <c r="W11941" s="4"/>
      <c r="X11941" s="4"/>
      <c r="AJ11941" s="4"/>
      <c r="AK11941" s="4"/>
      <c r="AL11941" s="4"/>
      <c r="AM11941" s="4"/>
    </row>
    <row r="11942" spans="21:39" x14ac:dyDescent="0.2">
      <c r="U11942" s="4"/>
      <c r="V11942" s="4"/>
      <c r="W11942" s="4"/>
      <c r="X11942" s="4"/>
      <c r="AJ11942" s="4"/>
      <c r="AK11942" s="4"/>
      <c r="AL11942" s="4"/>
      <c r="AM11942" s="4"/>
    </row>
    <row r="11943" spans="21:39" x14ac:dyDescent="0.2">
      <c r="U11943" s="4"/>
      <c r="V11943" s="4"/>
      <c r="W11943" s="4"/>
      <c r="X11943" s="4"/>
      <c r="AJ11943" s="4"/>
      <c r="AK11943" s="4"/>
      <c r="AL11943" s="4"/>
      <c r="AM11943" s="4"/>
    </row>
    <row r="11944" spans="21:39" x14ac:dyDescent="0.2">
      <c r="U11944" s="4"/>
      <c r="V11944" s="4"/>
      <c r="W11944" s="4"/>
      <c r="X11944" s="4"/>
      <c r="AJ11944" s="4"/>
      <c r="AK11944" s="4"/>
      <c r="AL11944" s="4"/>
      <c r="AM11944" s="4"/>
    </row>
    <row r="11945" spans="21:39" x14ac:dyDescent="0.2">
      <c r="U11945" s="4"/>
      <c r="V11945" s="4"/>
      <c r="W11945" s="4"/>
      <c r="X11945" s="4"/>
      <c r="AJ11945" s="4"/>
      <c r="AK11945" s="4"/>
      <c r="AL11945" s="4"/>
      <c r="AM11945" s="4"/>
    </row>
    <row r="11946" spans="21:39" x14ac:dyDescent="0.2">
      <c r="U11946" s="4"/>
      <c r="V11946" s="4"/>
      <c r="W11946" s="4"/>
      <c r="X11946" s="4"/>
      <c r="AJ11946" s="4"/>
      <c r="AK11946" s="4"/>
      <c r="AL11946" s="4"/>
      <c r="AM11946" s="4"/>
    </row>
    <row r="11947" spans="21:39" x14ac:dyDescent="0.2">
      <c r="U11947" s="4"/>
      <c r="V11947" s="4"/>
      <c r="W11947" s="4"/>
      <c r="X11947" s="4"/>
      <c r="AJ11947" s="4"/>
      <c r="AK11947" s="4"/>
      <c r="AL11947" s="4"/>
      <c r="AM11947" s="4"/>
    </row>
    <row r="11948" spans="21:39" x14ac:dyDescent="0.2">
      <c r="U11948" s="4"/>
      <c r="V11948" s="4"/>
      <c r="W11948" s="4"/>
      <c r="X11948" s="4"/>
      <c r="AJ11948" s="4"/>
      <c r="AK11948" s="4"/>
      <c r="AL11948" s="4"/>
      <c r="AM11948" s="4"/>
    </row>
    <row r="11949" spans="21:39" x14ac:dyDescent="0.2">
      <c r="U11949" s="4"/>
      <c r="V11949" s="4"/>
      <c r="W11949" s="4"/>
      <c r="X11949" s="4"/>
      <c r="AJ11949" s="4"/>
      <c r="AK11949" s="4"/>
      <c r="AL11949" s="4"/>
      <c r="AM11949" s="4"/>
    </row>
    <row r="11950" spans="21:39" x14ac:dyDescent="0.2">
      <c r="U11950" s="4"/>
      <c r="V11950" s="4"/>
      <c r="W11950" s="4"/>
      <c r="X11950" s="4"/>
      <c r="AJ11950" s="4"/>
      <c r="AK11950" s="4"/>
      <c r="AL11950" s="4"/>
      <c r="AM11950" s="4"/>
    </row>
    <row r="11951" spans="21:39" x14ac:dyDescent="0.2">
      <c r="U11951" s="4"/>
      <c r="V11951" s="4"/>
      <c r="W11951" s="4"/>
      <c r="X11951" s="4"/>
      <c r="AJ11951" s="4"/>
      <c r="AK11951" s="4"/>
      <c r="AL11951" s="4"/>
      <c r="AM11951" s="4"/>
    </row>
    <row r="11952" spans="21:39" x14ac:dyDescent="0.2">
      <c r="U11952" s="4"/>
      <c r="V11952" s="4"/>
      <c r="W11952" s="4"/>
      <c r="X11952" s="4"/>
      <c r="AJ11952" s="4"/>
      <c r="AK11952" s="4"/>
      <c r="AL11952" s="4"/>
      <c r="AM11952" s="4"/>
    </row>
    <row r="11953" spans="21:39" x14ac:dyDescent="0.2">
      <c r="U11953" s="4"/>
      <c r="V11953" s="4"/>
      <c r="W11953" s="4"/>
      <c r="X11953" s="4"/>
      <c r="AJ11953" s="4"/>
      <c r="AK11953" s="4"/>
      <c r="AL11953" s="4"/>
      <c r="AM11953" s="4"/>
    </row>
    <row r="11954" spans="21:39" x14ac:dyDescent="0.2">
      <c r="U11954" s="4"/>
      <c r="V11954" s="4"/>
      <c r="W11954" s="4"/>
      <c r="X11954" s="4"/>
      <c r="AJ11954" s="4"/>
      <c r="AK11954" s="4"/>
      <c r="AL11954" s="4"/>
      <c r="AM11954" s="4"/>
    </row>
    <row r="11955" spans="21:39" x14ac:dyDescent="0.2">
      <c r="U11955" s="4"/>
      <c r="V11955" s="4"/>
      <c r="W11955" s="4"/>
      <c r="X11955" s="4"/>
      <c r="AJ11955" s="4"/>
      <c r="AK11955" s="4"/>
      <c r="AL11955" s="4"/>
      <c r="AM11955" s="4"/>
    </row>
    <row r="11956" spans="21:39" x14ac:dyDescent="0.2">
      <c r="U11956" s="4"/>
      <c r="V11956" s="4"/>
      <c r="W11956" s="4"/>
      <c r="X11956" s="4"/>
      <c r="AJ11956" s="4"/>
      <c r="AK11956" s="4"/>
      <c r="AL11956" s="4"/>
      <c r="AM11956" s="4"/>
    </row>
    <row r="11957" spans="21:39" x14ac:dyDescent="0.2">
      <c r="U11957" s="4"/>
      <c r="V11957" s="4"/>
      <c r="W11957" s="4"/>
      <c r="X11957" s="4"/>
      <c r="AJ11957" s="4"/>
      <c r="AK11957" s="4"/>
      <c r="AL11957" s="4"/>
      <c r="AM11957" s="4"/>
    </row>
    <row r="11958" spans="21:39" x14ac:dyDescent="0.2">
      <c r="U11958" s="4"/>
      <c r="V11958" s="4"/>
      <c r="W11958" s="4"/>
      <c r="X11958" s="4"/>
      <c r="AJ11958" s="4"/>
      <c r="AK11958" s="4"/>
      <c r="AL11958" s="4"/>
      <c r="AM11958" s="4"/>
    </row>
    <row r="11959" spans="21:39" x14ac:dyDescent="0.2">
      <c r="U11959" s="4"/>
      <c r="V11959" s="4"/>
      <c r="W11959" s="4"/>
      <c r="X11959" s="4"/>
      <c r="AJ11959" s="4"/>
      <c r="AK11959" s="4"/>
      <c r="AL11959" s="4"/>
      <c r="AM11959" s="4"/>
    </row>
    <row r="11960" spans="21:39" x14ac:dyDescent="0.2">
      <c r="U11960" s="4"/>
      <c r="V11960" s="4"/>
      <c r="W11960" s="4"/>
      <c r="X11960" s="4"/>
      <c r="AJ11960" s="4"/>
      <c r="AK11960" s="4"/>
      <c r="AL11960" s="4"/>
      <c r="AM11960" s="4"/>
    </row>
    <row r="11961" spans="21:39" x14ac:dyDescent="0.2">
      <c r="U11961" s="4"/>
      <c r="V11961" s="4"/>
      <c r="W11961" s="4"/>
      <c r="X11961" s="4"/>
      <c r="AJ11961" s="4"/>
      <c r="AK11961" s="4"/>
      <c r="AL11961" s="4"/>
      <c r="AM11961" s="4"/>
    </row>
    <row r="11962" spans="21:39" x14ac:dyDescent="0.2">
      <c r="U11962" s="4"/>
      <c r="V11962" s="4"/>
      <c r="W11962" s="4"/>
      <c r="X11962" s="4"/>
      <c r="AJ11962" s="4"/>
      <c r="AK11962" s="4"/>
      <c r="AL11962" s="4"/>
      <c r="AM11962" s="4"/>
    </row>
    <row r="11963" spans="21:39" x14ac:dyDescent="0.2">
      <c r="U11963" s="4"/>
      <c r="V11963" s="4"/>
      <c r="W11963" s="4"/>
      <c r="X11963" s="4"/>
      <c r="AJ11963" s="4"/>
      <c r="AK11963" s="4"/>
      <c r="AL11963" s="4"/>
      <c r="AM11963" s="4"/>
    </row>
    <row r="11964" spans="21:39" x14ac:dyDescent="0.2">
      <c r="U11964" s="4"/>
      <c r="V11964" s="4"/>
      <c r="W11964" s="4"/>
      <c r="X11964" s="4"/>
      <c r="AJ11964" s="4"/>
      <c r="AK11964" s="4"/>
      <c r="AL11964" s="4"/>
      <c r="AM11964" s="4"/>
    </row>
    <row r="11965" spans="21:39" x14ac:dyDescent="0.2">
      <c r="U11965" s="4"/>
      <c r="V11965" s="4"/>
      <c r="W11965" s="4"/>
      <c r="X11965" s="4"/>
      <c r="AJ11965" s="4"/>
      <c r="AK11965" s="4"/>
      <c r="AL11965" s="4"/>
      <c r="AM11965" s="4"/>
    </row>
    <row r="11966" spans="21:39" x14ac:dyDescent="0.2">
      <c r="U11966" s="4"/>
      <c r="V11966" s="4"/>
      <c r="W11966" s="4"/>
      <c r="X11966" s="4"/>
      <c r="AJ11966" s="4"/>
      <c r="AK11966" s="4"/>
      <c r="AL11966" s="4"/>
      <c r="AM11966" s="4"/>
    </row>
    <row r="11967" spans="21:39" x14ac:dyDescent="0.2">
      <c r="U11967" s="4"/>
      <c r="V11967" s="4"/>
      <c r="W11967" s="4"/>
      <c r="X11967" s="4"/>
      <c r="AJ11967" s="4"/>
      <c r="AK11967" s="4"/>
      <c r="AL11967" s="4"/>
      <c r="AM11967" s="4"/>
    </row>
    <row r="11968" spans="21:39" x14ac:dyDescent="0.2">
      <c r="U11968" s="4"/>
      <c r="V11968" s="4"/>
      <c r="W11968" s="4"/>
      <c r="X11968" s="4"/>
      <c r="AJ11968" s="4"/>
      <c r="AK11968" s="4"/>
      <c r="AL11968" s="4"/>
      <c r="AM11968" s="4"/>
    </row>
    <row r="11969" spans="21:39" x14ac:dyDescent="0.2">
      <c r="U11969" s="4"/>
      <c r="V11969" s="4"/>
      <c r="W11969" s="4"/>
      <c r="X11969" s="4"/>
      <c r="AJ11969" s="4"/>
      <c r="AK11969" s="4"/>
      <c r="AL11969" s="4"/>
      <c r="AM11969" s="4"/>
    </row>
    <row r="11970" spans="21:39" x14ac:dyDescent="0.2">
      <c r="U11970" s="4"/>
      <c r="V11970" s="4"/>
      <c r="W11970" s="4"/>
      <c r="X11970" s="4"/>
      <c r="AJ11970" s="4"/>
      <c r="AK11970" s="4"/>
      <c r="AL11970" s="4"/>
      <c r="AM11970" s="4"/>
    </row>
    <row r="11971" spans="21:39" x14ac:dyDescent="0.2">
      <c r="U11971" s="4"/>
      <c r="V11971" s="4"/>
      <c r="W11971" s="4"/>
      <c r="X11971" s="4"/>
      <c r="AJ11971" s="4"/>
      <c r="AK11971" s="4"/>
      <c r="AL11971" s="4"/>
      <c r="AM11971" s="4"/>
    </row>
    <row r="11972" spans="21:39" x14ac:dyDescent="0.2">
      <c r="U11972" s="4"/>
      <c r="V11972" s="4"/>
      <c r="W11972" s="4"/>
      <c r="X11972" s="4"/>
      <c r="AJ11972" s="4"/>
      <c r="AK11972" s="4"/>
      <c r="AL11972" s="4"/>
      <c r="AM11972" s="4"/>
    </row>
    <row r="11973" spans="21:39" x14ac:dyDescent="0.2">
      <c r="U11973" s="4"/>
      <c r="V11973" s="4"/>
      <c r="W11973" s="4"/>
      <c r="X11973" s="4"/>
      <c r="AJ11973" s="4"/>
      <c r="AK11973" s="4"/>
      <c r="AL11973" s="4"/>
      <c r="AM11973" s="4"/>
    </row>
    <row r="11974" spans="21:39" x14ac:dyDescent="0.2">
      <c r="U11974" s="4"/>
      <c r="V11974" s="4"/>
      <c r="W11974" s="4"/>
      <c r="X11974" s="4"/>
      <c r="AJ11974" s="4"/>
      <c r="AK11974" s="4"/>
      <c r="AL11974" s="4"/>
      <c r="AM11974" s="4"/>
    </row>
    <row r="11975" spans="21:39" x14ac:dyDescent="0.2">
      <c r="U11975" s="4"/>
      <c r="V11975" s="4"/>
      <c r="W11975" s="4"/>
      <c r="X11975" s="4"/>
      <c r="AJ11975" s="4"/>
      <c r="AK11975" s="4"/>
      <c r="AL11975" s="4"/>
      <c r="AM11975" s="4"/>
    </row>
    <row r="11976" spans="21:39" x14ac:dyDescent="0.2">
      <c r="U11976" s="4"/>
      <c r="V11976" s="4"/>
      <c r="W11976" s="4"/>
      <c r="X11976" s="4"/>
      <c r="AJ11976" s="4"/>
      <c r="AK11976" s="4"/>
      <c r="AL11976" s="4"/>
      <c r="AM11976" s="4"/>
    </row>
    <row r="11977" spans="21:39" x14ac:dyDescent="0.2">
      <c r="U11977" s="4"/>
      <c r="V11977" s="4"/>
      <c r="W11977" s="4"/>
      <c r="X11977" s="4"/>
      <c r="AJ11977" s="4"/>
      <c r="AK11977" s="4"/>
      <c r="AL11977" s="4"/>
      <c r="AM11977" s="4"/>
    </row>
    <row r="11978" spans="21:39" x14ac:dyDescent="0.2">
      <c r="U11978" s="4"/>
      <c r="V11978" s="4"/>
      <c r="W11978" s="4"/>
      <c r="X11978" s="4"/>
      <c r="AJ11978" s="4"/>
      <c r="AK11978" s="4"/>
      <c r="AL11978" s="4"/>
      <c r="AM11978" s="4"/>
    </row>
    <row r="11979" spans="21:39" x14ac:dyDescent="0.2">
      <c r="U11979" s="4"/>
      <c r="V11979" s="4"/>
      <c r="W11979" s="4"/>
      <c r="X11979" s="4"/>
      <c r="AJ11979" s="4"/>
      <c r="AK11979" s="4"/>
      <c r="AL11979" s="4"/>
      <c r="AM11979" s="4"/>
    </row>
    <row r="11980" spans="21:39" x14ac:dyDescent="0.2">
      <c r="U11980" s="4"/>
      <c r="V11980" s="4"/>
      <c r="W11980" s="4"/>
      <c r="X11980" s="4"/>
      <c r="AJ11980" s="4"/>
      <c r="AK11980" s="4"/>
      <c r="AL11980" s="4"/>
      <c r="AM11980" s="4"/>
    </row>
    <row r="11981" spans="21:39" x14ac:dyDescent="0.2">
      <c r="U11981" s="4"/>
      <c r="V11981" s="4"/>
      <c r="W11981" s="4"/>
      <c r="X11981" s="4"/>
      <c r="AJ11981" s="4"/>
      <c r="AK11981" s="4"/>
      <c r="AL11981" s="4"/>
      <c r="AM11981" s="4"/>
    </row>
    <row r="11982" spans="21:39" x14ac:dyDescent="0.2">
      <c r="U11982" s="4"/>
      <c r="V11982" s="4"/>
      <c r="W11982" s="4"/>
      <c r="X11982" s="4"/>
      <c r="AJ11982" s="4"/>
      <c r="AK11982" s="4"/>
      <c r="AL11982" s="4"/>
      <c r="AM11982" s="4"/>
    </row>
    <row r="11983" spans="21:39" x14ac:dyDescent="0.2">
      <c r="U11983" s="4"/>
      <c r="V11983" s="4"/>
      <c r="W11983" s="4"/>
      <c r="X11983" s="4"/>
      <c r="AJ11983" s="4"/>
      <c r="AK11983" s="4"/>
      <c r="AL11983" s="4"/>
      <c r="AM11983" s="4"/>
    </row>
    <row r="11984" spans="21:39" x14ac:dyDescent="0.2">
      <c r="U11984" s="4"/>
      <c r="V11984" s="4"/>
      <c r="W11984" s="4"/>
      <c r="X11984" s="4"/>
      <c r="AJ11984" s="4"/>
      <c r="AK11984" s="4"/>
      <c r="AL11984" s="4"/>
      <c r="AM11984" s="4"/>
    </row>
    <row r="11985" spans="21:39" x14ac:dyDescent="0.2">
      <c r="U11985" s="4"/>
      <c r="V11985" s="4"/>
      <c r="W11985" s="4"/>
      <c r="X11985" s="4"/>
      <c r="AJ11985" s="4"/>
      <c r="AK11985" s="4"/>
      <c r="AL11985" s="4"/>
      <c r="AM11985" s="4"/>
    </row>
    <row r="11986" spans="21:39" x14ac:dyDescent="0.2">
      <c r="U11986" s="4"/>
      <c r="V11986" s="4"/>
      <c r="W11986" s="4"/>
      <c r="X11986" s="4"/>
      <c r="AJ11986" s="4"/>
      <c r="AK11986" s="4"/>
      <c r="AL11986" s="4"/>
      <c r="AM11986" s="4"/>
    </row>
    <row r="11987" spans="21:39" x14ac:dyDescent="0.2">
      <c r="U11987" s="4"/>
      <c r="V11987" s="4"/>
      <c r="W11987" s="4"/>
      <c r="X11987" s="4"/>
      <c r="AJ11987" s="4"/>
      <c r="AK11987" s="4"/>
      <c r="AL11987" s="4"/>
      <c r="AM11987" s="4"/>
    </row>
    <row r="11988" spans="21:39" x14ac:dyDescent="0.2">
      <c r="U11988" s="4"/>
      <c r="V11988" s="4"/>
      <c r="W11988" s="4"/>
      <c r="X11988" s="4"/>
      <c r="AJ11988" s="4"/>
      <c r="AK11988" s="4"/>
      <c r="AL11988" s="4"/>
      <c r="AM11988" s="4"/>
    </row>
    <row r="11989" spans="21:39" x14ac:dyDescent="0.2">
      <c r="U11989" s="4"/>
      <c r="V11989" s="4"/>
      <c r="W11989" s="4"/>
      <c r="X11989" s="4"/>
      <c r="AJ11989" s="4"/>
      <c r="AK11989" s="4"/>
      <c r="AL11989" s="4"/>
      <c r="AM11989" s="4"/>
    </row>
    <row r="11990" spans="21:39" x14ac:dyDescent="0.2">
      <c r="U11990" s="4"/>
      <c r="V11990" s="4"/>
      <c r="W11990" s="4"/>
      <c r="X11990" s="4"/>
      <c r="AJ11990" s="4"/>
      <c r="AK11990" s="4"/>
      <c r="AL11990" s="4"/>
      <c r="AM11990" s="4"/>
    </row>
    <row r="11991" spans="21:39" x14ac:dyDescent="0.2">
      <c r="U11991" s="4"/>
      <c r="V11991" s="4"/>
      <c r="W11991" s="4"/>
      <c r="X11991" s="4"/>
      <c r="AJ11991" s="4"/>
      <c r="AK11991" s="4"/>
      <c r="AL11991" s="4"/>
      <c r="AM11991" s="4"/>
    </row>
    <row r="11992" spans="21:39" x14ac:dyDescent="0.2">
      <c r="U11992" s="4"/>
      <c r="V11992" s="4"/>
      <c r="W11992" s="4"/>
      <c r="X11992" s="4"/>
      <c r="AJ11992" s="4"/>
      <c r="AK11992" s="4"/>
      <c r="AL11992" s="4"/>
      <c r="AM11992" s="4"/>
    </row>
    <row r="11993" spans="21:39" x14ac:dyDescent="0.2">
      <c r="U11993" s="4"/>
      <c r="V11993" s="4"/>
      <c r="W11993" s="4"/>
      <c r="X11993" s="4"/>
      <c r="AJ11993" s="4"/>
      <c r="AK11993" s="4"/>
      <c r="AL11993" s="4"/>
      <c r="AM11993" s="4"/>
    </row>
    <row r="11994" spans="21:39" x14ac:dyDescent="0.2">
      <c r="U11994" s="4"/>
      <c r="V11994" s="4"/>
      <c r="W11994" s="4"/>
      <c r="X11994" s="4"/>
      <c r="AJ11994" s="4"/>
      <c r="AK11994" s="4"/>
      <c r="AL11994" s="4"/>
      <c r="AM11994" s="4"/>
    </row>
    <row r="11995" spans="21:39" x14ac:dyDescent="0.2">
      <c r="U11995" s="4"/>
      <c r="V11995" s="4"/>
      <c r="W11995" s="4"/>
      <c r="X11995" s="4"/>
      <c r="AJ11995" s="4"/>
      <c r="AK11995" s="4"/>
      <c r="AL11995" s="4"/>
      <c r="AM11995" s="4"/>
    </row>
    <row r="11996" spans="21:39" x14ac:dyDescent="0.2">
      <c r="U11996" s="4"/>
      <c r="V11996" s="4"/>
      <c r="W11996" s="4"/>
      <c r="X11996" s="4"/>
      <c r="AJ11996" s="4"/>
      <c r="AK11996" s="4"/>
      <c r="AL11996" s="4"/>
      <c r="AM11996" s="4"/>
    </row>
    <row r="11997" spans="21:39" x14ac:dyDescent="0.2">
      <c r="U11997" s="4"/>
      <c r="V11997" s="4"/>
      <c r="W11997" s="4"/>
      <c r="X11997" s="4"/>
      <c r="AJ11997" s="4"/>
      <c r="AK11997" s="4"/>
      <c r="AL11997" s="4"/>
      <c r="AM11997" s="4"/>
    </row>
    <row r="11998" spans="21:39" x14ac:dyDescent="0.2">
      <c r="U11998" s="4"/>
      <c r="V11998" s="4"/>
      <c r="W11998" s="4"/>
      <c r="X11998" s="4"/>
      <c r="AJ11998" s="4"/>
      <c r="AK11998" s="4"/>
      <c r="AL11998" s="4"/>
      <c r="AM11998" s="4"/>
    </row>
    <row r="11999" spans="21:39" x14ac:dyDescent="0.2">
      <c r="U11999" s="4"/>
      <c r="V11999" s="4"/>
      <c r="W11999" s="4"/>
      <c r="X11999" s="4"/>
      <c r="AJ11999" s="4"/>
      <c r="AK11999" s="4"/>
      <c r="AL11999" s="4"/>
      <c r="AM11999" s="4"/>
    </row>
    <row r="12000" spans="21:39" x14ac:dyDescent="0.2">
      <c r="U12000" s="4"/>
      <c r="V12000" s="4"/>
      <c r="W12000" s="4"/>
      <c r="X12000" s="4"/>
      <c r="AJ12000" s="4"/>
      <c r="AK12000" s="4"/>
      <c r="AL12000" s="4"/>
      <c r="AM12000" s="4"/>
    </row>
    <row r="12001" spans="21:39" x14ac:dyDescent="0.2">
      <c r="U12001" s="4"/>
      <c r="V12001" s="4"/>
      <c r="W12001" s="4"/>
      <c r="X12001" s="4"/>
      <c r="AJ12001" s="4"/>
      <c r="AK12001" s="4"/>
      <c r="AL12001" s="4"/>
      <c r="AM12001" s="4"/>
    </row>
    <row r="12002" spans="21:39" x14ac:dyDescent="0.2">
      <c r="U12002" s="4"/>
      <c r="V12002" s="4"/>
      <c r="W12002" s="4"/>
      <c r="X12002" s="4"/>
      <c r="AJ12002" s="4"/>
      <c r="AK12002" s="4"/>
      <c r="AL12002" s="4"/>
      <c r="AM12002" s="4"/>
    </row>
    <row r="12003" spans="21:39" x14ac:dyDescent="0.2">
      <c r="U12003" s="4"/>
      <c r="V12003" s="4"/>
      <c r="W12003" s="4"/>
      <c r="X12003" s="4"/>
      <c r="AJ12003" s="4"/>
      <c r="AK12003" s="4"/>
      <c r="AL12003" s="4"/>
      <c r="AM12003" s="4"/>
    </row>
    <row r="12004" spans="21:39" x14ac:dyDescent="0.2">
      <c r="U12004" s="4"/>
      <c r="V12004" s="4"/>
      <c r="W12004" s="4"/>
      <c r="X12004" s="4"/>
      <c r="AJ12004" s="4"/>
      <c r="AK12004" s="4"/>
      <c r="AL12004" s="4"/>
      <c r="AM12004" s="4"/>
    </row>
    <row r="12005" spans="21:39" x14ac:dyDescent="0.2">
      <c r="U12005" s="4"/>
      <c r="V12005" s="4"/>
      <c r="W12005" s="4"/>
      <c r="X12005" s="4"/>
      <c r="AJ12005" s="4"/>
      <c r="AK12005" s="4"/>
      <c r="AL12005" s="4"/>
      <c r="AM12005" s="4"/>
    </row>
    <row r="12006" spans="21:39" x14ac:dyDescent="0.2">
      <c r="U12006" s="4"/>
      <c r="V12006" s="4"/>
      <c r="W12006" s="4"/>
      <c r="X12006" s="4"/>
      <c r="AJ12006" s="4"/>
      <c r="AK12006" s="4"/>
      <c r="AL12006" s="4"/>
      <c r="AM12006" s="4"/>
    </row>
    <row r="12007" spans="21:39" x14ac:dyDescent="0.2">
      <c r="U12007" s="4"/>
      <c r="V12007" s="4"/>
      <c r="W12007" s="4"/>
      <c r="X12007" s="4"/>
      <c r="AJ12007" s="4"/>
      <c r="AK12007" s="4"/>
      <c r="AL12007" s="4"/>
      <c r="AM12007" s="4"/>
    </row>
    <row r="12008" spans="21:39" x14ac:dyDescent="0.2">
      <c r="U12008" s="4"/>
      <c r="V12008" s="4"/>
      <c r="W12008" s="4"/>
      <c r="X12008" s="4"/>
      <c r="AJ12008" s="4"/>
      <c r="AK12008" s="4"/>
      <c r="AL12008" s="4"/>
      <c r="AM12008" s="4"/>
    </row>
    <row r="12009" spans="21:39" x14ac:dyDescent="0.2">
      <c r="U12009" s="4"/>
      <c r="V12009" s="4"/>
      <c r="W12009" s="4"/>
      <c r="X12009" s="4"/>
      <c r="AJ12009" s="4"/>
      <c r="AK12009" s="4"/>
      <c r="AL12009" s="4"/>
      <c r="AM12009" s="4"/>
    </row>
    <row r="12010" spans="21:39" x14ac:dyDescent="0.2">
      <c r="U12010" s="4"/>
      <c r="V12010" s="4"/>
      <c r="W12010" s="4"/>
      <c r="X12010" s="4"/>
      <c r="AJ12010" s="4"/>
      <c r="AK12010" s="4"/>
      <c r="AL12010" s="4"/>
      <c r="AM12010" s="4"/>
    </row>
    <row r="12011" spans="21:39" x14ac:dyDescent="0.2">
      <c r="U12011" s="4"/>
      <c r="V12011" s="4"/>
      <c r="W12011" s="4"/>
      <c r="X12011" s="4"/>
      <c r="AJ12011" s="4"/>
      <c r="AK12011" s="4"/>
      <c r="AL12011" s="4"/>
      <c r="AM12011" s="4"/>
    </row>
    <row r="12012" spans="21:39" x14ac:dyDescent="0.2">
      <c r="U12012" s="4"/>
      <c r="V12012" s="4"/>
      <c r="W12012" s="4"/>
      <c r="X12012" s="4"/>
      <c r="AJ12012" s="4"/>
      <c r="AK12012" s="4"/>
      <c r="AL12012" s="4"/>
      <c r="AM12012" s="4"/>
    </row>
    <row r="12013" spans="21:39" x14ac:dyDescent="0.2">
      <c r="U12013" s="4"/>
      <c r="V12013" s="4"/>
      <c r="W12013" s="4"/>
      <c r="X12013" s="4"/>
      <c r="AJ12013" s="4"/>
      <c r="AK12013" s="4"/>
      <c r="AL12013" s="4"/>
      <c r="AM12013" s="4"/>
    </row>
    <row r="12014" spans="21:39" x14ac:dyDescent="0.2">
      <c r="U12014" s="4"/>
      <c r="V12014" s="4"/>
      <c r="W12014" s="4"/>
      <c r="X12014" s="4"/>
      <c r="AJ12014" s="4"/>
      <c r="AK12014" s="4"/>
      <c r="AL12014" s="4"/>
      <c r="AM12014" s="4"/>
    </row>
    <row r="12015" spans="21:39" x14ac:dyDescent="0.2">
      <c r="U12015" s="4"/>
      <c r="V12015" s="4"/>
      <c r="W12015" s="4"/>
      <c r="X12015" s="4"/>
      <c r="AJ12015" s="4"/>
      <c r="AK12015" s="4"/>
      <c r="AL12015" s="4"/>
      <c r="AM12015" s="4"/>
    </row>
    <row r="12016" spans="21:39" x14ac:dyDescent="0.2">
      <c r="U12016" s="4"/>
      <c r="V12016" s="4"/>
      <c r="W12016" s="4"/>
      <c r="X12016" s="4"/>
      <c r="AJ12016" s="4"/>
      <c r="AK12016" s="4"/>
      <c r="AL12016" s="4"/>
      <c r="AM12016" s="4"/>
    </row>
    <row r="12017" spans="21:39" x14ac:dyDescent="0.2">
      <c r="U12017" s="4"/>
      <c r="V12017" s="4"/>
      <c r="W12017" s="4"/>
      <c r="X12017" s="4"/>
      <c r="AJ12017" s="4"/>
      <c r="AK12017" s="4"/>
      <c r="AL12017" s="4"/>
      <c r="AM12017" s="4"/>
    </row>
    <row r="12018" spans="21:39" x14ac:dyDescent="0.2">
      <c r="U12018" s="4"/>
      <c r="V12018" s="4"/>
      <c r="W12018" s="4"/>
      <c r="X12018" s="4"/>
      <c r="AJ12018" s="4"/>
      <c r="AK12018" s="4"/>
      <c r="AL12018" s="4"/>
      <c r="AM12018" s="4"/>
    </row>
    <row r="12019" spans="21:39" x14ac:dyDescent="0.2">
      <c r="U12019" s="4"/>
      <c r="V12019" s="4"/>
      <c r="W12019" s="4"/>
      <c r="X12019" s="4"/>
      <c r="AJ12019" s="4"/>
      <c r="AK12019" s="4"/>
      <c r="AL12019" s="4"/>
      <c r="AM12019" s="4"/>
    </row>
    <row r="12020" spans="21:39" x14ac:dyDescent="0.2">
      <c r="U12020" s="4"/>
      <c r="V12020" s="4"/>
      <c r="W12020" s="4"/>
      <c r="X12020" s="4"/>
      <c r="AJ12020" s="4"/>
      <c r="AK12020" s="4"/>
      <c r="AL12020" s="4"/>
      <c r="AM12020" s="4"/>
    </row>
    <row r="12021" spans="21:39" x14ac:dyDescent="0.2">
      <c r="U12021" s="4"/>
      <c r="V12021" s="4"/>
      <c r="W12021" s="4"/>
      <c r="X12021" s="4"/>
      <c r="AJ12021" s="4"/>
      <c r="AK12021" s="4"/>
      <c r="AL12021" s="4"/>
      <c r="AM12021" s="4"/>
    </row>
    <row r="12022" spans="21:39" x14ac:dyDescent="0.2">
      <c r="U12022" s="4"/>
      <c r="V12022" s="4"/>
      <c r="W12022" s="4"/>
      <c r="X12022" s="4"/>
      <c r="AJ12022" s="4"/>
      <c r="AK12022" s="4"/>
      <c r="AL12022" s="4"/>
      <c r="AM12022" s="4"/>
    </row>
    <row r="12023" spans="21:39" x14ac:dyDescent="0.2">
      <c r="U12023" s="4"/>
      <c r="V12023" s="4"/>
      <c r="W12023" s="4"/>
      <c r="X12023" s="4"/>
      <c r="AJ12023" s="4"/>
      <c r="AK12023" s="4"/>
      <c r="AL12023" s="4"/>
      <c r="AM12023" s="4"/>
    </row>
    <row r="12024" spans="21:39" x14ac:dyDescent="0.2">
      <c r="U12024" s="4"/>
      <c r="V12024" s="4"/>
      <c r="W12024" s="4"/>
      <c r="X12024" s="4"/>
      <c r="AJ12024" s="4"/>
      <c r="AK12024" s="4"/>
      <c r="AL12024" s="4"/>
      <c r="AM12024" s="4"/>
    </row>
    <row r="12025" spans="21:39" x14ac:dyDescent="0.2">
      <c r="U12025" s="4"/>
      <c r="V12025" s="4"/>
      <c r="W12025" s="4"/>
      <c r="X12025" s="4"/>
      <c r="AJ12025" s="4"/>
      <c r="AK12025" s="4"/>
      <c r="AL12025" s="4"/>
      <c r="AM12025" s="4"/>
    </row>
    <row r="12026" spans="21:39" x14ac:dyDescent="0.2">
      <c r="U12026" s="4"/>
      <c r="V12026" s="4"/>
      <c r="W12026" s="4"/>
      <c r="X12026" s="4"/>
      <c r="AJ12026" s="4"/>
      <c r="AK12026" s="4"/>
      <c r="AL12026" s="4"/>
      <c r="AM12026" s="4"/>
    </row>
    <row r="12027" spans="21:39" x14ac:dyDescent="0.2">
      <c r="U12027" s="4"/>
      <c r="V12027" s="4"/>
      <c r="W12027" s="4"/>
      <c r="X12027" s="4"/>
      <c r="AJ12027" s="4"/>
      <c r="AK12027" s="4"/>
      <c r="AL12027" s="4"/>
      <c r="AM12027" s="4"/>
    </row>
    <row r="12028" spans="21:39" x14ac:dyDescent="0.2">
      <c r="U12028" s="4"/>
      <c r="V12028" s="4"/>
      <c r="W12028" s="4"/>
      <c r="X12028" s="4"/>
      <c r="AJ12028" s="4"/>
      <c r="AK12028" s="4"/>
      <c r="AL12028" s="4"/>
      <c r="AM12028" s="4"/>
    </row>
    <row r="12029" spans="21:39" x14ac:dyDescent="0.2">
      <c r="U12029" s="4"/>
      <c r="V12029" s="4"/>
      <c r="W12029" s="4"/>
      <c r="X12029" s="4"/>
      <c r="AJ12029" s="4"/>
      <c r="AK12029" s="4"/>
      <c r="AL12029" s="4"/>
      <c r="AM12029" s="4"/>
    </row>
    <row r="12030" spans="21:39" x14ac:dyDescent="0.2">
      <c r="U12030" s="4"/>
      <c r="V12030" s="4"/>
      <c r="W12030" s="4"/>
      <c r="X12030" s="4"/>
      <c r="AJ12030" s="4"/>
      <c r="AK12030" s="4"/>
      <c r="AL12030" s="4"/>
      <c r="AM12030" s="4"/>
    </row>
    <row r="12031" spans="21:39" x14ac:dyDescent="0.2">
      <c r="U12031" s="4"/>
      <c r="V12031" s="4"/>
      <c r="W12031" s="4"/>
      <c r="X12031" s="4"/>
      <c r="AJ12031" s="4"/>
      <c r="AK12031" s="4"/>
      <c r="AL12031" s="4"/>
      <c r="AM12031" s="4"/>
    </row>
    <row r="12032" spans="21:39" x14ac:dyDescent="0.2">
      <c r="U12032" s="4"/>
      <c r="V12032" s="4"/>
      <c r="W12032" s="4"/>
      <c r="X12032" s="4"/>
      <c r="AJ12032" s="4"/>
      <c r="AK12032" s="4"/>
      <c r="AL12032" s="4"/>
      <c r="AM12032" s="4"/>
    </row>
    <row r="12033" spans="21:39" x14ac:dyDescent="0.2">
      <c r="U12033" s="4"/>
      <c r="V12033" s="4"/>
      <c r="W12033" s="4"/>
      <c r="X12033" s="4"/>
      <c r="AJ12033" s="4"/>
      <c r="AK12033" s="4"/>
      <c r="AL12033" s="4"/>
      <c r="AM12033" s="4"/>
    </row>
    <row r="12034" spans="21:39" x14ac:dyDescent="0.2">
      <c r="U12034" s="4"/>
      <c r="V12034" s="4"/>
      <c r="W12034" s="4"/>
      <c r="X12034" s="4"/>
      <c r="AJ12034" s="4"/>
      <c r="AK12034" s="4"/>
      <c r="AL12034" s="4"/>
      <c r="AM12034" s="4"/>
    </row>
    <row r="12035" spans="21:39" x14ac:dyDescent="0.2">
      <c r="U12035" s="4"/>
      <c r="V12035" s="4"/>
      <c r="W12035" s="4"/>
      <c r="X12035" s="4"/>
      <c r="AJ12035" s="4"/>
      <c r="AK12035" s="4"/>
      <c r="AL12035" s="4"/>
      <c r="AM12035" s="4"/>
    </row>
    <row r="12036" spans="21:39" x14ac:dyDescent="0.2">
      <c r="U12036" s="4"/>
      <c r="V12036" s="4"/>
      <c r="W12036" s="4"/>
      <c r="X12036" s="4"/>
      <c r="AJ12036" s="4"/>
      <c r="AK12036" s="4"/>
      <c r="AL12036" s="4"/>
      <c r="AM12036" s="4"/>
    </row>
    <row r="12037" spans="21:39" x14ac:dyDescent="0.2">
      <c r="U12037" s="4"/>
      <c r="V12037" s="4"/>
      <c r="W12037" s="4"/>
      <c r="X12037" s="4"/>
      <c r="AJ12037" s="4"/>
      <c r="AK12037" s="4"/>
      <c r="AL12037" s="4"/>
      <c r="AM12037" s="4"/>
    </row>
    <row r="12038" spans="21:39" x14ac:dyDescent="0.2">
      <c r="U12038" s="4"/>
      <c r="V12038" s="4"/>
      <c r="W12038" s="4"/>
      <c r="X12038" s="4"/>
      <c r="AJ12038" s="4"/>
      <c r="AK12038" s="4"/>
      <c r="AL12038" s="4"/>
      <c r="AM12038" s="4"/>
    </row>
    <row r="12039" spans="21:39" x14ac:dyDescent="0.2">
      <c r="U12039" s="4"/>
      <c r="V12039" s="4"/>
      <c r="W12039" s="4"/>
      <c r="X12039" s="4"/>
      <c r="AJ12039" s="4"/>
      <c r="AK12039" s="4"/>
      <c r="AL12039" s="4"/>
      <c r="AM12039" s="4"/>
    </row>
    <row r="12040" spans="21:39" x14ac:dyDescent="0.2">
      <c r="U12040" s="4"/>
      <c r="V12040" s="4"/>
      <c r="W12040" s="4"/>
      <c r="X12040" s="4"/>
      <c r="AJ12040" s="4"/>
      <c r="AK12040" s="4"/>
      <c r="AL12040" s="4"/>
      <c r="AM12040" s="4"/>
    </row>
    <row r="12041" spans="21:39" x14ac:dyDescent="0.2">
      <c r="U12041" s="4"/>
      <c r="V12041" s="4"/>
      <c r="W12041" s="4"/>
      <c r="X12041" s="4"/>
      <c r="AJ12041" s="4"/>
      <c r="AK12041" s="4"/>
      <c r="AL12041" s="4"/>
      <c r="AM12041" s="4"/>
    </row>
    <row r="12042" spans="21:39" x14ac:dyDescent="0.2">
      <c r="U12042" s="4"/>
      <c r="V12042" s="4"/>
      <c r="W12042" s="4"/>
      <c r="X12042" s="4"/>
      <c r="AJ12042" s="4"/>
      <c r="AK12042" s="4"/>
      <c r="AL12042" s="4"/>
      <c r="AM12042" s="4"/>
    </row>
    <row r="12043" spans="21:39" x14ac:dyDescent="0.2">
      <c r="U12043" s="4"/>
      <c r="V12043" s="4"/>
      <c r="W12043" s="4"/>
      <c r="X12043" s="4"/>
      <c r="AJ12043" s="4"/>
      <c r="AK12043" s="4"/>
      <c r="AL12043" s="4"/>
      <c r="AM12043" s="4"/>
    </row>
    <row r="12044" spans="21:39" x14ac:dyDescent="0.2">
      <c r="U12044" s="4"/>
      <c r="V12044" s="4"/>
      <c r="W12044" s="4"/>
      <c r="X12044" s="4"/>
      <c r="AJ12044" s="4"/>
      <c r="AK12044" s="4"/>
      <c r="AL12044" s="4"/>
      <c r="AM12044" s="4"/>
    </row>
    <row r="12045" spans="21:39" x14ac:dyDescent="0.2">
      <c r="U12045" s="4"/>
      <c r="V12045" s="4"/>
      <c r="W12045" s="4"/>
      <c r="X12045" s="4"/>
      <c r="AJ12045" s="4"/>
      <c r="AK12045" s="4"/>
      <c r="AL12045" s="4"/>
      <c r="AM12045" s="4"/>
    </row>
    <row r="12046" spans="21:39" x14ac:dyDescent="0.2">
      <c r="U12046" s="4"/>
      <c r="V12046" s="4"/>
      <c r="W12046" s="4"/>
      <c r="X12046" s="4"/>
      <c r="AJ12046" s="4"/>
      <c r="AK12046" s="4"/>
      <c r="AL12046" s="4"/>
      <c r="AM12046" s="4"/>
    </row>
    <row r="12047" spans="21:39" x14ac:dyDescent="0.2">
      <c r="U12047" s="4"/>
      <c r="V12047" s="4"/>
      <c r="W12047" s="4"/>
      <c r="X12047" s="4"/>
      <c r="AJ12047" s="4"/>
      <c r="AK12047" s="4"/>
      <c r="AL12047" s="4"/>
      <c r="AM12047" s="4"/>
    </row>
    <row r="12048" spans="21:39" x14ac:dyDescent="0.2">
      <c r="U12048" s="4"/>
      <c r="V12048" s="4"/>
      <c r="W12048" s="4"/>
      <c r="X12048" s="4"/>
      <c r="AJ12048" s="4"/>
      <c r="AK12048" s="4"/>
      <c r="AL12048" s="4"/>
      <c r="AM12048" s="4"/>
    </row>
    <row r="12049" spans="21:39" x14ac:dyDescent="0.2">
      <c r="U12049" s="4"/>
      <c r="V12049" s="4"/>
      <c r="W12049" s="4"/>
      <c r="X12049" s="4"/>
      <c r="AJ12049" s="4"/>
      <c r="AK12049" s="4"/>
      <c r="AL12049" s="4"/>
      <c r="AM12049" s="4"/>
    </row>
    <row r="12050" spans="21:39" x14ac:dyDescent="0.2">
      <c r="U12050" s="4"/>
      <c r="V12050" s="4"/>
      <c r="W12050" s="4"/>
      <c r="X12050" s="4"/>
      <c r="AJ12050" s="4"/>
      <c r="AK12050" s="4"/>
      <c r="AL12050" s="4"/>
      <c r="AM12050" s="4"/>
    </row>
    <row r="12051" spans="21:39" x14ac:dyDescent="0.2">
      <c r="U12051" s="4"/>
      <c r="V12051" s="4"/>
      <c r="W12051" s="4"/>
      <c r="X12051" s="4"/>
      <c r="AJ12051" s="4"/>
      <c r="AK12051" s="4"/>
      <c r="AL12051" s="4"/>
      <c r="AM12051" s="4"/>
    </row>
    <row r="12052" spans="21:39" x14ac:dyDescent="0.2">
      <c r="U12052" s="4"/>
      <c r="V12052" s="4"/>
      <c r="W12052" s="4"/>
      <c r="X12052" s="4"/>
      <c r="AJ12052" s="4"/>
      <c r="AK12052" s="4"/>
      <c r="AL12052" s="4"/>
      <c r="AM12052" s="4"/>
    </row>
    <row r="12053" spans="21:39" x14ac:dyDescent="0.2">
      <c r="U12053" s="4"/>
      <c r="V12053" s="4"/>
      <c r="W12053" s="4"/>
      <c r="X12053" s="4"/>
      <c r="AJ12053" s="4"/>
      <c r="AK12053" s="4"/>
      <c r="AL12053" s="4"/>
      <c r="AM12053" s="4"/>
    </row>
    <row r="12054" spans="21:39" x14ac:dyDescent="0.2">
      <c r="U12054" s="4"/>
      <c r="V12054" s="4"/>
      <c r="W12054" s="4"/>
      <c r="X12054" s="4"/>
      <c r="AJ12054" s="4"/>
      <c r="AK12054" s="4"/>
      <c r="AL12054" s="4"/>
      <c r="AM12054" s="4"/>
    </row>
    <row r="12055" spans="21:39" x14ac:dyDescent="0.2">
      <c r="U12055" s="4"/>
      <c r="V12055" s="4"/>
      <c r="W12055" s="4"/>
      <c r="X12055" s="4"/>
      <c r="AJ12055" s="4"/>
      <c r="AK12055" s="4"/>
      <c r="AL12055" s="4"/>
      <c r="AM12055" s="4"/>
    </row>
    <row r="12056" spans="21:39" x14ac:dyDescent="0.2">
      <c r="U12056" s="4"/>
      <c r="V12056" s="4"/>
      <c r="W12056" s="4"/>
      <c r="X12056" s="4"/>
      <c r="AJ12056" s="4"/>
      <c r="AK12056" s="4"/>
      <c r="AL12056" s="4"/>
      <c r="AM12056" s="4"/>
    </row>
    <row r="12057" spans="21:39" x14ac:dyDescent="0.2">
      <c r="U12057" s="4"/>
      <c r="V12057" s="4"/>
      <c r="W12057" s="4"/>
      <c r="X12057" s="4"/>
      <c r="AJ12057" s="4"/>
      <c r="AK12057" s="4"/>
      <c r="AL12057" s="4"/>
      <c r="AM12057" s="4"/>
    </row>
    <row r="12058" spans="21:39" x14ac:dyDescent="0.2">
      <c r="U12058" s="4"/>
      <c r="V12058" s="4"/>
      <c r="W12058" s="4"/>
      <c r="X12058" s="4"/>
      <c r="AJ12058" s="4"/>
      <c r="AK12058" s="4"/>
      <c r="AL12058" s="4"/>
      <c r="AM12058" s="4"/>
    </row>
    <row r="12059" spans="21:39" x14ac:dyDescent="0.2">
      <c r="U12059" s="4"/>
      <c r="V12059" s="4"/>
      <c r="W12059" s="4"/>
      <c r="X12059" s="4"/>
      <c r="AJ12059" s="4"/>
      <c r="AK12059" s="4"/>
      <c r="AL12059" s="4"/>
      <c r="AM12059" s="4"/>
    </row>
    <row r="12060" spans="21:39" x14ac:dyDescent="0.2">
      <c r="U12060" s="4"/>
      <c r="V12060" s="4"/>
      <c r="W12060" s="4"/>
      <c r="X12060" s="4"/>
      <c r="AJ12060" s="4"/>
      <c r="AK12060" s="4"/>
      <c r="AL12060" s="4"/>
      <c r="AM12060" s="4"/>
    </row>
    <row r="12061" spans="21:39" x14ac:dyDescent="0.2">
      <c r="U12061" s="4"/>
      <c r="V12061" s="4"/>
      <c r="W12061" s="4"/>
      <c r="X12061" s="4"/>
      <c r="AJ12061" s="4"/>
      <c r="AK12061" s="4"/>
      <c r="AL12061" s="4"/>
      <c r="AM12061" s="4"/>
    </row>
    <row r="12062" spans="21:39" x14ac:dyDescent="0.2">
      <c r="U12062" s="4"/>
      <c r="V12062" s="4"/>
      <c r="W12062" s="4"/>
      <c r="X12062" s="4"/>
      <c r="AJ12062" s="4"/>
      <c r="AK12062" s="4"/>
      <c r="AL12062" s="4"/>
      <c r="AM12062" s="4"/>
    </row>
    <row r="12063" spans="21:39" x14ac:dyDescent="0.2">
      <c r="U12063" s="4"/>
      <c r="V12063" s="4"/>
      <c r="W12063" s="4"/>
      <c r="X12063" s="4"/>
      <c r="AJ12063" s="4"/>
      <c r="AK12063" s="4"/>
      <c r="AL12063" s="4"/>
      <c r="AM12063" s="4"/>
    </row>
    <row r="12064" spans="21:39" x14ac:dyDescent="0.2">
      <c r="U12064" s="4"/>
      <c r="V12064" s="4"/>
      <c r="W12064" s="4"/>
      <c r="X12064" s="4"/>
      <c r="AJ12064" s="4"/>
      <c r="AK12064" s="4"/>
      <c r="AL12064" s="4"/>
      <c r="AM12064" s="4"/>
    </row>
    <row r="12065" spans="21:39" x14ac:dyDescent="0.2">
      <c r="U12065" s="4"/>
      <c r="V12065" s="4"/>
      <c r="W12065" s="4"/>
      <c r="X12065" s="4"/>
      <c r="AJ12065" s="4"/>
      <c r="AK12065" s="4"/>
      <c r="AL12065" s="4"/>
      <c r="AM12065" s="4"/>
    </row>
    <row r="12066" spans="21:39" x14ac:dyDescent="0.2">
      <c r="U12066" s="4"/>
      <c r="V12066" s="4"/>
      <c r="W12066" s="4"/>
      <c r="X12066" s="4"/>
      <c r="AJ12066" s="4"/>
      <c r="AK12066" s="4"/>
      <c r="AL12066" s="4"/>
      <c r="AM12066" s="4"/>
    </row>
    <row r="12067" spans="21:39" x14ac:dyDescent="0.2">
      <c r="U12067" s="4"/>
      <c r="V12067" s="4"/>
      <c r="W12067" s="4"/>
      <c r="X12067" s="4"/>
      <c r="AJ12067" s="4"/>
      <c r="AK12067" s="4"/>
      <c r="AL12067" s="4"/>
      <c r="AM12067" s="4"/>
    </row>
    <row r="12068" spans="21:39" x14ac:dyDescent="0.2">
      <c r="U12068" s="4"/>
      <c r="V12068" s="4"/>
      <c r="W12068" s="4"/>
      <c r="X12068" s="4"/>
      <c r="AJ12068" s="4"/>
      <c r="AK12068" s="4"/>
      <c r="AL12068" s="4"/>
      <c r="AM12068" s="4"/>
    </row>
    <row r="12069" spans="21:39" x14ac:dyDescent="0.2">
      <c r="U12069" s="4"/>
      <c r="V12069" s="4"/>
      <c r="W12069" s="4"/>
      <c r="X12069" s="4"/>
      <c r="AJ12069" s="4"/>
      <c r="AK12069" s="4"/>
      <c r="AL12069" s="4"/>
      <c r="AM12069" s="4"/>
    </row>
    <row r="12070" spans="21:39" x14ac:dyDescent="0.2">
      <c r="U12070" s="4"/>
      <c r="V12070" s="4"/>
      <c r="W12070" s="4"/>
      <c r="X12070" s="4"/>
      <c r="AJ12070" s="4"/>
      <c r="AK12070" s="4"/>
      <c r="AL12070" s="4"/>
      <c r="AM12070" s="4"/>
    </row>
    <row r="12071" spans="21:39" x14ac:dyDescent="0.2">
      <c r="U12071" s="4"/>
      <c r="V12071" s="4"/>
      <c r="W12071" s="4"/>
      <c r="X12071" s="4"/>
      <c r="AJ12071" s="4"/>
      <c r="AK12071" s="4"/>
      <c r="AL12071" s="4"/>
      <c r="AM12071" s="4"/>
    </row>
    <row r="12072" spans="21:39" x14ac:dyDescent="0.2">
      <c r="U12072" s="4"/>
      <c r="V12072" s="4"/>
      <c r="W12072" s="4"/>
      <c r="X12072" s="4"/>
      <c r="AJ12072" s="4"/>
      <c r="AK12072" s="4"/>
      <c r="AL12072" s="4"/>
      <c r="AM12072" s="4"/>
    </row>
    <row r="12073" spans="21:39" x14ac:dyDescent="0.2">
      <c r="U12073" s="4"/>
      <c r="V12073" s="4"/>
      <c r="W12073" s="4"/>
      <c r="X12073" s="4"/>
      <c r="AJ12073" s="4"/>
      <c r="AK12073" s="4"/>
      <c r="AL12073" s="4"/>
      <c r="AM12073" s="4"/>
    </row>
    <row r="12074" spans="21:39" x14ac:dyDescent="0.2">
      <c r="U12074" s="4"/>
      <c r="V12074" s="4"/>
      <c r="W12074" s="4"/>
      <c r="X12074" s="4"/>
      <c r="AJ12074" s="4"/>
      <c r="AK12074" s="4"/>
      <c r="AL12074" s="4"/>
      <c r="AM12074" s="4"/>
    </row>
    <row r="12075" spans="21:39" x14ac:dyDescent="0.2">
      <c r="U12075" s="4"/>
      <c r="V12075" s="4"/>
      <c r="W12075" s="4"/>
      <c r="X12075" s="4"/>
      <c r="AJ12075" s="4"/>
      <c r="AK12075" s="4"/>
      <c r="AL12075" s="4"/>
      <c r="AM12075" s="4"/>
    </row>
    <row r="12076" spans="21:39" x14ac:dyDescent="0.2">
      <c r="U12076" s="4"/>
      <c r="V12076" s="4"/>
      <c r="W12076" s="4"/>
      <c r="X12076" s="4"/>
      <c r="AJ12076" s="4"/>
      <c r="AK12076" s="4"/>
      <c r="AL12076" s="4"/>
      <c r="AM12076" s="4"/>
    </row>
    <row r="12077" spans="21:39" x14ac:dyDescent="0.2">
      <c r="U12077" s="4"/>
      <c r="V12077" s="4"/>
      <c r="W12077" s="4"/>
      <c r="X12077" s="4"/>
      <c r="AJ12077" s="4"/>
      <c r="AK12077" s="4"/>
      <c r="AL12077" s="4"/>
      <c r="AM12077" s="4"/>
    </row>
    <row r="12078" spans="21:39" x14ac:dyDescent="0.2">
      <c r="U12078" s="4"/>
      <c r="V12078" s="4"/>
      <c r="W12078" s="4"/>
      <c r="X12078" s="4"/>
      <c r="AJ12078" s="4"/>
      <c r="AK12078" s="4"/>
      <c r="AL12078" s="4"/>
      <c r="AM12078" s="4"/>
    </row>
    <row r="12079" spans="21:39" x14ac:dyDescent="0.2">
      <c r="U12079" s="4"/>
      <c r="V12079" s="4"/>
      <c r="W12079" s="4"/>
      <c r="X12079" s="4"/>
      <c r="AJ12079" s="4"/>
      <c r="AK12079" s="4"/>
      <c r="AL12079" s="4"/>
      <c r="AM12079" s="4"/>
    </row>
    <row r="12080" spans="21:39" x14ac:dyDescent="0.2">
      <c r="U12080" s="4"/>
      <c r="V12080" s="4"/>
      <c r="W12080" s="4"/>
      <c r="X12080" s="4"/>
      <c r="AJ12080" s="4"/>
      <c r="AK12080" s="4"/>
      <c r="AL12080" s="4"/>
      <c r="AM12080" s="4"/>
    </row>
    <row r="12081" spans="21:39" x14ac:dyDescent="0.2">
      <c r="U12081" s="4"/>
      <c r="V12081" s="4"/>
      <c r="W12081" s="4"/>
      <c r="X12081" s="4"/>
      <c r="AJ12081" s="4"/>
      <c r="AK12081" s="4"/>
      <c r="AL12081" s="4"/>
      <c r="AM12081" s="4"/>
    </row>
    <row r="12082" spans="21:39" x14ac:dyDescent="0.2">
      <c r="U12082" s="4"/>
      <c r="V12082" s="4"/>
      <c r="W12082" s="4"/>
      <c r="X12082" s="4"/>
      <c r="AJ12082" s="4"/>
      <c r="AK12082" s="4"/>
      <c r="AL12082" s="4"/>
      <c r="AM12082" s="4"/>
    </row>
    <row r="12083" spans="21:39" x14ac:dyDescent="0.2">
      <c r="U12083" s="4"/>
      <c r="V12083" s="4"/>
      <c r="W12083" s="4"/>
      <c r="X12083" s="4"/>
      <c r="AJ12083" s="4"/>
      <c r="AK12083" s="4"/>
      <c r="AL12083" s="4"/>
      <c r="AM12083" s="4"/>
    </row>
    <row r="12084" spans="21:39" x14ac:dyDescent="0.2">
      <c r="U12084" s="4"/>
      <c r="V12084" s="4"/>
      <c r="W12084" s="4"/>
      <c r="X12084" s="4"/>
      <c r="AJ12084" s="4"/>
      <c r="AK12084" s="4"/>
      <c r="AL12084" s="4"/>
      <c r="AM12084" s="4"/>
    </row>
    <row r="12085" spans="21:39" x14ac:dyDescent="0.2">
      <c r="U12085" s="4"/>
      <c r="V12085" s="4"/>
      <c r="W12085" s="4"/>
      <c r="X12085" s="4"/>
      <c r="AJ12085" s="4"/>
      <c r="AK12085" s="4"/>
      <c r="AL12085" s="4"/>
      <c r="AM12085" s="4"/>
    </row>
    <row r="12086" spans="21:39" x14ac:dyDescent="0.2">
      <c r="U12086" s="4"/>
      <c r="V12086" s="4"/>
      <c r="W12086" s="4"/>
      <c r="X12086" s="4"/>
      <c r="AJ12086" s="4"/>
      <c r="AK12086" s="4"/>
      <c r="AL12086" s="4"/>
      <c r="AM12086" s="4"/>
    </row>
    <row r="12087" spans="21:39" x14ac:dyDescent="0.2">
      <c r="U12087" s="4"/>
      <c r="V12087" s="4"/>
      <c r="W12087" s="4"/>
      <c r="X12087" s="4"/>
      <c r="AJ12087" s="4"/>
      <c r="AK12087" s="4"/>
      <c r="AL12087" s="4"/>
      <c r="AM12087" s="4"/>
    </row>
    <row r="12088" spans="21:39" x14ac:dyDescent="0.2">
      <c r="U12088" s="4"/>
      <c r="V12088" s="4"/>
      <c r="W12088" s="4"/>
      <c r="X12088" s="4"/>
      <c r="AJ12088" s="4"/>
      <c r="AK12088" s="4"/>
      <c r="AL12088" s="4"/>
      <c r="AM12088" s="4"/>
    </row>
    <row r="12089" spans="21:39" x14ac:dyDescent="0.2">
      <c r="U12089" s="4"/>
      <c r="V12089" s="4"/>
      <c r="W12089" s="4"/>
      <c r="X12089" s="4"/>
      <c r="AJ12089" s="4"/>
      <c r="AK12089" s="4"/>
      <c r="AL12089" s="4"/>
      <c r="AM12089" s="4"/>
    </row>
    <row r="12090" spans="21:39" x14ac:dyDescent="0.2">
      <c r="U12090" s="4"/>
      <c r="V12090" s="4"/>
      <c r="W12090" s="4"/>
      <c r="X12090" s="4"/>
      <c r="AJ12090" s="4"/>
      <c r="AK12090" s="4"/>
      <c r="AL12090" s="4"/>
      <c r="AM12090" s="4"/>
    </row>
    <row r="12091" spans="21:39" x14ac:dyDescent="0.2">
      <c r="U12091" s="4"/>
      <c r="V12091" s="4"/>
      <c r="W12091" s="4"/>
      <c r="X12091" s="4"/>
      <c r="AJ12091" s="4"/>
      <c r="AK12091" s="4"/>
      <c r="AL12091" s="4"/>
      <c r="AM12091" s="4"/>
    </row>
    <row r="12092" spans="21:39" x14ac:dyDescent="0.2">
      <c r="U12092" s="4"/>
      <c r="V12092" s="4"/>
      <c r="W12092" s="4"/>
      <c r="X12092" s="4"/>
      <c r="AJ12092" s="4"/>
      <c r="AK12092" s="4"/>
      <c r="AL12092" s="4"/>
      <c r="AM12092" s="4"/>
    </row>
    <row r="12093" spans="21:39" x14ac:dyDescent="0.2">
      <c r="U12093" s="4"/>
      <c r="V12093" s="4"/>
      <c r="W12093" s="4"/>
      <c r="X12093" s="4"/>
      <c r="AJ12093" s="4"/>
      <c r="AK12093" s="4"/>
      <c r="AL12093" s="4"/>
      <c r="AM12093" s="4"/>
    </row>
    <row r="12094" spans="21:39" x14ac:dyDescent="0.2">
      <c r="U12094" s="4"/>
      <c r="V12094" s="4"/>
      <c r="W12094" s="4"/>
      <c r="X12094" s="4"/>
      <c r="AJ12094" s="4"/>
      <c r="AK12094" s="4"/>
      <c r="AL12094" s="4"/>
      <c r="AM12094" s="4"/>
    </row>
    <row r="12095" spans="21:39" x14ac:dyDescent="0.2">
      <c r="U12095" s="4"/>
      <c r="V12095" s="4"/>
      <c r="W12095" s="4"/>
      <c r="X12095" s="4"/>
      <c r="AJ12095" s="4"/>
      <c r="AK12095" s="4"/>
      <c r="AL12095" s="4"/>
      <c r="AM12095" s="4"/>
    </row>
    <row r="12096" spans="21:39" x14ac:dyDescent="0.2">
      <c r="U12096" s="4"/>
      <c r="V12096" s="4"/>
      <c r="W12096" s="4"/>
      <c r="X12096" s="4"/>
      <c r="AJ12096" s="4"/>
      <c r="AK12096" s="4"/>
      <c r="AL12096" s="4"/>
      <c r="AM12096" s="4"/>
    </row>
    <row r="12097" spans="21:39" x14ac:dyDescent="0.2">
      <c r="U12097" s="4"/>
      <c r="V12097" s="4"/>
      <c r="W12097" s="4"/>
      <c r="X12097" s="4"/>
      <c r="AJ12097" s="4"/>
      <c r="AK12097" s="4"/>
      <c r="AL12097" s="4"/>
      <c r="AM12097" s="4"/>
    </row>
    <row r="12098" spans="21:39" x14ac:dyDescent="0.2">
      <c r="U12098" s="4"/>
      <c r="V12098" s="4"/>
      <c r="W12098" s="4"/>
      <c r="X12098" s="4"/>
      <c r="AJ12098" s="4"/>
      <c r="AK12098" s="4"/>
      <c r="AL12098" s="4"/>
      <c r="AM12098" s="4"/>
    </row>
    <row r="12099" spans="21:39" x14ac:dyDescent="0.2">
      <c r="U12099" s="4"/>
      <c r="V12099" s="4"/>
      <c r="W12099" s="4"/>
      <c r="X12099" s="4"/>
      <c r="AJ12099" s="4"/>
      <c r="AK12099" s="4"/>
      <c r="AL12099" s="4"/>
      <c r="AM12099" s="4"/>
    </row>
    <row r="12100" spans="21:39" x14ac:dyDescent="0.2">
      <c r="U12100" s="4"/>
      <c r="V12100" s="4"/>
      <c r="W12100" s="4"/>
      <c r="X12100" s="4"/>
      <c r="AJ12100" s="4"/>
      <c r="AK12100" s="4"/>
      <c r="AL12100" s="4"/>
      <c r="AM12100" s="4"/>
    </row>
    <row r="12101" spans="21:39" x14ac:dyDescent="0.2">
      <c r="U12101" s="4"/>
      <c r="V12101" s="4"/>
      <c r="W12101" s="4"/>
      <c r="X12101" s="4"/>
      <c r="AJ12101" s="4"/>
      <c r="AK12101" s="4"/>
      <c r="AL12101" s="4"/>
      <c r="AM12101" s="4"/>
    </row>
    <row r="12102" spans="21:39" x14ac:dyDescent="0.2">
      <c r="U12102" s="4"/>
      <c r="V12102" s="4"/>
      <c r="W12102" s="4"/>
      <c r="X12102" s="4"/>
      <c r="AJ12102" s="4"/>
      <c r="AK12102" s="4"/>
      <c r="AL12102" s="4"/>
      <c r="AM12102" s="4"/>
    </row>
    <row r="12103" spans="21:39" x14ac:dyDescent="0.2">
      <c r="U12103" s="4"/>
      <c r="V12103" s="4"/>
      <c r="W12103" s="4"/>
      <c r="X12103" s="4"/>
      <c r="AJ12103" s="4"/>
      <c r="AK12103" s="4"/>
      <c r="AL12103" s="4"/>
      <c r="AM12103" s="4"/>
    </row>
    <row r="12104" spans="21:39" x14ac:dyDescent="0.2">
      <c r="U12104" s="4"/>
      <c r="V12104" s="4"/>
      <c r="W12104" s="4"/>
      <c r="X12104" s="4"/>
      <c r="AJ12104" s="4"/>
      <c r="AK12104" s="4"/>
      <c r="AL12104" s="4"/>
      <c r="AM12104" s="4"/>
    </row>
    <row r="12105" spans="21:39" x14ac:dyDescent="0.2">
      <c r="U12105" s="4"/>
      <c r="V12105" s="4"/>
      <c r="W12105" s="4"/>
      <c r="X12105" s="4"/>
      <c r="AJ12105" s="4"/>
      <c r="AK12105" s="4"/>
      <c r="AL12105" s="4"/>
      <c r="AM12105" s="4"/>
    </row>
    <row r="12106" spans="21:39" x14ac:dyDescent="0.2">
      <c r="U12106" s="4"/>
      <c r="V12106" s="4"/>
      <c r="W12106" s="4"/>
      <c r="X12106" s="4"/>
      <c r="AJ12106" s="4"/>
      <c r="AK12106" s="4"/>
      <c r="AL12106" s="4"/>
      <c r="AM12106" s="4"/>
    </row>
    <row r="12107" spans="21:39" x14ac:dyDescent="0.2">
      <c r="U12107" s="4"/>
      <c r="V12107" s="4"/>
      <c r="W12107" s="4"/>
      <c r="X12107" s="4"/>
      <c r="AJ12107" s="4"/>
      <c r="AK12107" s="4"/>
      <c r="AL12107" s="4"/>
      <c r="AM12107" s="4"/>
    </row>
    <row r="12108" spans="21:39" x14ac:dyDescent="0.2">
      <c r="U12108" s="4"/>
      <c r="V12108" s="4"/>
      <c r="W12108" s="4"/>
      <c r="X12108" s="4"/>
      <c r="AJ12108" s="4"/>
      <c r="AK12108" s="4"/>
      <c r="AL12108" s="4"/>
      <c r="AM12108" s="4"/>
    </row>
    <row r="12109" spans="21:39" x14ac:dyDescent="0.2">
      <c r="U12109" s="4"/>
      <c r="V12109" s="4"/>
      <c r="W12109" s="4"/>
      <c r="X12109" s="4"/>
      <c r="AJ12109" s="4"/>
      <c r="AK12109" s="4"/>
      <c r="AL12109" s="4"/>
      <c r="AM12109" s="4"/>
    </row>
    <row r="12110" spans="21:39" x14ac:dyDescent="0.2">
      <c r="U12110" s="4"/>
      <c r="V12110" s="4"/>
      <c r="W12110" s="4"/>
      <c r="X12110" s="4"/>
      <c r="AJ12110" s="4"/>
      <c r="AK12110" s="4"/>
      <c r="AL12110" s="4"/>
      <c r="AM12110" s="4"/>
    </row>
    <row r="12111" spans="21:39" x14ac:dyDescent="0.2">
      <c r="U12111" s="4"/>
      <c r="V12111" s="4"/>
      <c r="W12111" s="4"/>
      <c r="X12111" s="4"/>
      <c r="AJ12111" s="4"/>
      <c r="AK12111" s="4"/>
      <c r="AL12111" s="4"/>
      <c r="AM12111" s="4"/>
    </row>
    <row r="12112" spans="21:39" x14ac:dyDescent="0.2">
      <c r="U12112" s="4"/>
      <c r="V12112" s="4"/>
      <c r="W12112" s="4"/>
      <c r="X12112" s="4"/>
      <c r="AJ12112" s="4"/>
      <c r="AK12112" s="4"/>
      <c r="AL12112" s="4"/>
      <c r="AM12112" s="4"/>
    </row>
    <row r="12113" spans="21:39" x14ac:dyDescent="0.2">
      <c r="U12113" s="4"/>
      <c r="V12113" s="4"/>
      <c r="W12113" s="4"/>
      <c r="X12113" s="4"/>
      <c r="AJ12113" s="4"/>
      <c r="AK12113" s="4"/>
      <c r="AL12113" s="4"/>
      <c r="AM12113" s="4"/>
    </row>
    <row r="12114" spans="21:39" x14ac:dyDescent="0.2">
      <c r="U12114" s="4"/>
      <c r="V12114" s="4"/>
      <c r="W12114" s="4"/>
      <c r="X12114" s="4"/>
      <c r="AJ12114" s="4"/>
      <c r="AK12114" s="4"/>
      <c r="AL12114" s="4"/>
      <c r="AM12114" s="4"/>
    </row>
    <row r="12115" spans="21:39" x14ac:dyDescent="0.2">
      <c r="U12115" s="4"/>
      <c r="V12115" s="4"/>
      <c r="W12115" s="4"/>
      <c r="X12115" s="4"/>
      <c r="AJ12115" s="4"/>
      <c r="AK12115" s="4"/>
      <c r="AL12115" s="4"/>
      <c r="AM12115" s="4"/>
    </row>
    <row r="12116" spans="21:39" x14ac:dyDescent="0.2">
      <c r="U12116" s="4"/>
      <c r="V12116" s="4"/>
      <c r="W12116" s="4"/>
      <c r="X12116" s="4"/>
      <c r="AJ12116" s="4"/>
      <c r="AK12116" s="4"/>
      <c r="AL12116" s="4"/>
      <c r="AM12116" s="4"/>
    </row>
    <row r="12117" spans="21:39" x14ac:dyDescent="0.2">
      <c r="U12117" s="4"/>
      <c r="V12117" s="4"/>
      <c r="W12117" s="4"/>
      <c r="X12117" s="4"/>
      <c r="AJ12117" s="4"/>
      <c r="AK12117" s="4"/>
      <c r="AL12117" s="4"/>
      <c r="AM12117" s="4"/>
    </row>
    <row r="12118" spans="21:39" x14ac:dyDescent="0.2">
      <c r="U12118" s="4"/>
      <c r="V12118" s="4"/>
      <c r="W12118" s="4"/>
      <c r="X12118" s="4"/>
      <c r="AJ12118" s="4"/>
      <c r="AK12118" s="4"/>
      <c r="AL12118" s="4"/>
      <c r="AM12118" s="4"/>
    </row>
    <row r="12119" spans="21:39" x14ac:dyDescent="0.2">
      <c r="U12119" s="4"/>
      <c r="V12119" s="4"/>
      <c r="W12119" s="4"/>
      <c r="X12119" s="4"/>
      <c r="AJ12119" s="4"/>
      <c r="AK12119" s="4"/>
      <c r="AL12119" s="4"/>
      <c r="AM12119" s="4"/>
    </row>
    <row r="12120" spans="21:39" x14ac:dyDescent="0.2">
      <c r="U12120" s="4"/>
      <c r="V12120" s="4"/>
      <c r="W12120" s="4"/>
      <c r="X12120" s="4"/>
      <c r="AJ12120" s="4"/>
      <c r="AK12120" s="4"/>
      <c r="AL12120" s="4"/>
      <c r="AM12120" s="4"/>
    </row>
    <row r="12121" spans="21:39" x14ac:dyDescent="0.2">
      <c r="U12121" s="4"/>
      <c r="V12121" s="4"/>
      <c r="W12121" s="4"/>
      <c r="X12121" s="4"/>
      <c r="AJ12121" s="4"/>
      <c r="AK12121" s="4"/>
      <c r="AL12121" s="4"/>
      <c r="AM12121" s="4"/>
    </row>
    <row r="12122" spans="21:39" x14ac:dyDescent="0.2">
      <c r="U12122" s="4"/>
      <c r="V12122" s="4"/>
      <c r="W12122" s="4"/>
      <c r="X12122" s="4"/>
      <c r="AJ12122" s="4"/>
      <c r="AK12122" s="4"/>
      <c r="AL12122" s="4"/>
      <c r="AM12122" s="4"/>
    </row>
    <row r="12123" spans="21:39" x14ac:dyDescent="0.2">
      <c r="U12123" s="4"/>
      <c r="V12123" s="4"/>
      <c r="W12123" s="4"/>
      <c r="X12123" s="4"/>
      <c r="AJ12123" s="4"/>
      <c r="AK12123" s="4"/>
      <c r="AL12123" s="4"/>
      <c r="AM12123" s="4"/>
    </row>
    <row r="12124" spans="21:39" x14ac:dyDescent="0.2">
      <c r="U12124" s="4"/>
      <c r="V12124" s="4"/>
      <c r="W12124" s="4"/>
      <c r="X12124" s="4"/>
      <c r="AJ12124" s="4"/>
      <c r="AK12124" s="4"/>
      <c r="AL12124" s="4"/>
      <c r="AM12124" s="4"/>
    </row>
    <row r="12125" spans="21:39" x14ac:dyDescent="0.2">
      <c r="U12125" s="4"/>
      <c r="V12125" s="4"/>
      <c r="W12125" s="4"/>
      <c r="X12125" s="4"/>
      <c r="AJ12125" s="4"/>
      <c r="AK12125" s="4"/>
      <c r="AL12125" s="4"/>
      <c r="AM12125" s="4"/>
    </row>
    <row r="12126" spans="21:39" x14ac:dyDescent="0.2">
      <c r="U12126" s="4"/>
      <c r="V12126" s="4"/>
      <c r="W12126" s="4"/>
      <c r="X12126" s="4"/>
      <c r="AJ12126" s="4"/>
      <c r="AK12126" s="4"/>
      <c r="AL12126" s="4"/>
      <c r="AM12126" s="4"/>
    </row>
    <row r="12127" spans="21:39" x14ac:dyDescent="0.2">
      <c r="U12127" s="4"/>
      <c r="V12127" s="4"/>
      <c r="W12127" s="4"/>
      <c r="X12127" s="4"/>
      <c r="AJ12127" s="4"/>
      <c r="AK12127" s="4"/>
      <c r="AL12127" s="4"/>
      <c r="AM12127" s="4"/>
    </row>
    <row r="12128" spans="21:39" x14ac:dyDescent="0.2">
      <c r="U12128" s="4"/>
      <c r="V12128" s="4"/>
      <c r="W12128" s="4"/>
      <c r="X12128" s="4"/>
      <c r="AJ12128" s="4"/>
      <c r="AK12128" s="4"/>
      <c r="AL12128" s="4"/>
      <c r="AM12128" s="4"/>
    </row>
    <row r="12129" spans="21:39" x14ac:dyDescent="0.2">
      <c r="U12129" s="4"/>
      <c r="V12129" s="4"/>
      <c r="W12129" s="4"/>
      <c r="X12129" s="4"/>
      <c r="AJ12129" s="4"/>
      <c r="AK12129" s="4"/>
      <c r="AL12129" s="4"/>
      <c r="AM12129" s="4"/>
    </row>
    <row r="12130" spans="21:39" x14ac:dyDescent="0.2">
      <c r="U12130" s="4"/>
      <c r="V12130" s="4"/>
      <c r="W12130" s="4"/>
      <c r="X12130" s="4"/>
      <c r="AJ12130" s="4"/>
      <c r="AK12130" s="4"/>
      <c r="AL12130" s="4"/>
      <c r="AM12130" s="4"/>
    </row>
    <row r="12131" spans="21:39" x14ac:dyDescent="0.2">
      <c r="U12131" s="4"/>
      <c r="V12131" s="4"/>
      <c r="W12131" s="4"/>
      <c r="X12131" s="4"/>
      <c r="AJ12131" s="4"/>
      <c r="AK12131" s="4"/>
      <c r="AL12131" s="4"/>
      <c r="AM12131" s="4"/>
    </row>
    <row r="12132" spans="21:39" x14ac:dyDescent="0.2">
      <c r="U12132" s="4"/>
      <c r="V12132" s="4"/>
      <c r="W12132" s="4"/>
      <c r="X12132" s="4"/>
      <c r="AJ12132" s="4"/>
      <c r="AK12132" s="4"/>
      <c r="AL12132" s="4"/>
      <c r="AM12132" s="4"/>
    </row>
    <row r="12133" spans="21:39" x14ac:dyDescent="0.2">
      <c r="U12133" s="4"/>
      <c r="V12133" s="4"/>
      <c r="W12133" s="4"/>
      <c r="X12133" s="4"/>
      <c r="AJ12133" s="4"/>
      <c r="AK12133" s="4"/>
      <c r="AL12133" s="4"/>
      <c r="AM12133" s="4"/>
    </row>
    <row r="12134" spans="21:39" x14ac:dyDescent="0.2">
      <c r="U12134" s="4"/>
      <c r="V12134" s="4"/>
      <c r="W12134" s="4"/>
      <c r="X12134" s="4"/>
      <c r="AJ12134" s="4"/>
      <c r="AK12134" s="4"/>
      <c r="AL12134" s="4"/>
      <c r="AM12134" s="4"/>
    </row>
    <row r="12135" spans="21:39" x14ac:dyDescent="0.2">
      <c r="U12135" s="4"/>
      <c r="V12135" s="4"/>
      <c r="W12135" s="4"/>
      <c r="X12135" s="4"/>
      <c r="AJ12135" s="4"/>
      <c r="AK12135" s="4"/>
      <c r="AL12135" s="4"/>
      <c r="AM12135" s="4"/>
    </row>
    <row r="12136" spans="21:39" x14ac:dyDescent="0.2">
      <c r="U12136" s="4"/>
      <c r="V12136" s="4"/>
      <c r="W12136" s="4"/>
      <c r="X12136" s="4"/>
      <c r="AJ12136" s="4"/>
      <c r="AK12136" s="4"/>
      <c r="AL12136" s="4"/>
      <c r="AM12136" s="4"/>
    </row>
    <row r="12137" spans="21:39" x14ac:dyDescent="0.2">
      <c r="U12137" s="4"/>
      <c r="V12137" s="4"/>
      <c r="W12137" s="4"/>
      <c r="X12137" s="4"/>
      <c r="AJ12137" s="4"/>
      <c r="AK12137" s="4"/>
      <c r="AL12137" s="4"/>
      <c r="AM12137" s="4"/>
    </row>
    <row r="12138" spans="21:39" x14ac:dyDescent="0.2">
      <c r="U12138" s="4"/>
      <c r="V12138" s="4"/>
      <c r="W12138" s="4"/>
      <c r="X12138" s="4"/>
      <c r="AJ12138" s="4"/>
      <c r="AK12138" s="4"/>
      <c r="AL12138" s="4"/>
      <c r="AM12138" s="4"/>
    </row>
    <row r="12139" spans="21:39" x14ac:dyDescent="0.2">
      <c r="U12139" s="4"/>
      <c r="V12139" s="4"/>
      <c r="W12139" s="4"/>
      <c r="X12139" s="4"/>
      <c r="AJ12139" s="4"/>
      <c r="AK12139" s="4"/>
      <c r="AL12139" s="4"/>
      <c r="AM12139" s="4"/>
    </row>
    <row r="12140" spans="21:39" x14ac:dyDescent="0.2">
      <c r="U12140" s="4"/>
      <c r="V12140" s="4"/>
      <c r="W12140" s="4"/>
      <c r="X12140" s="4"/>
      <c r="AJ12140" s="4"/>
      <c r="AK12140" s="4"/>
      <c r="AL12140" s="4"/>
      <c r="AM12140" s="4"/>
    </row>
    <row r="12141" spans="21:39" x14ac:dyDescent="0.2">
      <c r="U12141" s="4"/>
      <c r="V12141" s="4"/>
      <c r="W12141" s="4"/>
      <c r="X12141" s="4"/>
      <c r="AJ12141" s="4"/>
      <c r="AK12141" s="4"/>
      <c r="AL12141" s="4"/>
      <c r="AM12141" s="4"/>
    </row>
    <row r="12142" spans="21:39" x14ac:dyDescent="0.2">
      <c r="U12142" s="4"/>
      <c r="V12142" s="4"/>
      <c r="W12142" s="4"/>
      <c r="X12142" s="4"/>
      <c r="AJ12142" s="4"/>
      <c r="AK12142" s="4"/>
      <c r="AL12142" s="4"/>
      <c r="AM12142" s="4"/>
    </row>
    <row r="12143" spans="21:39" x14ac:dyDescent="0.2">
      <c r="U12143" s="4"/>
      <c r="V12143" s="4"/>
      <c r="W12143" s="4"/>
      <c r="X12143" s="4"/>
      <c r="AJ12143" s="4"/>
      <c r="AK12143" s="4"/>
      <c r="AL12143" s="4"/>
      <c r="AM12143" s="4"/>
    </row>
    <row r="12144" spans="21:39" x14ac:dyDescent="0.2">
      <c r="U12144" s="4"/>
      <c r="V12144" s="4"/>
      <c r="W12144" s="4"/>
      <c r="X12144" s="4"/>
      <c r="AJ12144" s="4"/>
      <c r="AK12144" s="4"/>
      <c r="AL12144" s="4"/>
      <c r="AM12144" s="4"/>
    </row>
    <row r="12145" spans="21:39" x14ac:dyDescent="0.2">
      <c r="U12145" s="4"/>
      <c r="V12145" s="4"/>
      <c r="W12145" s="4"/>
      <c r="X12145" s="4"/>
      <c r="AJ12145" s="4"/>
      <c r="AK12145" s="4"/>
      <c r="AL12145" s="4"/>
      <c r="AM12145" s="4"/>
    </row>
    <row r="12146" spans="21:39" x14ac:dyDescent="0.2">
      <c r="U12146" s="4"/>
      <c r="V12146" s="4"/>
      <c r="W12146" s="4"/>
      <c r="X12146" s="4"/>
      <c r="AJ12146" s="4"/>
      <c r="AK12146" s="4"/>
      <c r="AL12146" s="4"/>
      <c r="AM12146" s="4"/>
    </row>
    <row r="12147" spans="21:39" x14ac:dyDescent="0.2">
      <c r="U12147" s="4"/>
      <c r="V12147" s="4"/>
      <c r="W12147" s="4"/>
      <c r="X12147" s="4"/>
      <c r="AJ12147" s="4"/>
      <c r="AK12147" s="4"/>
      <c r="AL12147" s="4"/>
      <c r="AM12147" s="4"/>
    </row>
    <row r="12148" spans="21:39" x14ac:dyDescent="0.2">
      <c r="U12148" s="4"/>
      <c r="V12148" s="4"/>
      <c r="W12148" s="4"/>
      <c r="X12148" s="4"/>
      <c r="AJ12148" s="4"/>
      <c r="AK12148" s="4"/>
      <c r="AL12148" s="4"/>
      <c r="AM12148" s="4"/>
    </row>
    <row r="12149" spans="21:39" x14ac:dyDescent="0.2">
      <c r="U12149" s="4"/>
      <c r="V12149" s="4"/>
      <c r="W12149" s="4"/>
      <c r="X12149" s="4"/>
      <c r="AJ12149" s="4"/>
      <c r="AK12149" s="4"/>
      <c r="AL12149" s="4"/>
      <c r="AM12149" s="4"/>
    </row>
    <row r="12150" spans="21:39" x14ac:dyDescent="0.2">
      <c r="U12150" s="4"/>
      <c r="V12150" s="4"/>
      <c r="W12150" s="4"/>
      <c r="X12150" s="4"/>
      <c r="AJ12150" s="4"/>
      <c r="AK12150" s="4"/>
      <c r="AL12150" s="4"/>
      <c r="AM12150" s="4"/>
    </row>
    <row r="12151" spans="21:39" x14ac:dyDescent="0.2">
      <c r="U12151" s="4"/>
      <c r="V12151" s="4"/>
      <c r="W12151" s="4"/>
      <c r="X12151" s="4"/>
      <c r="AJ12151" s="4"/>
      <c r="AK12151" s="4"/>
      <c r="AL12151" s="4"/>
      <c r="AM12151" s="4"/>
    </row>
    <row r="12152" spans="21:39" x14ac:dyDescent="0.2">
      <c r="U12152" s="4"/>
      <c r="V12152" s="4"/>
      <c r="W12152" s="4"/>
      <c r="X12152" s="4"/>
      <c r="AJ12152" s="4"/>
      <c r="AK12152" s="4"/>
      <c r="AL12152" s="4"/>
      <c r="AM12152" s="4"/>
    </row>
    <row r="12153" spans="21:39" x14ac:dyDescent="0.2">
      <c r="U12153" s="4"/>
      <c r="V12153" s="4"/>
      <c r="W12153" s="4"/>
      <c r="X12153" s="4"/>
      <c r="AJ12153" s="4"/>
      <c r="AK12153" s="4"/>
      <c r="AL12153" s="4"/>
      <c r="AM12153" s="4"/>
    </row>
    <row r="12154" spans="21:39" x14ac:dyDescent="0.2">
      <c r="U12154" s="4"/>
      <c r="V12154" s="4"/>
      <c r="W12154" s="4"/>
      <c r="X12154" s="4"/>
      <c r="AJ12154" s="4"/>
      <c r="AK12154" s="4"/>
      <c r="AL12154" s="4"/>
      <c r="AM12154" s="4"/>
    </row>
    <row r="12155" spans="21:39" x14ac:dyDescent="0.2">
      <c r="U12155" s="4"/>
      <c r="V12155" s="4"/>
      <c r="W12155" s="4"/>
      <c r="X12155" s="4"/>
      <c r="AJ12155" s="4"/>
      <c r="AK12155" s="4"/>
      <c r="AL12155" s="4"/>
      <c r="AM12155" s="4"/>
    </row>
    <row r="12156" spans="21:39" x14ac:dyDescent="0.2">
      <c r="U12156" s="4"/>
      <c r="V12156" s="4"/>
      <c r="W12156" s="4"/>
      <c r="X12156" s="4"/>
      <c r="AJ12156" s="4"/>
      <c r="AK12156" s="4"/>
      <c r="AL12156" s="4"/>
      <c r="AM12156" s="4"/>
    </row>
    <row r="12157" spans="21:39" x14ac:dyDescent="0.2">
      <c r="U12157" s="4"/>
      <c r="V12157" s="4"/>
      <c r="W12157" s="4"/>
      <c r="X12157" s="4"/>
      <c r="AJ12157" s="4"/>
      <c r="AK12157" s="4"/>
      <c r="AL12157" s="4"/>
      <c r="AM12157" s="4"/>
    </row>
    <row r="12158" spans="21:39" x14ac:dyDescent="0.2">
      <c r="U12158" s="4"/>
      <c r="V12158" s="4"/>
      <c r="W12158" s="4"/>
      <c r="X12158" s="4"/>
      <c r="AJ12158" s="4"/>
      <c r="AK12158" s="4"/>
      <c r="AL12158" s="4"/>
      <c r="AM12158" s="4"/>
    </row>
    <row r="12159" spans="21:39" x14ac:dyDescent="0.2">
      <c r="U12159" s="4"/>
      <c r="V12159" s="4"/>
      <c r="W12159" s="4"/>
      <c r="X12159" s="4"/>
      <c r="AJ12159" s="4"/>
      <c r="AK12159" s="4"/>
      <c r="AL12159" s="4"/>
      <c r="AM12159" s="4"/>
    </row>
    <row r="12160" spans="21:39" x14ac:dyDescent="0.2">
      <c r="U12160" s="4"/>
      <c r="V12160" s="4"/>
      <c r="W12160" s="4"/>
      <c r="X12160" s="4"/>
      <c r="AJ12160" s="4"/>
      <c r="AK12160" s="4"/>
      <c r="AL12160" s="4"/>
      <c r="AM12160" s="4"/>
    </row>
    <row r="12161" spans="21:39" x14ac:dyDescent="0.2">
      <c r="U12161" s="4"/>
      <c r="V12161" s="4"/>
      <c r="W12161" s="4"/>
      <c r="X12161" s="4"/>
      <c r="AJ12161" s="4"/>
      <c r="AK12161" s="4"/>
      <c r="AL12161" s="4"/>
      <c r="AM12161" s="4"/>
    </row>
    <row r="12162" spans="21:39" x14ac:dyDescent="0.2">
      <c r="U12162" s="4"/>
      <c r="V12162" s="4"/>
      <c r="W12162" s="4"/>
      <c r="X12162" s="4"/>
      <c r="AJ12162" s="4"/>
      <c r="AK12162" s="4"/>
      <c r="AL12162" s="4"/>
      <c r="AM12162" s="4"/>
    </row>
    <row r="12163" spans="21:39" x14ac:dyDescent="0.2">
      <c r="U12163" s="4"/>
      <c r="V12163" s="4"/>
      <c r="W12163" s="4"/>
      <c r="X12163" s="4"/>
      <c r="AJ12163" s="4"/>
      <c r="AK12163" s="4"/>
      <c r="AL12163" s="4"/>
      <c r="AM12163" s="4"/>
    </row>
    <row r="12164" spans="21:39" x14ac:dyDescent="0.2">
      <c r="U12164" s="4"/>
      <c r="V12164" s="4"/>
      <c r="W12164" s="4"/>
      <c r="X12164" s="4"/>
      <c r="AJ12164" s="4"/>
      <c r="AK12164" s="4"/>
      <c r="AL12164" s="4"/>
      <c r="AM12164" s="4"/>
    </row>
    <row r="12165" spans="21:39" x14ac:dyDescent="0.2">
      <c r="U12165" s="4"/>
      <c r="V12165" s="4"/>
      <c r="W12165" s="4"/>
      <c r="X12165" s="4"/>
      <c r="AJ12165" s="4"/>
      <c r="AK12165" s="4"/>
      <c r="AL12165" s="4"/>
      <c r="AM12165" s="4"/>
    </row>
    <row r="12166" spans="21:39" x14ac:dyDescent="0.2">
      <c r="U12166" s="4"/>
      <c r="V12166" s="4"/>
      <c r="W12166" s="4"/>
      <c r="X12166" s="4"/>
      <c r="AJ12166" s="4"/>
      <c r="AK12166" s="4"/>
      <c r="AL12166" s="4"/>
      <c r="AM12166" s="4"/>
    </row>
    <row r="12167" spans="21:39" x14ac:dyDescent="0.2">
      <c r="U12167" s="4"/>
      <c r="V12167" s="4"/>
      <c r="W12167" s="4"/>
      <c r="X12167" s="4"/>
      <c r="AJ12167" s="4"/>
      <c r="AK12167" s="4"/>
      <c r="AL12167" s="4"/>
      <c r="AM12167" s="4"/>
    </row>
    <row r="12168" spans="21:39" x14ac:dyDescent="0.2">
      <c r="U12168" s="4"/>
      <c r="V12168" s="4"/>
      <c r="W12168" s="4"/>
      <c r="X12168" s="4"/>
      <c r="AJ12168" s="4"/>
      <c r="AK12168" s="4"/>
      <c r="AL12168" s="4"/>
      <c r="AM12168" s="4"/>
    </row>
    <row r="12169" spans="21:39" x14ac:dyDescent="0.2">
      <c r="U12169" s="4"/>
      <c r="V12169" s="4"/>
      <c r="W12169" s="4"/>
      <c r="X12169" s="4"/>
      <c r="AJ12169" s="4"/>
      <c r="AK12169" s="4"/>
      <c r="AL12169" s="4"/>
      <c r="AM12169" s="4"/>
    </row>
    <row r="12170" spans="21:39" x14ac:dyDescent="0.2">
      <c r="U12170" s="4"/>
      <c r="V12170" s="4"/>
      <c r="W12170" s="4"/>
      <c r="X12170" s="4"/>
      <c r="AJ12170" s="4"/>
      <c r="AK12170" s="4"/>
      <c r="AL12170" s="4"/>
      <c r="AM12170" s="4"/>
    </row>
    <row r="12171" spans="21:39" x14ac:dyDescent="0.2">
      <c r="U12171" s="4"/>
      <c r="V12171" s="4"/>
      <c r="W12171" s="4"/>
      <c r="X12171" s="4"/>
      <c r="AJ12171" s="4"/>
      <c r="AK12171" s="4"/>
      <c r="AL12171" s="4"/>
      <c r="AM12171" s="4"/>
    </row>
    <row r="12172" spans="21:39" x14ac:dyDescent="0.2">
      <c r="U12172" s="4"/>
      <c r="V12172" s="4"/>
      <c r="W12172" s="4"/>
      <c r="X12172" s="4"/>
      <c r="AJ12172" s="4"/>
      <c r="AK12172" s="4"/>
      <c r="AL12172" s="4"/>
      <c r="AM12172" s="4"/>
    </row>
    <row r="12173" spans="21:39" x14ac:dyDescent="0.2">
      <c r="U12173" s="4"/>
      <c r="V12173" s="4"/>
      <c r="W12173" s="4"/>
      <c r="X12173" s="4"/>
      <c r="AJ12173" s="4"/>
      <c r="AK12173" s="4"/>
      <c r="AL12173" s="4"/>
      <c r="AM12173" s="4"/>
    </row>
    <row r="12174" spans="21:39" x14ac:dyDescent="0.2">
      <c r="U12174" s="4"/>
      <c r="V12174" s="4"/>
      <c r="W12174" s="4"/>
      <c r="X12174" s="4"/>
      <c r="AJ12174" s="4"/>
      <c r="AK12174" s="4"/>
      <c r="AL12174" s="4"/>
      <c r="AM12174" s="4"/>
    </row>
    <row r="12175" spans="21:39" x14ac:dyDescent="0.2">
      <c r="U12175" s="4"/>
      <c r="V12175" s="4"/>
      <c r="W12175" s="4"/>
      <c r="X12175" s="4"/>
      <c r="AJ12175" s="4"/>
      <c r="AK12175" s="4"/>
      <c r="AL12175" s="4"/>
      <c r="AM12175" s="4"/>
    </row>
    <row r="12176" spans="21:39" x14ac:dyDescent="0.2">
      <c r="U12176" s="4"/>
      <c r="V12176" s="4"/>
      <c r="W12176" s="4"/>
      <c r="X12176" s="4"/>
      <c r="AJ12176" s="4"/>
      <c r="AK12176" s="4"/>
      <c r="AL12176" s="4"/>
      <c r="AM12176" s="4"/>
    </row>
    <row r="12177" spans="21:39" x14ac:dyDescent="0.2">
      <c r="U12177" s="4"/>
      <c r="V12177" s="4"/>
      <c r="W12177" s="4"/>
      <c r="X12177" s="4"/>
      <c r="AJ12177" s="4"/>
      <c r="AK12177" s="4"/>
      <c r="AL12177" s="4"/>
      <c r="AM12177" s="4"/>
    </row>
    <row r="12178" spans="21:39" x14ac:dyDescent="0.2">
      <c r="U12178" s="4"/>
      <c r="V12178" s="4"/>
      <c r="W12178" s="4"/>
      <c r="X12178" s="4"/>
      <c r="AJ12178" s="4"/>
      <c r="AK12178" s="4"/>
      <c r="AL12178" s="4"/>
      <c r="AM12178" s="4"/>
    </row>
    <row r="12179" spans="21:39" x14ac:dyDescent="0.2">
      <c r="U12179" s="4"/>
      <c r="V12179" s="4"/>
      <c r="W12179" s="4"/>
      <c r="X12179" s="4"/>
      <c r="AJ12179" s="4"/>
      <c r="AK12179" s="4"/>
      <c r="AL12179" s="4"/>
      <c r="AM12179" s="4"/>
    </row>
    <row r="12180" spans="21:39" x14ac:dyDescent="0.2">
      <c r="U12180" s="4"/>
      <c r="V12180" s="4"/>
      <c r="W12180" s="4"/>
      <c r="X12180" s="4"/>
      <c r="AJ12180" s="4"/>
      <c r="AK12180" s="4"/>
      <c r="AL12180" s="4"/>
      <c r="AM12180" s="4"/>
    </row>
    <row r="12181" spans="21:39" x14ac:dyDescent="0.2">
      <c r="U12181" s="4"/>
      <c r="V12181" s="4"/>
      <c r="W12181" s="4"/>
      <c r="X12181" s="4"/>
      <c r="AJ12181" s="4"/>
      <c r="AK12181" s="4"/>
      <c r="AL12181" s="4"/>
      <c r="AM12181" s="4"/>
    </row>
    <row r="12182" spans="21:39" x14ac:dyDescent="0.2">
      <c r="U12182" s="4"/>
      <c r="V12182" s="4"/>
      <c r="W12182" s="4"/>
      <c r="X12182" s="4"/>
      <c r="AJ12182" s="4"/>
      <c r="AK12182" s="4"/>
      <c r="AL12182" s="4"/>
      <c r="AM12182" s="4"/>
    </row>
    <row r="12183" spans="21:39" x14ac:dyDescent="0.2">
      <c r="U12183" s="4"/>
      <c r="V12183" s="4"/>
      <c r="W12183" s="4"/>
      <c r="X12183" s="4"/>
      <c r="AJ12183" s="4"/>
      <c r="AK12183" s="4"/>
      <c r="AL12183" s="4"/>
      <c r="AM12183" s="4"/>
    </row>
    <row r="12184" spans="21:39" x14ac:dyDescent="0.2">
      <c r="U12184" s="4"/>
      <c r="V12184" s="4"/>
      <c r="W12184" s="4"/>
      <c r="X12184" s="4"/>
      <c r="AJ12184" s="4"/>
      <c r="AK12184" s="4"/>
      <c r="AL12184" s="4"/>
      <c r="AM12184" s="4"/>
    </row>
    <row r="12185" spans="21:39" x14ac:dyDescent="0.2">
      <c r="U12185" s="4"/>
      <c r="V12185" s="4"/>
      <c r="W12185" s="4"/>
      <c r="X12185" s="4"/>
      <c r="AJ12185" s="4"/>
      <c r="AK12185" s="4"/>
      <c r="AL12185" s="4"/>
      <c r="AM12185" s="4"/>
    </row>
    <row r="12186" spans="21:39" x14ac:dyDescent="0.2">
      <c r="U12186" s="4"/>
      <c r="V12186" s="4"/>
      <c r="W12186" s="4"/>
      <c r="X12186" s="4"/>
      <c r="AJ12186" s="4"/>
      <c r="AK12186" s="4"/>
      <c r="AL12186" s="4"/>
      <c r="AM12186" s="4"/>
    </row>
    <row r="12187" spans="21:39" x14ac:dyDescent="0.2">
      <c r="U12187" s="4"/>
      <c r="V12187" s="4"/>
      <c r="W12187" s="4"/>
      <c r="X12187" s="4"/>
      <c r="AJ12187" s="4"/>
      <c r="AK12187" s="4"/>
      <c r="AL12187" s="4"/>
      <c r="AM12187" s="4"/>
    </row>
    <row r="12188" spans="21:39" x14ac:dyDescent="0.2">
      <c r="U12188" s="4"/>
      <c r="V12188" s="4"/>
      <c r="W12188" s="4"/>
      <c r="X12188" s="4"/>
      <c r="AJ12188" s="4"/>
      <c r="AK12188" s="4"/>
      <c r="AL12188" s="4"/>
      <c r="AM12188" s="4"/>
    </row>
    <row r="12189" spans="21:39" x14ac:dyDescent="0.2">
      <c r="U12189" s="4"/>
      <c r="V12189" s="4"/>
      <c r="W12189" s="4"/>
      <c r="X12189" s="4"/>
      <c r="AJ12189" s="4"/>
      <c r="AK12189" s="4"/>
      <c r="AL12189" s="4"/>
      <c r="AM12189" s="4"/>
    </row>
    <row r="12190" spans="21:39" x14ac:dyDescent="0.2">
      <c r="U12190" s="4"/>
      <c r="V12190" s="4"/>
      <c r="W12190" s="4"/>
      <c r="X12190" s="4"/>
      <c r="AJ12190" s="4"/>
      <c r="AK12190" s="4"/>
      <c r="AL12190" s="4"/>
      <c r="AM12190" s="4"/>
    </row>
    <row r="12191" spans="21:39" x14ac:dyDescent="0.2">
      <c r="U12191" s="4"/>
      <c r="V12191" s="4"/>
      <c r="W12191" s="4"/>
      <c r="X12191" s="4"/>
      <c r="AJ12191" s="4"/>
      <c r="AK12191" s="4"/>
      <c r="AL12191" s="4"/>
      <c r="AM12191" s="4"/>
    </row>
    <row r="12192" spans="21:39" x14ac:dyDescent="0.2">
      <c r="U12192" s="4"/>
      <c r="V12192" s="4"/>
      <c r="W12192" s="4"/>
      <c r="X12192" s="4"/>
      <c r="AJ12192" s="4"/>
      <c r="AK12192" s="4"/>
      <c r="AL12192" s="4"/>
      <c r="AM12192" s="4"/>
    </row>
    <row r="12193" spans="21:39" x14ac:dyDescent="0.2">
      <c r="U12193" s="4"/>
      <c r="V12193" s="4"/>
      <c r="W12193" s="4"/>
      <c r="X12193" s="4"/>
      <c r="AJ12193" s="4"/>
      <c r="AK12193" s="4"/>
      <c r="AL12193" s="4"/>
      <c r="AM12193" s="4"/>
    </row>
    <row r="12194" spans="21:39" x14ac:dyDescent="0.2">
      <c r="U12194" s="4"/>
      <c r="V12194" s="4"/>
      <c r="W12194" s="4"/>
      <c r="X12194" s="4"/>
      <c r="AJ12194" s="4"/>
      <c r="AK12194" s="4"/>
      <c r="AL12194" s="4"/>
      <c r="AM12194" s="4"/>
    </row>
    <row r="12195" spans="21:39" x14ac:dyDescent="0.2">
      <c r="U12195" s="4"/>
      <c r="V12195" s="4"/>
      <c r="W12195" s="4"/>
      <c r="X12195" s="4"/>
      <c r="AJ12195" s="4"/>
      <c r="AK12195" s="4"/>
      <c r="AL12195" s="4"/>
      <c r="AM12195" s="4"/>
    </row>
    <row r="12196" spans="21:39" x14ac:dyDescent="0.2">
      <c r="U12196" s="4"/>
      <c r="V12196" s="4"/>
      <c r="W12196" s="4"/>
      <c r="X12196" s="4"/>
      <c r="AJ12196" s="4"/>
      <c r="AK12196" s="4"/>
      <c r="AL12196" s="4"/>
      <c r="AM12196" s="4"/>
    </row>
    <row r="12197" spans="21:39" x14ac:dyDescent="0.2">
      <c r="U12197" s="4"/>
      <c r="V12197" s="4"/>
      <c r="W12197" s="4"/>
      <c r="X12197" s="4"/>
      <c r="AJ12197" s="4"/>
      <c r="AK12197" s="4"/>
      <c r="AL12197" s="4"/>
      <c r="AM12197" s="4"/>
    </row>
    <row r="12198" spans="21:39" x14ac:dyDescent="0.2">
      <c r="U12198" s="4"/>
      <c r="V12198" s="4"/>
      <c r="W12198" s="4"/>
      <c r="X12198" s="4"/>
      <c r="AJ12198" s="4"/>
      <c r="AK12198" s="4"/>
      <c r="AL12198" s="4"/>
      <c r="AM12198" s="4"/>
    </row>
    <row r="12199" spans="21:39" x14ac:dyDescent="0.2">
      <c r="U12199" s="4"/>
      <c r="V12199" s="4"/>
      <c r="W12199" s="4"/>
      <c r="X12199" s="4"/>
      <c r="AJ12199" s="4"/>
      <c r="AK12199" s="4"/>
      <c r="AL12199" s="4"/>
      <c r="AM12199" s="4"/>
    </row>
    <row r="12200" spans="21:39" x14ac:dyDescent="0.2">
      <c r="U12200" s="4"/>
      <c r="V12200" s="4"/>
      <c r="W12200" s="4"/>
      <c r="X12200" s="4"/>
      <c r="AJ12200" s="4"/>
      <c r="AK12200" s="4"/>
      <c r="AL12200" s="4"/>
      <c r="AM12200" s="4"/>
    </row>
    <row r="12201" spans="21:39" x14ac:dyDescent="0.2">
      <c r="U12201" s="4"/>
      <c r="V12201" s="4"/>
      <c r="W12201" s="4"/>
      <c r="X12201" s="4"/>
      <c r="AJ12201" s="4"/>
      <c r="AK12201" s="4"/>
      <c r="AL12201" s="4"/>
      <c r="AM12201" s="4"/>
    </row>
    <row r="12202" spans="21:39" x14ac:dyDescent="0.2">
      <c r="U12202" s="4"/>
      <c r="V12202" s="4"/>
      <c r="W12202" s="4"/>
      <c r="X12202" s="4"/>
      <c r="AJ12202" s="4"/>
      <c r="AK12202" s="4"/>
      <c r="AL12202" s="4"/>
      <c r="AM12202" s="4"/>
    </row>
    <row r="12203" spans="21:39" x14ac:dyDescent="0.2">
      <c r="U12203" s="4"/>
      <c r="V12203" s="4"/>
      <c r="W12203" s="4"/>
      <c r="X12203" s="4"/>
      <c r="AJ12203" s="4"/>
      <c r="AK12203" s="4"/>
      <c r="AL12203" s="4"/>
      <c r="AM12203" s="4"/>
    </row>
    <row r="12204" spans="21:39" x14ac:dyDescent="0.2">
      <c r="U12204" s="4"/>
      <c r="V12204" s="4"/>
      <c r="W12204" s="4"/>
      <c r="X12204" s="4"/>
      <c r="AJ12204" s="4"/>
      <c r="AK12204" s="4"/>
      <c r="AL12204" s="4"/>
      <c r="AM12204" s="4"/>
    </row>
    <row r="12205" spans="21:39" x14ac:dyDescent="0.2">
      <c r="U12205" s="4"/>
      <c r="V12205" s="4"/>
      <c r="W12205" s="4"/>
      <c r="X12205" s="4"/>
      <c r="AJ12205" s="4"/>
      <c r="AK12205" s="4"/>
      <c r="AL12205" s="4"/>
      <c r="AM12205" s="4"/>
    </row>
    <row r="12206" spans="21:39" x14ac:dyDescent="0.2">
      <c r="U12206" s="4"/>
      <c r="V12206" s="4"/>
      <c r="W12206" s="4"/>
      <c r="X12206" s="4"/>
      <c r="AJ12206" s="4"/>
      <c r="AK12206" s="4"/>
      <c r="AL12206" s="4"/>
      <c r="AM12206" s="4"/>
    </row>
    <row r="12207" spans="21:39" x14ac:dyDescent="0.2">
      <c r="U12207" s="4"/>
      <c r="V12207" s="4"/>
      <c r="W12207" s="4"/>
      <c r="X12207" s="4"/>
      <c r="AJ12207" s="4"/>
      <c r="AK12207" s="4"/>
      <c r="AL12207" s="4"/>
      <c r="AM12207" s="4"/>
    </row>
    <row r="12208" spans="21:39" x14ac:dyDescent="0.2">
      <c r="U12208" s="4"/>
      <c r="V12208" s="4"/>
      <c r="W12208" s="4"/>
      <c r="X12208" s="4"/>
      <c r="AJ12208" s="4"/>
      <c r="AK12208" s="4"/>
      <c r="AL12208" s="4"/>
      <c r="AM12208" s="4"/>
    </row>
    <row r="12209" spans="21:39" x14ac:dyDescent="0.2">
      <c r="U12209" s="4"/>
      <c r="V12209" s="4"/>
      <c r="W12209" s="4"/>
      <c r="X12209" s="4"/>
      <c r="AJ12209" s="4"/>
      <c r="AK12209" s="4"/>
      <c r="AL12209" s="4"/>
      <c r="AM12209" s="4"/>
    </row>
    <row r="12210" spans="21:39" x14ac:dyDescent="0.2">
      <c r="U12210" s="4"/>
      <c r="V12210" s="4"/>
      <c r="W12210" s="4"/>
      <c r="X12210" s="4"/>
      <c r="AJ12210" s="4"/>
      <c r="AK12210" s="4"/>
      <c r="AL12210" s="4"/>
      <c r="AM12210" s="4"/>
    </row>
    <row r="12211" spans="21:39" x14ac:dyDescent="0.2">
      <c r="U12211" s="4"/>
      <c r="V12211" s="4"/>
      <c r="W12211" s="4"/>
      <c r="X12211" s="4"/>
      <c r="AJ12211" s="4"/>
      <c r="AK12211" s="4"/>
      <c r="AL12211" s="4"/>
      <c r="AM12211" s="4"/>
    </row>
    <row r="12212" spans="21:39" x14ac:dyDescent="0.2">
      <c r="U12212" s="4"/>
      <c r="V12212" s="4"/>
      <c r="W12212" s="4"/>
      <c r="X12212" s="4"/>
      <c r="AJ12212" s="4"/>
      <c r="AK12212" s="4"/>
      <c r="AL12212" s="4"/>
      <c r="AM12212" s="4"/>
    </row>
    <row r="12213" spans="21:39" x14ac:dyDescent="0.2">
      <c r="U12213" s="4"/>
      <c r="V12213" s="4"/>
      <c r="W12213" s="4"/>
      <c r="X12213" s="4"/>
      <c r="AJ12213" s="4"/>
      <c r="AK12213" s="4"/>
      <c r="AL12213" s="4"/>
      <c r="AM12213" s="4"/>
    </row>
    <row r="12214" spans="21:39" x14ac:dyDescent="0.2">
      <c r="U12214" s="4"/>
      <c r="V12214" s="4"/>
      <c r="W12214" s="4"/>
      <c r="X12214" s="4"/>
      <c r="AJ12214" s="4"/>
      <c r="AK12214" s="4"/>
      <c r="AL12214" s="4"/>
      <c r="AM12214" s="4"/>
    </row>
    <row r="12215" spans="21:39" x14ac:dyDescent="0.2">
      <c r="U12215" s="4"/>
      <c r="V12215" s="4"/>
      <c r="W12215" s="4"/>
      <c r="X12215" s="4"/>
      <c r="AJ12215" s="4"/>
      <c r="AK12215" s="4"/>
      <c r="AL12215" s="4"/>
      <c r="AM12215" s="4"/>
    </row>
    <row r="12216" spans="21:39" x14ac:dyDescent="0.2">
      <c r="U12216" s="4"/>
      <c r="V12216" s="4"/>
      <c r="W12216" s="4"/>
      <c r="X12216" s="4"/>
      <c r="AJ12216" s="4"/>
      <c r="AK12216" s="4"/>
      <c r="AL12216" s="4"/>
      <c r="AM12216" s="4"/>
    </row>
    <row r="12217" spans="21:39" x14ac:dyDescent="0.2">
      <c r="U12217" s="4"/>
      <c r="V12217" s="4"/>
      <c r="W12217" s="4"/>
      <c r="X12217" s="4"/>
      <c r="AJ12217" s="4"/>
      <c r="AK12217" s="4"/>
      <c r="AL12217" s="4"/>
      <c r="AM12217" s="4"/>
    </row>
    <row r="12218" spans="21:39" x14ac:dyDescent="0.2">
      <c r="U12218" s="4"/>
      <c r="V12218" s="4"/>
      <c r="W12218" s="4"/>
      <c r="X12218" s="4"/>
      <c r="AJ12218" s="4"/>
      <c r="AK12218" s="4"/>
      <c r="AL12218" s="4"/>
      <c r="AM12218" s="4"/>
    </row>
    <row r="12219" spans="21:39" x14ac:dyDescent="0.2">
      <c r="U12219" s="4"/>
      <c r="V12219" s="4"/>
      <c r="W12219" s="4"/>
      <c r="X12219" s="4"/>
      <c r="AJ12219" s="4"/>
      <c r="AK12219" s="4"/>
      <c r="AL12219" s="4"/>
      <c r="AM12219" s="4"/>
    </row>
    <row r="12220" spans="21:39" x14ac:dyDescent="0.2">
      <c r="U12220" s="4"/>
      <c r="V12220" s="4"/>
      <c r="W12220" s="4"/>
      <c r="X12220" s="4"/>
      <c r="AJ12220" s="4"/>
      <c r="AK12220" s="4"/>
      <c r="AL12220" s="4"/>
      <c r="AM12220" s="4"/>
    </row>
    <row r="12221" spans="21:39" x14ac:dyDescent="0.2">
      <c r="U12221" s="4"/>
      <c r="V12221" s="4"/>
      <c r="W12221" s="4"/>
      <c r="X12221" s="4"/>
      <c r="AJ12221" s="4"/>
      <c r="AK12221" s="4"/>
      <c r="AL12221" s="4"/>
      <c r="AM12221" s="4"/>
    </row>
    <row r="12222" spans="21:39" x14ac:dyDescent="0.2">
      <c r="U12222" s="4"/>
      <c r="V12222" s="4"/>
      <c r="W12222" s="4"/>
      <c r="X12222" s="4"/>
      <c r="AJ12222" s="4"/>
      <c r="AK12222" s="4"/>
      <c r="AL12222" s="4"/>
      <c r="AM12222" s="4"/>
    </row>
    <row r="12223" spans="21:39" x14ac:dyDescent="0.2">
      <c r="U12223" s="4"/>
      <c r="V12223" s="4"/>
      <c r="W12223" s="4"/>
      <c r="X12223" s="4"/>
      <c r="AJ12223" s="4"/>
      <c r="AK12223" s="4"/>
      <c r="AL12223" s="4"/>
      <c r="AM12223" s="4"/>
    </row>
    <row r="12224" spans="21:39" x14ac:dyDescent="0.2">
      <c r="U12224" s="4"/>
      <c r="V12224" s="4"/>
      <c r="W12224" s="4"/>
      <c r="X12224" s="4"/>
      <c r="AJ12224" s="4"/>
      <c r="AK12224" s="4"/>
      <c r="AL12224" s="4"/>
      <c r="AM12224" s="4"/>
    </row>
    <row r="12225" spans="21:39" x14ac:dyDescent="0.2">
      <c r="U12225" s="4"/>
      <c r="V12225" s="4"/>
      <c r="W12225" s="4"/>
      <c r="X12225" s="4"/>
      <c r="AJ12225" s="4"/>
      <c r="AK12225" s="4"/>
      <c r="AL12225" s="4"/>
      <c r="AM12225" s="4"/>
    </row>
    <row r="12226" spans="21:39" x14ac:dyDescent="0.2">
      <c r="U12226" s="4"/>
      <c r="V12226" s="4"/>
      <c r="W12226" s="4"/>
      <c r="X12226" s="4"/>
      <c r="AJ12226" s="4"/>
      <c r="AK12226" s="4"/>
      <c r="AL12226" s="4"/>
      <c r="AM12226" s="4"/>
    </row>
    <row r="12227" spans="21:39" x14ac:dyDescent="0.2">
      <c r="U12227" s="4"/>
      <c r="V12227" s="4"/>
      <c r="W12227" s="4"/>
      <c r="X12227" s="4"/>
      <c r="AJ12227" s="4"/>
      <c r="AK12227" s="4"/>
      <c r="AL12227" s="4"/>
      <c r="AM12227" s="4"/>
    </row>
    <row r="12228" spans="21:39" x14ac:dyDescent="0.2">
      <c r="U12228" s="4"/>
      <c r="V12228" s="4"/>
      <c r="W12228" s="4"/>
      <c r="X12228" s="4"/>
      <c r="AJ12228" s="4"/>
      <c r="AK12228" s="4"/>
      <c r="AL12228" s="4"/>
      <c r="AM12228" s="4"/>
    </row>
    <row r="12229" spans="21:39" x14ac:dyDescent="0.2">
      <c r="U12229" s="4"/>
      <c r="V12229" s="4"/>
      <c r="W12229" s="4"/>
      <c r="X12229" s="4"/>
      <c r="AJ12229" s="4"/>
      <c r="AK12229" s="4"/>
      <c r="AL12229" s="4"/>
      <c r="AM12229" s="4"/>
    </row>
    <row r="12230" spans="21:39" x14ac:dyDescent="0.2">
      <c r="U12230" s="4"/>
      <c r="V12230" s="4"/>
      <c r="W12230" s="4"/>
      <c r="X12230" s="4"/>
      <c r="AJ12230" s="4"/>
      <c r="AK12230" s="4"/>
      <c r="AL12230" s="4"/>
      <c r="AM12230" s="4"/>
    </row>
    <row r="12231" spans="21:39" x14ac:dyDescent="0.2">
      <c r="U12231" s="4"/>
      <c r="V12231" s="4"/>
      <c r="W12231" s="4"/>
      <c r="X12231" s="4"/>
      <c r="AJ12231" s="4"/>
      <c r="AK12231" s="4"/>
      <c r="AL12231" s="4"/>
      <c r="AM12231" s="4"/>
    </row>
    <row r="12232" spans="21:39" x14ac:dyDescent="0.2">
      <c r="U12232" s="4"/>
      <c r="V12232" s="4"/>
      <c r="W12232" s="4"/>
      <c r="X12232" s="4"/>
      <c r="AJ12232" s="4"/>
      <c r="AK12232" s="4"/>
      <c r="AL12232" s="4"/>
      <c r="AM12232" s="4"/>
    </row>
    <row r="12233" spans="21:39" x14ac:dyDescent="0.2">
      <c r="U12233" s="4"/>
      <c r="V12233" s="4"/>
      <c r="W12233" s="4"/>
      <c r="X12233" s="4"/>
      <c r="AJ12233" s="4"/>
      <c r="AK12233" s="4"/>
      <c r="AL12233" s="4"/>
      <c r="AM12233" s="4"/>
    </row>
    <row r="12234" spans="21:39" x14ac:dyDescent="0.2">
      <c r="U12234" s="4"/>
      <c r="V12234" s="4"/>
      <c r="W12234" s="4"/>
      <c r="X12234" s="4"/>
      <c r="AJ12234" s="4"/>
      <c r="AK12234" s="4"/>
      <c r="AL12234" s="4"/>
      <c r="AM12234" s="4"/>
    </row>
    <row r="12235" spans="21:39" x14ac:dyDescent="0.2">
      <c r="U12235" s="4"/>
      <c r="V12235" s="4"/>
      <c r="W12235" s="4"/>
      <c r="X12235" s="4"/>
      <c r="AJ12235" s="4"/>
      <c r="AK12235" s="4"/>
      <c r="AL12235" s="4"/>
      <c r="AM12235" s="4"/>
    </row>
    <row r="12236" spans="21:39" x14ac:dyDescent="0.2">
      <c r="U12236" s="4"/>
      <c r="V12236" s="4"/>
      <c r="W12236" s="4"/>
      <c r="X12236" s="4"/>
      <c r="AJ12236" s="4"/>
      <c r="AK12236" s="4"/>
      <c r="AL12236" s="4"/>
      <c r="AM12236" s="4"/>
    </row>
    <row r="12237" spans="21:39" x14ac:dyDescent="0.2">
      <c r="U12237" s="4"/>
      <c r="V12237" s="4"/>
      <c r="W12237" s="4"/>
      <c r="X12237" s="4"/>
      <c r="AJ12237" s="4"/>
      <c r="AK12237" s="4"/>
      <c r="AL12237" s="4"/>
      <c r="AM12237" s="4"/>
    </row>
    <row r="12238" spans="21:39" x14ac:dyDescent="0.2">
      <c r="U12238" s="4"/>
      <c r="V12238" s="4"/>
      <c r="W12238" s="4"/>
      <c r="X12238" s="4"/>
      <c r="AJ12238" s="4"/>
      <c r="AK12238" s="4"/>
      <c r="AL12238" s="4"/>
      <c r="AM12238" s="4"/>
    </row>
    <row r="12239" spans="21:39" x14ac:dyDescent="0.2">
      <c r="U12239" s="4"/>
      <c r="V12239" s="4"/>
      <c r="W12239" s="4"/>
      <c r="X12239" s="4"/>
      <c r="AJ12239" s="4"/>
      <c r="AK12239" s="4"/>
      <c r="AL12239" s="4"/>
      <c r="AM12239" s="4"/>
    </row>
    <row r="12240" spans="21:39" x14ac:dyDescent="0.2">
      <c r="U12240" s="4"/>
      <c r="V12240" s="4"/>
      <c r="W12240" s="4"/>
      <c r="X12240" s="4"/>
      <c r="AJ12240" s="4"/>
      <c r="AK12240" s="4"/>
      <c r="AL12240" s="4"/>
      <c r="AM12240" s="4"/>
    </row>
    <row r="12241" spans="21:39" x14ac:dyDescent="0.2">
      <c r="U12241" s="4"/>
      <c r="V12241" s="4"/>
      <c r="W12241" s="4"/>
      <c r="X12241" s="4"/>
      <c r="AJ12241" s="4"/>
      <c r="AK12241" s="4"/>
      <c r="AL12241" s="4"/>
      <c r="AM12241" s="4"/>
    </row>
    <row r="12242" spans="21:39" x14ac:dyDescent="0.2">
      <c r="U12242" s="4"/>
      <c r="V12242" s="4"/>
      <c r="W12242" s="4"/>
      <c r="X12242" s="4"/>
      <c r="AJ12242" s="4"/>
      <c r="AK12242" s="4"/>
      <c r="AL12242" s="4"/>
      <c r="AM12242" s="4"/>
    </row>
    <row r="12243" spans="21:39" x14ac:dyDescent="0.2">
      <c r="U12243" s="4"/>
      <c r="V12243" s="4"/>
      <c r="W12243" s="4"/>
      <c r="X12243" s="4"/>
      <c r="AJ12243" s="4"/>
      <c r="AK12243" s="4"/>
      <c r="AL12243" s="4"/>
      <c r="AM12243" s="4"/>
    </row>
    <row r="12244" spans="21:39" x14ac:dyDescent="0.2">
      <c r="U12244" s="4"/>
      <c r="V12244" s="4"/>
      <c r="W12244" s="4"/>
      <c r="X12244" s="4"/>
      <c r="AJ12244" s="4"/>
      <c r="AK12244" s="4"/>
      <c r="AL12244" s="4"/>
      <c r="AM12244" s="4"/>
    </row>
    <row r="12245" spans="21:39" x14ac:dyDescent="0.2">
      <c r="U12245" s="4"/>
      <c r="V12245" s="4"/>
      <c r="W12245" s="4"/>
      <c r="X12245" s="4"/>
      <c r="AJ12245" s="4"/>
      <c r="AK12245" s="4"/>
      <c r="AL12245" s="4"/>
      <c r="AM12245" s="4"/>
    </row>
    <row r="12246" spans="21:39" x14ac:dyDescent="0.2">
      <c r="U12246" s="4"/>
      <c r="V12246" s="4"/>
      <c r="W12246" s="4"/>
      <c r="X12246" s="4"/>
      <c r="AJ12246" s="4"/>
      <c r="AK12246" s="4"/>
      <c r="AL12246" s="4"/>
      <c r="AM12246" s="4"/>
    </row>
    <row r="12247" spans="21:39" x14ac:dyDescent="0.2">
      <c r="U12247" s="4"/>
      <c r="V12247" s="4"/>
      <c r="W12247" s="4"/>
      <c r="X12247" s="4"/>
      <c r="AJ12247" s="4"/>
      <c r="AK12247" s="4"/>
      <c r="AL12247" s="4"/>
      <c r="AM12247" s="4"/>
    </row>
    <row r="12248" spans="21:39" x14ac:dyDescent="0.2">
      <c r="U12248" s="4"/>
      <c r="V12248" s="4"/>
      <c r="W12248" s="4"/>
      <c r="X12248" s="4"/>
      <c r="AJ12248" s="4"/>
      <c r="AK12248" s="4"/>
      <c r="AL12248" s="4"/>
      <c r="AM12248" s="4"/>
    </row>
    <row r="12249" spans="21:39" x14ac:dyDescent="0.2">
      <c r="U12249" s="4"/>
      <c r="V12249" s="4"/>
      <c r="W12249" s="4"/>
      <c r="X12249" s="4"/>
      <c r="AJ12249" s="4"/>
      <c r="AK12249" s="4"/>
      <c r="AL12249" s="4"/>
      <c r="AM12249" s="4"/>
    </row>
    <row r="12250" spans="21:39" x14ac:dyDescent="0.2">
      <c r="U12250" s="4"/>
      <c r="V12250" s="4"/>
      <c r="W12250" s="4"/>
      <c r="X12250" s="4"/>
      <c r="AJ12250" s="4"/>
      <c r="AK12250" s="4"/>
      <c r="AL12250" s="4"/>
      <c r="AM12250" s="4"/>
    </row>
    <row r="12251" spans="21:39" x14ac:dyDescent="0.2">
      <c r="U12251" s="4"/>
      <c r="V12251" s="4"/>
      <c r="W12251" s="4"/>
      <c r="X12251" s="4"/>
      <c r="AJ12251" s="4"/>
      <c r="AK12251" s="4"/>
      <c r="AL12251" s="4"/>
      <c r="AM12251" s="4"/>
    </row>
    <row r="12252" spans="21:39" x14ac:dyDescent="0.2">
      <c r="U12252" s="4"/>
      <c r="V12252" s="4"/>
      <c r="W12252" s="4"/>
      <c r="X12252" s="4"/>
      <c r="AJ12252" s="4"/>
      <c r="AK12252" s="4"/>
      <c r="AL12252" s="4"/>
      <c r="AM12252" s="4"/>
    </row>
    <row r="12253" spans="21:39" x14ac:dyDescent="0.2">
      <c r="U12253" s="4"/>
      <c r="V12253" s="4"/>
      <c r="W12253" s="4"/>
      <c r="X12253" s="4"/>
      <c r="AJ12253" s="4"/>
      <c r="AK12253" s="4"/>
      <c r="AL12253" s="4"/>
      <c r="AM12253" s="4"/>
    </row>
    <row r="12254" spans="21:39" x14ac:dyDescent="0.2">
      <c r="U12254" s="4"/>
      <c r="V12254" s="4"/>
      <c r="W12254" s="4"/>
      <c r="X12254" s="4"/>
      <c r="AJ12254" s="4"/>
      <c r="AK12254" s="4"/>
      <c r="AL12254" s="4"/>
      <c r="AM12254" s="4"/>
    </row>
    <row r="12255" spans="21:39" x14ac:dyDescent="0.2">
      <c r="U12255" s="4"/>
      <c r="V12255" s="4"/>
      <c r="W12255" s="4"/>
      <c r="X12255" s="4"/>
      <c r="AJ12255" s="4"/>
      <c r="AK12255" s="4"/>
      <c r="AL12255" s="4"/>
      <c r="AM12255" s="4"/>
    </row>
    <row r="12256" spans="21:39" x14ac:dyDescent="0.2">
      <c r="U12256" s="4"/>
      <c r="V12256" s="4"/>
      <c r="W12256" s="4"/>
      <c r="X12256" s="4"/>
      <c r="AJ12256" s="4"/>
      <c r="AK12256" s="4"/>
      <c r="AL12256" s="4"/>
      <c r="AM12256" s="4"/>
    </row>
    <row r="12257" spans="21:39" x14ac:dyDescent="0.2">
      <c r="U12257" s="4"/>
      <c r="V12257" s="4"/>
      <c r="W12257" s="4"/>
      <c r="X12257" s="4"/>
      <c r="AJ12257" s="4"/>
      <c r="AK12257" s="4"/>
      <c r="AL12257" s="4"/>
      <c r="AM12257" s="4"/>
    </row>
    <row r="12258" spans="21:39" x14ac:dyDescent="0.2">
      <c r="U12258" s="4"/>
      <c r="V12258" s="4"/>
      <c r="W12258" s="4"/>
      <c r="X12258" s="4"/>
      <c r="AJ12258" s="4"/>
      <c r="AK12258" s="4"/>
      <c r="AL12258" s="4"/>
      <c r="AM12258" s="4"/>
    </row>
    <row r="12259" spans="21:39" x14ac:dyDescent="0.2">
      <c r="U12259" s="4"/>
      <c r="V12259" s="4"/>
      <c r="W12259" s="4"/>
      <c r="X12259" s="4"/>
      <c r="AJ12259" s="4"/>
      <c r="AK12259" s="4"/>
      <c r="AL12259" s="4"/>
      <c r="AM12259" s="4"/>
    </row>
    <row r="12260" spans="21:39" x14ac:dyDescent="0.2">
      <c r="U12260" s="4"/>
      <c r="V12260" s="4"/>
      <c r="W12260" s="4"/>
      <c r="X12260" s="4"/>
      <c r="AJ12260" s="4"/>
      <c r="AK12260" s="4"/>
      <c r="AL12260" s="4"/>
      <c r="AM12260" s="4"/>
    </row>
    <row r="12261" spans="21:39" x14ac:dyDescent="0.2">
      <c r="U12261" s="4"/>
      <c r="V12261" s="4"/>
      <c r="W12261" s="4"/>
      <c r="X12261" s="4"/>
      <c r="AJ12261" s="4"/>
      <c r="AK12261" s="4"/>
      <c r="AL12261" s="4"/>
      <c r="AM12261" s="4"/>
    </row>
    <row r="12262" spans="21:39" x14ac:dyDescent="0.2">
      <c r="U12262" s="4"/>
      <c r="V12262" s="4"/>
      <c r="W12262" s="4"/>
      <c r="X12262" s="4"/>
      <c r="AJ12262" s="4"/>
      <c r="AK12262" s="4"/>
      <c r="AL12262" s="4"/>
      <c r="AM12262" s="4"/>
    </row>
    <row r="12263" spans="21:39" x14ac:dyDescent="0.2">
      <c r="U12263" s="4"/>
      <c r="V12263" s="4"/>
      <c r="W12263" s="4"/>
      <c r="X12263" s="4"/>
      <c r="AJ12263" s="4"/>
      <c r="AK12263" s="4"/>
      <c r="AL12263" s="4"/>
      <c r="AM12263" s="4"/>
    </row>
    <row r="12264" spans="21:39" x14ac:dyDescent="0.2">
      <c r="U12264" s="4"/>
      <c r="V12264" s="4"/>
      <c r="W12264" s="4"/>
      <c r="X12264" s="4"/>
      <c r="AJ12264" s="4"/>
      <c r="AK12264" s="4"/>
      <c r="AL12264" s="4"/>
      <c r="AM12264" s="4"/>
    </row>
    <row r="12265" spans="21:39" x14ac:dyDescent="0.2">
      <c r="U12265" s="4"/>
      <c r="V12265" s="4"/>
      <c r="W12265" s="4"/>
      <c r="X12265" s="4"/>
      <c r="AJ12265" s="4"/>
      <c r="AK12265" s="4"/>
      <c r="AL12265" s="4"/>
      <c r="AM12265" s="4"/>
    </row>
    <row r="12266" spans="21:39" x14ac:dyDescent="0.2">
      <c r="U12266" s="4"/>
      <c r="V12266" s="4"/>
      <c r="W12266" s="4"/>
      <c r="X12266" s="4"/>
      <c r="AJ12266" s="4"/>
      <c r="AK12266" s="4"/>
      <c r="AL12266" s="4"/>
      <c r="AM12266" s="4"/>
    </row>
    <row r="12267" spans="21:39" x14ac:dyDescent="0.2">
      <c r="U12267" s="4"/>
      <c r="V12267" s="4"/>
      <c r="W12267" s="4"/>
      <c r="X12267" s="4"/>
      <c r="AJ12267" s="4"/>
      <c r="AK12267" s="4"/>
      <c r="AL12267" s="4"/>
      <c r="AM12267" s="4"/>
    </row>
    <row r="12268" spans="21:39" x14ac:dyDescent="0.2">
      <c r="U12268" s="4"/>
      <c r="V12268" s="4"/>
      <c r="W12268" s="4"/>
      <c r="X12268" s="4"/>
      <c r="AJ12268" s="4"/>
      <c r="AK12268" s="4"/>
      <c r="AL12268" s="4"/>
      <c r="AM12268" s="4"/>
    </row>
    <row r="12269" spans="21:39" x14ac:dyDescent="0.2">
      <c r="U12269" s="4"/>
      <c r="V12269" s="4"/>
      <c r="W12269" s="4"/>
      <c r="X12269" s="4"/>
      <c r="AJ12269" s="4"/>
      <c r="AK12269" s="4"/>
      <c r="AL12269" s="4"/>
      <c r="AM12269" s="4"/>
    </row>
    <row r="12270" spans="21:39" x14ac:dyDescent="0.2">
      <c r="U12270" s="4"/>
      <c r="V12270" s="4"/>
      <c r="W12270" s="4"/>
      <c r="X12270" s="4"/>
      <c r="AJ12270" s="4"/>
      <c r="AK12270" s="4"/>
      <c r="AL12270" s="4"/>
      <c r="AM12270" s="4"/>
    </row>
    <row r="12271" spans="21:39" x14ac:dyDescent="0.2">
      <c r="U12271" s="4"/>
      <c r="V12271" s="4"/>
      <c r="W12271" s="4"/>
      <c r="X12271" s="4"/>
      <c r="AJ12271" s="4"/>
      <c r="AK12271" s="4"/>
      <c r="AL12271" s="4"/>
      <c r="AM12271" s="4"/>
    </row>
    <row r="12272" spans="21:39" x14ac:dyDescent="0.2">
      <c r="U12272" s="4"/>
      <c r="V12272" s="4"/>
      <c r="W12272" s="4"/>
      <c r="X12272" s="4"/>
      <c r="AJ12272" s="4"/>
      <c r="AK12272" s="4"/>
      <c r="AL12272" s="4"/>
      <c r="AM12272" s="4"/>
    </row>
    <row r="12273" spans="21:39" x14ac:dyDescent="0.2">
      <c r="U12273" s="4"/>
      <c r="V12273" s="4"/>
      <c r="W12273" s="4"/>
      <c r="X12273" s="4"/>
      <c r="AJ12273" s="4"/>
      <c r="AK12273" s="4"/>
      <c r="AL12273" s="4"/>
      <c r="AM12273" s="4"/>
    </row>
    <row r="12274" spans="21:39" x14ac:dyDescent="0.2">
      <c r="U12274" s="4"/>
      <c r="V12274" s="4"/>
      <c r="W12274" s="4"/>
      <c r="X12274" s="4"/>
      <c r="AJ12274" s="4"/>
      <c r="AK12274" s="4"/>
      <c r="AL12274" s="4"/>
      <c r="AM12274" s="4"/>
    </row>
    <row r="12275" spans="21:39" x14ac:dyDescent="0.2">
      <c r="U12275" s="4"/>
      <c r="V12275" s="4"/>
      <c r="W12275" s="4"/>
      <c r="X12275" s="4"/>
      <c r="AJ12275" s="4"/>
      <c r="AK12275" s="4"/>
      <c r="AL12275" s="4"/>
      <c r="AM12275" s="4"/>
    </row>
    <row r="12276" spans="21:39" x14ac:dyDescent="0.2">
      <c r="U12276" s="4"/>
      <c r="V12276" s="4"/>
      <c r="W12276" s="4"/>
      <c r="X12276" s="4"/>
      <c r="AJ12276" s="4"/>
      <c r="AK12276" s="4"/>
      <c r="AL12276" s="4"/>
      <c r="AM12276" s="4"/>
    </row>
    <row r="12277" spans="21:39" x14ac:dyDescent="0.2">
      <c r="U12277" s="4"/>
      <c r="V12277" s="4"/>
      <c r="W12277" s="4"/>
      <c r="X12277" s="4"/>
      <c r="AJ12277" s="4"/>
      <c r="AK12277" s="4"/>
      <c r="AL12277" s="4"/>
      <c r="AM12277" s="4"/>
    </row>
    <row r="12278" spans="21:39" x14ac:dyDescent="0.2">
      <c r="U12278" s="4"/>
      <c r="V12278" s="4"/>
      <c r="W12278" s="4"/>
      <c r="X12278" s="4"/>
      <c r="AJ12278" s="4"/>
      <c r="AK12278" s="4"/>
      <c r="AL12278" s="4"/>
      <c r="AM12278" s="4"/>
    </row>
    <row r="12279" spans="21:39" x14ac:dyDescent="0.2">
      <c r="U12279" s="4"/>
      <c r="V12279" s="4"/>
      <c r="W12279" s="4"/>
      <c r="X12279" s="4"/>
      <c r="AJ12279" s="4"/>
      <c r="AK12279" s="4"/>
      <c r="AL12279" s="4"/>
      <c r="AM12279" s="4"/>
    </row>
    <row r="12280" spans="21:39" x14ac:dyDescent="0.2">
      <c r="U12280" s="4"/>
      <c r="V12280" s="4"/>
      <c r="W12280" s="4"/>
      <c r="X12280" s="4"/>
      <c r="AJ12280" s="4"/>
      <c r="AK12280" s="4"/>
      <c r="AL12280" s="4"/>
      <c r="AM12280" s="4"/>
    </row>
    <row r="12281" spans="21:39" x14ac:dyDescent="0.2">
      <c r="U12281" s="4"/>
      <c r="V12281" s="4"/>
      <c r="W12281" s="4"/>
      <c r="X12281" s="4"/>
      <c r="AJ12281" s="4"/>
      <c r="AK12281" s="4"/>
      <c r="AL12281" s="4"/>
      <c r="AM12281" s="4"/>
    </row>
    <row r="12282" spans="21:39" x14ac:dyDescent="0.2">
      <c r="U12282" s="4"/>
      <c r="V12282" s="4"/>
      <c r="W12282" s="4"/>
      <c r="X12282" s="4"/>
      <c r="AJ12282" s="4"/>
      <c r="AK12282" s="4"/>
      <c r="AL12282" s="4"/>
      <c r="AM12282" s="4"/>
    </row>
    <row r="12283" spans="21:39" x14ac:dyDescent="0.2">
      <c r="U12283" s="4"/>
      <c r="V12283" s="4"/>
      <c r="W12283" s="4"/>
      <c r="X12283" s="4"/>
      <c r="AJ12283" s="4"/>
      <c r="AK12283" s="4"/>
      <c r="AL12283" s="4"/>
      <c r="AM12283" s="4"/>
    </row>
    <row r="12284" spans="21:39" x14ac:dyDescent="0.2">
      <c r="U12284" s="4"/>
      <c r="V12284" s="4"/>
      <c r="W12284" s="4"/>
      <c r="X12284" s="4"/>
      <c r="AJ12284" s="4"/>
      <c r="AK12284" s="4"/>
      <c r="AL12284" s="4"/>
      <c r="AM12284" s="4"/>
    </row>
    <row r="12285" spans="21:39" x14ac:dyDescent="0.2">
      <c r="U12285" s="4"/>
      <c r="V12285" s="4"/>
      <c r="W12285" s="4"/>
      <c r="X12285" s="4"/>
      <c r="AJ12285" s="4"/>
      <c r="AK12285" s="4"/>
      <c r="AL12285" s="4"/>
      <c r="AM12285" s="4"/>
    </row>
    <row r="12286" spans="21:39" x14ac:dyDescent="0.2">
      <c r="U12286" s="4"/>
      <c r="V12286" s="4"/>
      <c r="W12286" s="4"/>
      <c r="X12286" s="4"/>
      <c r="AJ12286" s="4"/>
      <c r="AK12286" s="4"/>
      <c r="AL12286" s="4"/>
      <c r="AM12286" s="4"/>
    </row>
    <row r="12287" spans="21:39" x14ac:dyDescent="0.2">
      <c r="U12287" s="4"/>
      <c r="V12287" s="4"/>
      <c r="W12287" s="4"/>
      <c r="X12287" s="4"/>
      <c r="AJ12287" s="4"/>
      <c r="AK12287" s="4"/>
      <c r="AL12287" s="4"/>
      <c r="AM12287" s="4"/>
    </row>
    <row r="12288" spans="21:39" x14ac:dyDescent="0.2">
      <c r="U12288" s="4"/>
      <c r="V12288" s="4"/>
      <c r="W12288" s="4"/>
      <c r="X12288" s="4"/>
      <c r="AJ12288" s="4"/>
      <c r="AK12288" s="4"/>
      <c r="AL12288" s="4"/>
      <c r="AM12288" s="4"/>
    </row>
    <row r="12289" spans="21:39" x14ac:dyDescent="0.2">
      <c r="U12289" s="4"/>
      <c r="V12289" s="4"/>
      <c r="W12289" s="4"/>
      <c r="X12289" s="4"/>
      <c r="AJ12289" s="4"/>
      <c r="AK12289" s="4"/>
      <c r="AL12289" s="4"/>
      <c r="AM12289" s="4"/>
    </row>
    <row r="12290" spans="21:39" x14ac:dyDescent="0.2">
      <c r="U12290" s="4"/>
      <c r="V12290" s="4"/>
      <c r="W12290" s="4"/>
      <c r="X12290" s="4"/>
      <c r="AJ12290" s="4"/>
      <c r="AK12290" s="4"/>
      <c r="AL12290" s="4"/>
      <c r="AM12290" s="4"/>
    </row>
    <row r="12291" spans="21:39" x14ac:dyDescent="0.2">
      <c r="U12291" s="4"/>
      <c r="V12291" s="4"/>
      <c r="W12291" s="4"/>
      <c r="X12291" s="4"/>
      <c r="AJ12291" s="4"/>
      <c r="AK12291" s="4"/>
      <c r="AL12291" s="4"/>
      <c r="AM12291" s="4"/>
    </row>
    <row r="12292" spans="21:39" x14ac:dyDescent="0.2">
      <c r="U12292" s="4"/>
      <c r="V12292" s="4"/>
      <c r="W12292" s="4"/>
      <c r="X12292" s="4"/>
      <c r="AJ12292" s="4"/>
      <c r="AK12292" s="4"/>
      <c r="AL12292" s="4"/>
      <c r="AM12292" s="4"/>
    </row>
    <row r="12293" spans="21:39" x14ac:dyDescent="0.2">
      <c r="U12293" s="4"/>
      <c r="V12293" s="4"/>
      <c r="W12293" s="4"/>
      <c r="X12293" s="4"/>
      <c r="AJ12293" s="4"/>
      <c r="AK12293" s="4"/>
      <c r="AL12293" s="4"/>
      <c r="AM12293" s="4"/>
    </row>
    <row r="12294" spans="21:39" x14ac:dyDescent="0.2">
      <c r="U12294" s="4"/>
      <c r="V12294" s="4"/>
      <c r="W12294" s="4"/>
      <c r="X12294" s="4"/>
      <c r="AJ12294" s="4"/>
      <c r="AK12294" s="4"/>
      <c r="AL12294" s="4"/>
      <c r="AM12294" s="4"/>
    </row>
    <row r="12295" spans="21:39" x14ac:dyDescent="0.2">
      <c r="U12295" s="4"/>
      <c r="V12295" s="4"/>
      <c r="W12295" s="4"/>
      <c r="X12295" s="4"/>
      <c r="AJ12295" s="4"/>
      <c r="AK12295" s="4"/>
      <c r="AL12295" s="4"/>
      <c r="AM12295" s="4"/>
    </row>
    <row r="12296" spans="21:39" x14ac:dyDescent="0.2">
      <c r="U12296" s="4"/>
      <c r="V12296" s="4"/>
      <c r="W12296" s="4"/>
      <c r="X12296" s="4"/>
      <c r="AJ12296" s="4"/>
      <c r="AK12296" s="4"/>
      <c r="AL12296" s="4"/>
      <c r="AM12296" s="4"/>
    </row>
    <row r="12297" spans="21:39" x14ac:dyDescent="0.2">
      <c r="U12297" s="4"/>
      <c r="V12297" s="4"/>
      <c r="W12297" s="4"/>
      <c r="X12297" s="4"/>
      <c r="AJ12297" s="4"/>
      <c r="AK12297" s="4"/>
      <c r="AL12297" s="4"/>
      <c r="AM12297" s="4"/>
    </row>
    <row r="12298" spans="21:39" x14ac:dyDescent="0.2">
      <c r="U12298" s="4"/>
      <c r="V12298" s="4"/>
      <c r="W12298" s="4"/>
      <c r="X12298" s="4"/>
      <c r="AJ12298" s="4"/>
      <c r="AK12298" s="4"/>
      <c r="AL12298" s="4"/>
      <c r="AM12298" s="4"/>
    </row>
    <row r="12299" spans="21:39" x14ac:dyDescent="0.2">
      <c r="U12299" s="4"/>
      <c r="V12299" s="4"/>
      <c r="W12299" s="4"/>
      <c r="X12299" s="4"/>
      <c r="AJ12299" s="4"/>
      <c r="AK12299" s="4"/>
      <c r="AL12299" s="4"/>
      <c r="AM12299" s="4"/>
    </row>
    <row r="12300" spans="21:39" x14ac:dyDescent="0.2">
      <c r="U12300" s="4"/>
      <c r="V12300" s="4"/>
      <c r="W12300" s="4"/>
      <c r="X12300" s="4"/>
      <c r="AJ12300" s="4"/>
      <c r="AK12300" s="4"/>
      <c r="AL12300" s="4"/>
      <c r="AM12300" s="4"/>
    </row>
    <row r="12301" spans="21:39" x14ac:dyDescent="0.2">
      <c r="U12301" s="4"/>
      <c r="V12301" s="4"/>
      <c r="W12301" s="4"/>
      <c r="X12301" s="4"/>
      <c r="AJ12301" s="4"/>
      <c r="AK12301" s="4"/>
      <c r="AL12301" s="4"/>
      <c r="AM12301" s="4"/>
    </row>
    <row r="12302" spans="21:39" x14ac:dyDescent="0.2">
      <c r="U12302" s="4"/>
      <c r="V12302" s="4"/>
      <c r="W12302" s="4"/>
      <c r="X12302" s="4"/>
      <c r="AJ12302" s="4"/>
      <c r="AK12302" s="4"/>
      <c r="AL12302" s="4"/>
      <c r="AM12302" s="4"/>
    </row>
    <row r="12303" spans="21:39" x14ac:dyDescent="0.2">
      <c r="U12303" s="4"/>
      <c r="V12303" s="4"/>
      <c r="W12303" s="4"/>
      <c r="X12303" s="4"/>
      <c r="AJ12303" s="4"/>
      <c r="AK12303" s="4"/>
      <c r="AL12303" s="4"/>
      <c r="AM12303" s="4"/>
    </row>
    <row r="12304" spans="21:39" x14ac:dyDescent="0.2">
      <c r="U12304" s="4"/>
      <c r="V12304" s="4"/>
      <c r="W12304" s="4"/>
      <c r="X12304" s="4"/>
      <c r="AJ12304" s="4"/>
      <c r="AK12304" s="4"/>
      <c r="AL12304" s="4"/>
      <c r="AM12304" s="4"/>
    </row>
    <row r="12305" spans="21:39" x14ac:dyDescent="0.2">
      <c r="U12305" s="4"/>
      <c r="V12305" s="4"/>
      <c r="W12305" s="4"/>
      <c r="X12305" s="4"/>
      <c r="AJ12305" s="4"/>
      <c r="AK12305" s="4"/>
      <c r="AL12305" s="4"/>
      <c r="AM12305" s="4"/>
    </row>
    <row r="12306" spans="21:39" x14ac:dyDescent="0.2">
      <c r="U12306" s="4"/>
      <c r="V12306" s="4"/>
      <c r="W12306" s="4"/>
      <c r="X12306" s="4"/>
      <c r="AJ12306" s="4"/>
      <c r="AK12306" s="4"/>
      <c r="AL12306" s="4"/>
      <c r="AM12306" s="4"/>
    </row>
    <row r="12307" spans="21:39" x14ac:dyDescent="0.2">
      <c r="U12307" s="4"/>
      <c r="V12307" s="4"/>
      <c r="W12307" s="4"/>
      <c r="X12307" s="4"/>
      <c r="AJ12307" s="4"/>
      <c r="AK12307" s="4"/>
      <c r="AL12307" s="4"/>
      <c r="AM12307" s="4"/>
    </row>
    <row r="12308" spans="21:39" x14ac:dyDescent="0.2">
      <c r="U12308" s="4"/>
      <c r="V12308" s="4"/>
      <c r="W12308" s="4"/>
      <c r="X12308" s="4"/>
      <c r="AJ12308" s="4"/>
      <c r="AK12308" s="4"/>
      <c r="AL12308" s="4"/>
      <c r="AM12308" s="4"/>
    </row>
    <row r="12309" spans="21:39" x14ac:dyDescent="0.2">
      <c r="U12309" s="4"/>
      <c r="V12309" s="4"/>
      <c r="W12309" s="4"/>
      <c r="X12309" s="4"/>
      <c r="AJ12309" s="4"/>
      <c r="AK12309" s="4"/>
      <c r="AL12309" s="4"/>
      <c r="AM12309" s="4"/>
    </row>
    <row r="12310" spans="21:39" x14ac:dyDescent="0.2">
      <c r="U12310" s="4"/>
      <c r="V12310" s="4"/>
      <c r="W12310" s="4"/>
      <c r="X12310" s="4"/>
      <c r="AJ12310" s="4"/>
      <c r="AK12310" s="4"/>
      <c r="AL12310" s="4"/>
      <c r="AM12310" s="4"/>
    </row>
    <row r="12311" spans="21:39" x14ac:dyDescent="0.2">
      <c r="U12311" s="4"/>
      <c r="V12311" s="4"/>
      <c r="W12311" s="4"/>
      <c r="X12311" s="4"/>
      <c r="AJ12311" s="4"/>
      <c r="AK12311" s="4"/>
      <c r="AL12311" s="4"/>
      <c r="AM12311" s="4"/>
    </row>
    <row r="12312" spans="21:39" x14ac:dyDescent="0.2">
      <c r="U12312" s="4"/>
      <c r="V12312" s="4"/>
      <c r="W12312" s="4"/>
      <c r="X12312" s="4"/>
      <c r="AJ12312" s="4"/>
      <c r="AK12312" s="4"/>
      <c r="AL12312" s="4"/>
      <c r="AM12312" s="4"/>
    </row>
    <row r="12313" spans="21:39" x14ac:dyDescent="0.2">
      <c r="U12313" s="4"/>
      <c r="V12313" s="4"/>
      <c r="W12313" s="4"/>
      <c r="X12313" s="4"/>
      <c r="AJ12313" s="4"/>
      <c r="AK12313" s="4"/>
      <c r="AL12313" s="4"/>
      <c r="AM12313" s="4"/>
    </row>
    <row r="12314" spans="21:39" x14ac:dyDescent="0.2">
      <c r="U12314" s="4"/>
      <c r="V12314" s="4"/>
      <c r="W12314" s="4"/>
      <c r="X12314" s="4"/>
      <c r="AJ12314" s="4"/>
      <c r="AK12314" s="4"/>
      <c r="AL12314" s="4"/>
      <c r="AM12314" s="4"/>
    </row>
    <row r="12315" spans="21:39" x14ac:dyDescent="0.2">
      <c r="U12315" s="4"/>
      <c r="V12315" s="4"/>
      <c r="W12315" s="4"/>
      <c r="X12315" s="4"/>
      <c r="AJ12315" s="4"/>
      <c r="AK12315" s="4"/>
      <c r="AL12315" s="4"/>
      <c r="AM12315" s="4"/>
    </row>
    <row r="12316" spans="21:39" x14ac:dyDescent="0.2">
      <c r="U12316" s="4"/>
      <c r="V12316" s="4"/>
      <c r="W12316" s="4"/>
      <c r="X12316" s="4"/>
      <c r="AJ12316" s="4"/>
      <c r="AK12316" s="4"/>
      <c r="AL12316" s="4"/>
      <c r="AM12316" s="4"/>
    </row>
    <row r="12317" spans="21:39" x14ac:dyDescent="0.2">
      <c r="U12317" s="4"/>
      <c r="V12317" s="4"/>
      <c r="W12317" s="4"/>
      <c r="X12317" s="4"/>
      <c r="AJ12317" s="4"/>
      <c r="AK12317" s="4"/>
      <c r="AL12317" s="4"/>
      <c r="AM12317" s="4"/>
    </row>
    <row r="12318" spans="21:39" x14ac:dyDescent="0.2">
      <c r="U12318" s="4"/>
      <c r="V12318" s="4"/>
      <c r="W12318" s="4"/>
      <c r="X12318" s="4"/>
      <c r="AJ12318" s="4"/>
      <c r="AK12318" s="4"/>
      <c r="AL12318" s="4"/>
      <c r="AM12318" s="4"/>
    </row>
    <row r="12319" spans="21:39" x14ac:dyDescent="0.2">
      <c r="U12319" s="4"/>
      <c r="V12319" s="4"/>
      <c r="W12319" s="4"/>
      <c r="X12319" s="4"/>
      <c r="AJ12319" s="4"/>
      <c r="AK12319" s="4"/>
      <c r="AL12319" s="4"/>
      <c r="AM12319" s="4"/>
    </row>
    <row r="12320" spans="21:39" x14ac:dyDescent="0.2">
      <c r="U12320" s="4"/>
      <c r="V12320" s="4"/>
      <c r="W12320" s="4"/>
      <c r="X12320" s="4"/>
      <c r="AJ12320" s="4"/>
      <c r="AK12320" s="4"/>
      <c r="AL12320" s="4"/>
      <c r="AM12320" s="4"/>
    </row>
    <row r="12321" spans="21:39" x14ac:dyDescent="0.2">
      <c r="U12321" s="4"/>
      <c r="V12321" s="4"/>
      <c r="W12321" s="4"/>
      <c r="X12321" s="4"/>
      <c r="AJ12321" s="4"/>
      <c r="AK12321" s="4"/>
      <c r="AL12321" s="4"/>
      <c r="AM12321" s="4"/>
    </row>
    <row r="12322" spans="21:39" x14ac:dyDescent="0.2">
      <c r="U12322" s="4"/>
      <c r="V12322" s="4"/>
      <c r="W12322" s="4"/>
      <c r="X12322" s="4"/>
      <c r="AJ12322" s="4"/>
      <c r="AK12322" s="4"/>
      <c r="AL12322" s="4"/>
      <c r="AM12322" s="4"/>
    </row>
    <row r="12323" spans="21:39" x14ac:dyDescent="0.2">
      <c r="U12323" s="4"/>
      <c r="V12323" s="4"/>
      <c r="W12323" s="4"/>
      <c r="X12323" s="4"/>
      <c r="AJ12323" s="4"/>
      <c r="AK12323" s="4"/>
      <c r="AL12323" s="4"/>
      <c r="AM12323" s="4"/>
    </row>
    <row r="12324" spans="21:39" x14ac:dyDescent="0.2">
      <c r="U12324" s="4"/>
      <c r="V12324" s="4"/>
      <c r="W12324" s="4"/>
      <c r="X12324" s="4"/>
      <c r="AJ12324" s="4"/>
      <c r="AK12324" s="4"/>
      <c r="AL12324" s="4"/>
      <c r="AM12324" s="4"/>
    </row>
    <row r="12325" spans="21:39" x14ac:dyDescent="0.2">
      <c r="U12325" s="4"/>
      <c r="V12325" s="4"/>
      <c r="W12325" s="4"/>
      <c r="X12325" s="4"/>
      <c r="AJ12325" s="4"/>
      <c r="AK12325" s="4"/>
      <c r="AL12325" s="4"/>
      <c r="AM12325" s="4"/>
    </row>
    <row r="12326" spans="21:39" x14ac:dyDescent="0.2">
      <c r="U12326" s="4"/>
      <c r="V12326" s="4"/>
      <c r="W12326" s="4"/>
      <c r="X12326" s="4"/>
      <c r="AJ12326" s="4"/>
      <c r="AK12326" s="4"/>
      <c r="AL12326" s="4"/>
      <c r="AM12326" s="4"/>
    </row>
    <row r="12327" spans="21:39" x14ac:dyDescent="0.2">
      <c r="U12327" s="4"/>
      <c r="V12327" s="4"/>
      <c r="W12327" s="4"/>
      <c r="X12327" s="4"/>
      <c r="AJ12327" s="4"/>
      <c r="AK12327" s="4"/>
      <c r="AL12327" s="4"/>
      <c r="AM12327" s="4"/>
    </row>
    <row r="12328" spans="21:39" x14ac:dyDescent="0.2">
      <c r="U12328" s="4"/>
      <c r="V12328" s="4"/>
      <c r="W12328" s="4"/>
      <c r="X12328" s="4"/>
      <c r="AJ12328" s="4"/>
      <c r="AK12328" s="4"/>
      <c r="AL12328" s="4"/>
      <c r="AM12328" s="4"/>
    </row>
    <row r="12329" spans="21:39" x14ac:dyDescent="0.2">
      <c r="U12329" s="4"/>
      <c r="V12329" s="4"/>
      <c r="W12329" s="4"/>
      <c r="X12329" s="4"/>
      <c r="AJ12329" s="4"/>
      <c r="AK12329" s="4"/>
      <c r="AL12329" s="4"/>
      <c r="AM12329" s="4"/>
    </row>
    <row r="12330" spans="21:39" x14ac:dyDescent="0.2">
      <c r="U12330" s="4"/>
      <c r="V12330" s="4"/>
      <c r="W12330" s="4"/>
      <c r="X12330" s="4"/>
      <c r="AJ12330" s="4"/>
      <c r="AK12330" s="4"/>
      <c r="AL12330" s="4"/>
      <c r="AM12330" s="4"/>
    </row>
    <row r="12331" spans="21:39" x14ac:dyDescent="0.2">
      <c r="U12331" s="4"/>
      <c r="V12331" s="4"/>
      <c r="W12331" s="4"/>
      <c r="X12331" s="4"/>
      <c r="AJ12331" s="4"/>
      <c r="AK12331" s="4"/>
      <c r="AL12331" s="4"/>
      <c r="AM12331" s="4"/>
    </row>
    <row r="12332" spans="21:39" x14ac:dyDescent="0.2">
      <c r="U12332" s="4"/>
      <c r="V12332" s="4"/>
      <c r="W12332" s="4"/>
      <c r="X12332" s="4"/>
      <c r="AJ12332" s="4"/>
      <c r="AK12332" s="4"/>
      <c r="AL12332" s="4"/>
      <c r="AM12332" s="4"/>
    </row>
    <row r="12333" spans="21:39" x14ac:dyDescent="0.2">
      <c r="U12333" s="4"/>
      <c r="V12333" s="4"/>
      <c r="W12333" s="4"/>
      <c r="X12333" s="4"/>
      <c r="AJ12333" s="4"/>
      <c r="AK12333" s="4"/>
      <c r="AL12333" s="4"/>
      <c r="AM12333" s="4"/>
    </row>
    <row r="12334" spans="21:39" x14ac:dyDescent="0.2">
      <c r="U12334" s="4"/>
      <c r="V12334" s="4"/>
      <c r="W12334" s="4"/>
      <c r="X12334" s="4"/>
      <c r="AJ12334" s="4"/>
      <c r="AK12334" s="4"/>
      <c r="AL12334" s="4"/>
      <c r="AM12334" s="4"/>
    </row>
    <row r="12335" spans="21:39" x14ac:dyDescent="0.2">
      <c r="U12335" s="4"/>
      <c r="V12335" s="4"/>
      <c r="W12335" s="4"/>
      <c r="X12335" s="4"/>
      <c r="AJ12335" s="4"/>
      <c r="AK12335" s="4"/>
      <c r="AL12335" s="4"/>
      <c r="AM12335" s="4"/>
    </row>
    <row r="12336" spans="21:39" x14ac:dyDescent="0.2">
      <c r="U12336" s="4"/>
      <c r="V12336" s="4"/>
      <c r="W12336" s="4"/>
      <c r="X12336" s="4"/>
      <c r="AJ12336" s="4"/>
      <c r="AK12336" s="4"/>
      <c r="AL12336" s="4"/>
      <c r="AM12336" s="4"/>
    </row>
    <row r="12337" spans="21:39" x14ac:dyDescent="0.2">
      <c r="U12337" s="4"/>
      <c r="V12337" s="4"/>
      <c r="W12337" s="4"/>
      <c r="X12337" s="4"/>
      <c r="AJ12337" s="4"/>
      <c r="AK12337" s="4"/>
      <c r="AL12337" s="4"/>
      <c r="AM12337" s="4"/>
    </row>
    <row r="12338" spans="21:39" x14ac:dyDescent="0.2">
      <c r="U12338" s="4"/>
      <c r="V12338" s="4"/>
      <c r="W12338" s="4"/>
      <c r="X12338" s="4"/>
      <c r="AJ12338" s="4"/>
      <c r="AK12338" s="4"/>
      <c r="AL12338" s="4"/>
      <c r="AM12338" s="4"/>
    </row>
    <row r="12339" spans="21:39" x14ac:dyDescent="0.2">
      <c r="U12339" s="4"/>
      <c r="V12339" s="4"/>
      <c r="W12339" s="4"/>
      <c r="X12339" s="4"/>
      <c r="AJ12339" s="4"/>
      <c r="AK12339" s="4"/>
      <c r="AL12339" s="4"/>
      <c r="AM12339" s="4"/>
    </row>
    <row r="12340" spans="21:39" x14ac:dyDescent="0.2">
      <c r="U12340" s="4"/>
      <c r="V12340" s="4"/>
      <c r="W12340" s="4"/>
      <c r="X12340" s="4"/>
      <c r="AJ12340" s="4"/>
      <c r="AK12340" s="4"/>
      <c r="AL12340" s="4"/>
      <c r="AM12340" s="4"/>
    </row>
    <row r="12341" spans="21:39" x14ac:dyDescent="0.2">
      <c r="U12341" s="4"/>
      <c r="V12341" s="4"/>
      <c r="W12341" s="4"/>
      <c r="X12341" s="4"/>
      <c r="AJ12341" s="4"/>
      <c r="AK12341" s="4"/>
      <c r="AL12341" s="4"/>
      <c r="AM12341" s="4"/>
    </row>
    <row r="12342" spans="21:39" x14ac:dyDescent="0.2">
      <c r="U12342" s="4"/>
      <c r="V12342" s="4"/>
      <c r="W12342" s="4"/>
      <c r="X12342" s="4"/>
      <c r="AJ12342" s="4"/>
      <c r="AK12342" s="4"/>
      <c r="AL12342" s="4"/>
      <c r="AM12342" s="4"/>
    </row>
    <row r="12343" spans="21:39" x14ac:dyDescent="0.2">
      <c r="U12343" s="4"/>
      <c r="V12343" s="4"/>
      <c r="W12343" s="4"/>
      <c r="X12343" s="4"/>
      <c r="AJ12343" s="4"/>
      <c r="AK12343" s="4"/>
      <c r="AL12343" s="4"/>
      <c r="AM12343" s="4"/>
    </row>
    <row r="12344" spans="21:39" x14ac:dyDescent="0.2">
      <c r="U12344" s="4"/>
      <c r="V12344" s="4"/>
      <c r="W12344" s="4"/>
      <c r="X12344" s="4"/>
      <c r="AJ12344" s="4"/>
      <c r="AK12344" s="4"/>
      <c r="AL12344" s="4"/>
      <c r="AM12344" s="4"/>
    </row>
    <row r="12345" spans="21:39" x14ac:dyDescent="0.2">
      <c r="U12345" s="4"/>
      <c r="V12345" s="4"/>
      <c r="W12345" s="4"/>
      <c r="X12345" s="4"/>
      <c r="AJ12345" s="4"/>
      <c r="AK12345" s="4"/>
      <c r="AL12345" s="4"/>
      <c r="AM12345" s="4"/>
    </row>
    <row r="12346" spans="21:39" x14ac:dyDescent="0.2">
      <c r="U12346" s="4"/>
      <c r="V12346" s="4"/>
      <c r="W12346" s="4"/>
      <c r="X12346" s="4"/>
      <c r="AJ12346" s="4"/>
      <c r="AK12346" s="4"/>
      <c r="AL12346" s="4"/>
      <c r="AM12346" s="4"/>
    </row>
    <row r="12347" spans="21:39" x14ac:dyDescent="0.2">
      <c r="U12347" s="4"/>
      <c r="V12347" s="4"/>
      <c r="W12347" s="4"/>
      <c r="X12347" s="4"/>
      <c r="AJ12347" s="4"/>
      <c r="AK12347" s="4"/>
      <c r="AL12347" s="4"/>
      <c r="AM12347" s="4"/>
    </row>
    <row r="12348" spans="21:39" x14ac:dyDescent="0.2">
      <c r="U12348" s="4"/>
      <c r="V12348" s="4"/>
      <c r="W12348" s="4"/>
      <c r="X12348" s="4"/>
      <c r="AJ12348" s="4"/>
      <c r="AK12348" s="4"/>
      <c r="AL12348" s="4"/>
      <c r="AM12348" s="4"/>
    </row>
    <row r="12349" spans="21:39" x14ac:dyDescent="0.2">
      <c r="U12349" s="4"/>
      <c r="V12349" s="4"/>
      <c r="W12349" s="4"/>
      <c r="X12349" s="4"/>
      <c r="AJ12349" s="4"/>
      <c r="AK12349" s="4"/>
      <c r="AL12349" s="4"/>
      <c r="AM12349" s="4"/>
    </row>
    <row r="12350" spans="21:39" x14ac:dyDescent="0.2">
      <c r="U12350" s="4"/>
      <c r="V12350" s="4"/>
      <c r="W12350" s="4"/>
      <c r="X12350" s="4"/>
      <c r="AJ12350" s="4"/>
      <c r="AK12350" s="4"/>
      <c r="AL12350" s="4"/>
      <c r="AM12350" s="4"/>
    </row>
    <row r="12351" spans="21:39" x14ac:dyDescent="0.2">
      <c r="U12351" s="4"/>
      <c r="V12351" s="4"/>
      <c r="W12351" s="4"/>
      <c r="X12351" s="4"/>
      <c r="AJ12351" s="4"/>
      <c r="AK12351" s="4"/>
      <c r="AL12351" s="4"/>
      <c r="AM12351" s="4"/>
    </row>
    <row r="12352" spans="21:39" x14ac:dyDescent="0.2">
      <c r="U12352" s="4"/>
      <c r="V12352" s="4"/>
      <c r="W12352" s="4"/>
      <c r="X12352" s="4"/>
      <c r="AJ12352" s="4"/>
      <c r="AK12352" s="4"/>
      <c r="AL12352" s="4"/>
      <c r="AM12352" s="4"/>
    </row>
    <row r="12353" spans="21:39" x14ac:dyDescent="0.2">
      <c r="U12353" s="4"/>
      <c r="V12353" s="4"/>
      <c r="W12353" s="4"/>
      <c r="X12353" s="4"/>
      <c r="AJ12353" s="4"/>
      <c r="AK12353" s="4"/>
      <c r="AL12353" s="4"/>
      <c r="AM12353" s="4"/>
    </row>
    <row r="12354" spans="21:39" x14ac:dyDescent="0.2">
      <c r="U12354" s="4"/>
      <c r="V12354" s="4"/>
      <c r="W12354" s="4"/>
      <c r="X12354" s="4"/>
      <c r="AJ12354" s="4"/>
      <c r="AK12354" s="4"/>
      <c r="AL12354" s="4"/>
      <c r="AM12354" s="4"/>
    </row>
    <row r="12355" spans="21:39" x14ac:dyDescent="0.2">
      <c r="U12355" s="4"/>
      <c r="V12355" s="4"/>
      <c r="W12355" s="4"/>
      <c r="X12355" s="4"/>
      <c r="AJ12355" s="4"/>
      <c r="AK12355" s="4"/>
      <c r="AL12355" s="4"/>
      <c r="AM12355" s="4"/>
    </row>
    <row r="12356" spans="21:39" x14ac:dyDescent="0.2">
      <c r="U12356" s="4"/>
      <c r="V12356" s="4"/>
      <c r="W12356" s="4"/>
      <c r="X12356" s="4"/>
      <c r="AJ12356" s="4"/>
      <c r="AK12356" s="4"/>
      <c r="AL12356" s="4"/>
      <c r="AM12356" s="4"/>
    </row>
    <row r="12357" spans="21:39" x14ac:dyDescent="0.2">
      <c r="U12357" s="4"/>
      <c r="V12357" s="4"/>
      <c r="W12357" s="4"/>
      <c r="X12357" s="4"/>
      <c r="AJ12357" s="4"/>
      <c r="AK12357" s="4"/>
      <c r="AL12357" s="4"/>
      <c r="AM12357" s="4"/>
    </row>
    <row r="12358" spans="21:39" x14ac:dyDescent="0.2">
      <c r="U12358" s="4"/>
      <c r="V12358" s="4"/>
      <c r="W12358" s="4"/>
      <c r="X12358" s="4"/>
      <c r="AJ12358" s="4"/>
      <c r="AK12358" s="4"/>
      <c r="AL12358" s="4"/>
      <c r="AM12358" s="4"/>
    </row>
    <row r="12359" spans="21:39" x14ac:dyDescent="0.2">
      <c r="U12359" s="4"/>
      <c r="V12359" s="4"/>
      <c r="W12359" s="4"/>
      <c r="X12359" s="4"/>
      <c r="AJ12359" s="4"/>
      <c r="AK12359" s="4"/>
      <c r="AL12359" s="4"/>
      <c r="AM12359" s="4"/>
    </row>
    <row r="12360" spans="21:39" x14ac:dyDescent="0.2">
      <c r="U12360" s="4"/>
      <c r="V12360" s="4"/>
      <c r="W12360" s="4"/>
      <c r="X12360" s="4"/>
      <c r="AJ12360" s="4"/>
      <c r="AK12360" s="4"/>
      <c r="AL12360" s="4"/>
      <c r="AM12360" s="4"/>
    </row>
    <row r="12361" spans="21:39" x14ac:dyDescent="0.2">
      <c r="U12361" s="4"/>
      <c r="V12361" s="4"/>
      <c r="W12361" s="4"/>
      <c r="X12361" s="4"/>
      <c r="AJ12361" s="4"/>
      <c r="AK12361" s="4"/>
      <c r="AL12361" s="4"/>
      <c r="AM12361" s="4"/>
    </row>
    <row r="12362" spans="21:39" x14ac:dyDescent="0.2">
      <c r="U12362" s="4"/>
      <c r="V12362" s="4"/>
      <c r="W12362" s="4"/>
      <c r="X12362" s="4"/>
      <c r="AJ12362" s="4"/>
      <c r="AK12362" s="4"/>
      <c r="AL12362" s="4"/>
      <c r="AM12362" s="4"/>
    </row>
    <row r="12363" spans="21:39" x14ac:dyDescent="0.2">
      <c r="U12363" s="4"/>
      <c r="V12363" s="4"/>
      <c r="W12363" s="4"/>
      <c r="X12363" s="4"/>
      <c r="AJ12363" s="4"/>
      <c r="AK12363" s="4"/>
      <c r="AL12363" s="4"/>
      <c r="AM12363" s="4"/>
    </row>
    <row r="12364" spans="21:39" x14ac:dyDescent="0.2">
      <c r="U12364" s="4"/>
      <c r="V12364" s="4"/>
      <c r="W12364" s="4"/>
      <c r="X12364" s="4"/>
      <c r="AJ12364" s="4"/>
      <c r="AK12364" s="4"/>
      <c r="AL12364" s="4"/>
      <c r="AM12364" s="4"/>
    </row>
    <row r="12365" spans="21:39" x14ac:dyDescent="0.2">
      <c r="U12365" s="4"/>
      <c r="V12365" s="4"/>
      <c r="W12365" s="4"/>
      <c r="X12365" s="4"/>
      <c r="AJ12365" s="4"/>
      <c r="AK12365" s="4"/>
      <c r="AL12365" s="4"/>
      <c r="AM12365" s="4"/>
    </row>
    <row r="12366" spans="21:39" x14ac:dyDescent="0.2">
      <c r="U12366" s="4"/>
      <c r="V12366" s="4"/>
      <c r="W12366" s="4"/>
      <c r="X12366" s="4"/>
      <c r="AJ12366" s="4"/>
      <c r="AK12366" s="4"/>
      <c r="AL12366" s="4"/>
      <c r="AM12366" s="4"/>
    </row>
    <row r="12367" spans="21:39" x14ac:dyDescent="0.2">
      <c r="U12367" s="4"/>
      <c r="V12367" s="4"/>
      <c r="W12367" s="4"/>
      <c r="X12367" s="4"/>
      <c r="AJ12367" s="4"/>
      <c r="AK12367" s="4"/>
      <c r="AL12367" s="4"/>
      <c r="AM12367" s="4"/>
    </row>
    <row r="12368" spans="21:39" x14ac:dyDescent="0.2">
      <c r="U12368" s="4"/>
      <c r="V12368" s="4"/>
      <c r="W12368" s="4"/>
      <c r="X12368" s="4"/>
      <c r="AJ12368" s="4"/>
      <c r="AK12368" s="4"/>
      <c r="AL12368" s="4"/>
      <c r="AM12368" s="4"/>
    </row>
    <row r="12369" spans="21:39" x14ac:dyDescent="0.2">
      <c r="U12369" s="4"/>
      <c r="V12369" s="4"/>
      <c r="W12369" s="4"/>
      <c r="X12369" s="4"/>
      <c r="AJ12369" s="4"/>
      <c r="AK12369" s="4"/>
      <c r="AL12369" s="4"/>
      <c r="AM12369" s="4"/>
    </row>
    <row r="12370" spans="21:39" x14ac:dyDescent="0.2">
      <c r="U12370" s="4"/>
      <c r="V12370" s="4"/>
      <c r="W12370" s="4"/>
      <c r="X12370" s="4"/>
      <c r="AJ12370" s="4"/>
      <c r="AK12370" s="4"/>
      <c r="AL12370" s="4"/>
      <c r="AM12370" s="4"/>
    </row>
    <row r="12371" spans="21:39" x14ac:dyDescent="0.2">
      <c r="U12371" s="4"/>
      <c r="V12371" s="4"/>
      <c r="W12371" s="4"/>
      <c r="X12371" s="4"/>
      <c r="AJ12371" s="4"/>
      <c r="AK12371" s="4"/>
      <c r="AL12371" s="4"/>
      <c r="AM12371" s="4"/>
    </row>
    <row r="12372" spans="21:39" x14ac:dyDescent="0.2">
      <c r="U12372" s="4"/>
      <c r="V12372" s="4"/>
      <c r="W12372" s="4"/>
      <c r="X12372" s="4"/>
      <c r="AJ12372" s="4"/>
      <c r="AK12372" s="4"/>
      <c r="AL12372" s="4"/>
      <c r="AM12372" s="4"/>
    </row>
    <row r="12373" spans="21:39" x14ac:dyDescent="0.2">
      <c r="U12373" s="4"/>
      <c r="V12373" s="4"/>
      <c r="W12373" s="4"/>
      <c r="X12373" s="4"/>
      <c r="AJ12373" s="4"/>
      <c r="AK12373" s="4"/>
      <c r="AL12373" s="4"/>
      <c r="AM12373" s="4"/>
    </row>
    <row r="12374" spans="21:39" x14ac:dyDescent="0.2">
      <c r="U12374" s="4"/>
      <c r="V12374" s="4"/>
      <c r="W12374" s="4"/>
      <c r="X12374" s="4"/>
      <c r="AJ12374" s="4"/>
      <c r="AK12374" s="4"/>
      <c r="AL12374" s="4"/>
      <c r="AM12374" s="4"/>
    </row>
    <row r="12375" spans="21:39" x14ac:dyDescent="0.2">
      <c r="U12375" s="4"/>
      <c r="V12375" s="4"/>
      <c r="W12375" s="4"/>
      <c r="X12375" s="4"/>
      <c r="AJ12375" s="4"/>
      <c r="AK12375" s="4"/>
      <c r="AL12375" s="4"/>
      <c r="AM12375" s="4"/>
    </row>
    <row r="12376" spans="21:39" x14ac:dyDescent="0.2">
      <c r="U12376" s="4"/>
      <c r="V12376" s="4"/>
      <c r="W12376" s="4"/>
      <c r="X12376" s="4"/>
      <c r="AJ12376" s="4"/>
      <c r="AK12376" s="4"/>
      <c r="AL12376" s="4"/>
      <c r="AM12376" s="4"/>
    </row>
    <row r="12377" spans="21:39" x14ac:dyDescent="0.2">
      <c r="U12377" s="4"/>
      <c r="V12377" s="4"/>
      <c r="W12377" s="4"/>
      <c r="X12377" s="4"/>
      <c r="AJ12377" s="4"/>
      <c r="AK12377" s="4"/>
      <c r="AL12377" s="4"/>
      <c r="AM12377" s="4"/>
    </row>
    <row r="12378" spans="21:39" x14ac:dyDescent="0.2">
      <c r="U12378" s="4"/>
      <c r="V12378" s="4"/>
      <c r="W12378" s="4"/>
      <c r="X12378" s="4"/>
      <c r="AJ12378" s="4"/>
      <c r="AK12378" s="4"/>
      <c r="AL12378" s="4"/>
      <c r="AM12378" s="4"/>
    </row>
    <row r="12379" spans="21:39" x14ac:dyDescent="0.2">
      <c r="U12379" s="4"/>
      <c r="V12379" s="4"/>
      <c r="W12379" s="4"/>
      <c r="X12379" s="4"/>
      <c r="AJ12379" s="4"/>
      <c r="AK12379" s="4"/>
      <c r="AL12379" s="4"/>
      <c r="AM12379" s="4"/>
    </row>
    <row r="12380" spans="21:39" x14ac:dyDescent="0.2">
      <c r="U12380" s="4"/>
      <c r="V12380" s="4"/>
      <c r="W12380" s="4"/>
      <c r="X12380" s="4"/>
      <c r="AJ12380" s="4"/>
      <c r="AK12380" s="4"/>
      <c r="AL12380" s="4"/>
      <c r="AM12380" s="4"/>
    </row>
    <row r="12381" spans="21:39" x14ac:dyDescent="0.2">
      <c r="U12381" s="4"/>
      <c r="V12381" s="4"/>
      <c r="W12381" s="4"/>
      <c r="X12381" s="4"/>
      <c r="AJ12381" s="4"/>
      <c r="AK12381" s="4"/>
      <c r="AL12381" s="4"/>
      <c r="AM12381" s="4"/>
    </row>
    <row r="12382" spans="21:39" x14ac:dyDescent="0.2">
      <c r="U12382" s="4"/>
      <c r="V12382" s="4"/>
      <c r="W12382" s="4"/>
      <c r="X12382" s="4"/>
      <c r="AJ12382" s="4"/>
      <c r="AK12382" s="4"/>
      <c r="AL12382" s="4"/>
      <c r="AM12382" s="4"/>
    </row>
    <row r="12383" spans="21:39" x14ac:dyDescent="0.2">
      <c r="U12383" s="4"/>
      <c r="V12383" s="4"/>
      <c r="W12383" s="4"/>
      <c r="X12383" s="4"/>
      <c r="AJ12383" s="4"/>
      <c r="AK12383" s="4"/>
      <c r="AL12383" s="4"/>
      <c r="AM12383" s="4"/>
    </row>
    <row r="12384" spans="21:39" x14ac:dyDescent="0.2">
      <c r="U12384" s="4"/>
      <c r="V12384" s="4"/>
      <c r="W12384" s="4"/>
      <c r="X12384" s="4"/>
      <c r="AJ12384" s="4"/>
      <c r="AK12384" s="4"/>
      <c r="AL12384" s="4"/>
      <c r="AM12384" s="4"/>
    </row>
    <row r="12385" spans="21:39" x14ac:dyDescent="0.2">
      <c r="U12385" s="4"/>
      <c r="V12385" s="4"/>
      <c r="W12385" s="4"/>
      <c r="X12385" s="4"/>
      <c r="AJ12385" s="4"/>
      <c r="AK12385" s="4"/>
      <c r="AL12385" s="4"/>
      <c r="AM12385" s="4"/>
    </row>
    <row r="12386" spans="21:39" x14ac:dyDescent="0.2">
      <c r="U12386" s="4"/>
      <c r="V12386" s="4"/>
      <c r="W12386" s="4"/>
      <c r="X12386" s="4"/>
      <c r="AJ12386" s="4"/>
      <c r="AK12386" s="4"/>
      <c r="AL12386" s="4"/>
      <c r="AM12386" s="4"/>
    </row>
    <row r="12387" spans="21:39" x14ac:dyDescent="0.2">
      <c r="U12387" s="4"/>
      <c r="V12387" s="4"/>
      <c r="W12387" s="4"/>
      <c r="X12387" s="4"/>
      <c r="AJ12387" s="4"/>
      <c r="AK12387" s="4"/>
      <c r="AL12387" s="4"/>
      <c r="AM12387" s="4"/>
    </row>
    <row r="12388" spans="21:39" x14ac:dyDescent="0.2">
      <c r="U12388" s="4"/>
      <c r="V12388" s="4"/>
      <c r="W12388" s="4"/>
      <c r="X12388" s="4"/>
      <c r="AJ12388" s="4"/>
      <c r="AK12388" s="4"/>
      <c r="AL12388" s="4"/>
      <c r="AM12388" s="4"/>
    </row>
    <row r="12389" spans="21:39" x14ac:dyDescent="0.2">
      <c r="U12389" s="4"/>
      <c r="V12389" s="4"/>
      <c r="W12389" s="4"/>
      <c r="X12389" s="4"/>
      <c r="AJ12389" s="4"/>
      <c r="AK12389" s="4"/>
      <c r="AL12389" s="4"/>
      <c r="AM12389" s="4"/>
    </row>
    <row r="12390" spans="21:39" x14ac:dyDescent="0.2">
      <c r="U12390" s="4"/>
      <c r="V12390" s="4"/>
      <c r="W12390" s="4"/>
      <c r="X12390" s="4"/>
      <c r="AJ12390" s="4"/>
      <c r="AK12390" s="4"/>
      <c r="AL12390" s="4"/>
      <c r="AM12390" s="4"/>
    </row>
    <row r="12391" spans="21:39" x14ac:dyDescent="0.2">
      <c r="U12391" s="4"/>
      <c r="V12391" s="4"/>
      <c r="W12391" s="4"/>
      <c r="X12391" s="4"/>
      <c r="AJ12391" s="4"/>
      <c r="AK12391" s="4"/>
      <c r="AL12391" s="4"/>
      <c r="AM12391" s="4"/>
    </row>
    <row r="12392" spans="21:39" x14ac:dyDescent="0.2">
      <c r="U12392" s="4"/>
      <c r="V12392" s="4"/>
      <c r="W12392" s="4"/>
      <c r="X12392" s="4"/>
      <c r="AJ12392" s="4"/>
      <c r="AK12392" s="4"/>
      <c r="AL12392" s="4"/>
      <c r="AM12392" s="4"/>
    </row>
    <row r="12393" spans="21:39" x14ac:dyDescent="0.2">
      <c r="U12393" s="4"/>
      <c r="V12393" s="4"/>
      <c r="W12393" s="4"/>
      <c r="X12393" s="4"/>
      <c r="AJ12393" s="4"/>
      <c r="AK12393" s="4"/>
      <c r="AL12393" s="4"/>
      <c r="AM12393" s="4"/>
    </row>
    <row r="12394" spans="21:39" x14ac:dyDescent="0.2">
      <c r="U12394" s="4"/>
      <c r="V12394" s="4"/>
      <c r="W12394" s="4"/>
      <c r="X12394" s="4"/>
      <c r="AJ12394" s="4"/>
      <c r="AK12394" s="4"/>
      <c r="AL12394" s="4"/>
      <c r="AM12394" s="4"/>
    </row>
    <row r="12395" spans="21:39" x14ac:dyDescent="0.2">
      <c r="U12395" s="4"/>
      <c r="V12395" s="4"/>
      <c r="W12395" s="4"/>
      <c r="X12395" s="4"/>
      <c r="AJ12395" s="4"/>
      <c r="AK12395" s="4"/>
      <c r="AL12395" s="4"/>
      <c r="AM12395" s="4"/>
    </row>
    <row r="12396" spans="21:39" x14ac:dyDescent="0.2">
      <c r="U12396" s="4"/>
      <c r="V12396" s="4"/>
      <c r="W12396" s="4"/>
      <c r="X12396" s="4"/>
      <c r="AJ12396" s="4"/>
      <c r="AK12396" s="4"/>
      <c r="AL12396" s="4"/>
      <c r="AM12396" s="4"/>
    </row>
    <row r="12397" spans="21:39" x14ac:dyDescent="0.2">
      <c r="U12397" s="4"/>
      <c r="V12397" s="4"/>
      <c r="W12397" s="4"/>
      <c r="X12397" s="4"/>
      <c r="AJ12397" s="4"/>
      <c r="AK12397" s="4"/>
      <c r="AL12397" s="4"/>
      <c r="AM12397" s="4"/>
    </row>
    <row r="12398" spans="21:39" x14ac:dyDescent="0.2">
      <c r="U12398" s="4"/>
      <c r="V12398" s="4"/>
      <c r="W12398" s="4"/>
      <c r="X12398" s="4"/>
      <c r="AJ12398" s="4"/>
      <c r="AK12398" s="4"/>
      <c r="AL12398" s="4"/>
      <c r="AM12398" s="4"/>
    </row>
    <row r="12399" spans="21:39" x14ac:dyDescent="0.2">
      <c r="U12399" s="4"/>
      <c r="V12399" s="4"/>
      <c r="W12399" s="4"/>
      <c r="X12399" s="4"/>
      <c r="AJ12399" s="4"/>
      <c r="AK12399" s="4"/>
      <c r="AL12399" s="4"/>
      <c r="AM12399" s="4"/>
    </row>
    <row r="12400" spans="21:39" x14ac:dyDescent="0.2">
      <c r="U12400" s="4"/>
      <c r="V12400" s="4"/>
      <c r="W12400" s="4"/>
      <c r="X12400" s="4"/>
      <c r="AJ12400" s="4"/>
      <c r="AK12400" s="4"/>
      <c r="AL12400" s="4"/>
      <c r="AM12400" s="4"/>
    </row>
    <row r="12401" spans="21:39" x14ac:dyDescent="0.2">
      <c r="U12401" s="4"/>
      <c r="V12401" s="4"/>
      <c r="W12401" s="4"/>
      <c r="X12401" s="4"/>
      <c r="AJ12401" s="4"/>
      <c r="AK12401" s="4"/>
      <c r="AL12401" s="4"/>
      <c r="AM12401" s="4"/>
    </row>
    <row r="12402" spans="21:39" x14ac:dyDescent="0.2">
      <c r="U12402" s="4"/>
      <c r="V12402" s="4"/>
      <c r="W12402" s="4"/>
      <c r="X12402" s="4"/>
      <c r="AJ12402" s="4"/>
      <c r="AK12402" s="4"/>
      <c r="AL12402" s="4"/>
      <c r="AM12402" s="4"/>
    </row>
    <row r="12403" spans="21:39" x14ac:dyDescent="0.2">
      <c r="U12403" s="4"/>
      <c r="V12403" s="4"/>
      <c r="W12403" s="4"/>
      <c r="X12403" s="4"/>
      <c r="AJ12403" s="4"/>
      <c r="AK12403" s="4"/>
      <c r="AL12403" s="4"/>
      <c r="AM12403" s="4"/>
    </row>
    <row r="12404" spans="21:39" x14ac:dyDescent="0.2">
      <c r="U12404" s="4"/>
      <c r="V12404" s="4"/>
      <c r="W12404" s="4"/>
      <c r="X12404" s="4"/>
      <c r="AJ12404" s="4"/>
      <c r="AK12404" s="4"/>
      <c r="AL12404" s="4"/>
      <c r="AM12404" s="4"/>
    </row>
    <row r="12405" spans="21:39" x14ac:dyDescent="0.2">
      <c r="U12405" s="4"/>
      <c r="V12405" s="4"/>
      <c r="W12405" s="4"/>
      <c r="X12405" s="4"/>
      <c r="AJ12405" s="4"/>
      <c r="AK12405" s="4"/>
      <c r="AL12405" s="4"/>
      <c r="AM12405" s="4"/>
    </row>
    <row r="12406" spans="21:39" x14ac:dyDescent="0.2">
      <c r="U12406" s="4"/>
      <c r="V12406" s="4"/>
      <c r="W12406" s="4"/>
      <c r="X12406" s="4"/>
      <c r="AJ12406" s="4"/>
      <c r="AK12406" s="4"/>
      <c r="AL12406" s="4"/>
      <c r="AM12406" s="4"/>
    </row>
    <row r="12407" spans="21:39" x14ac:dyDescent="0.2">
      <c r="U12407" s="4"/>
      <c r="V12407" s="4"/>
      <c r="W12407" s="4"/>
      <c r="X12407" s="4"/>
      <c r="AJ12407" s="4"/>
      <c r="AK12407" s="4"/>
      <c r="AL12407" s="4"/>
      <c r="AM12407" s="4"/>
    </row>
    <row r="12408" spans="21:39" x14ac:dyDescent="0.2">
      <c r="U12408" s="4"/>
      <c r="V12408" s="4"/>
      <c r="W12408" s="4"/>
      <c r="X12408" s="4"/>
      <c r="AJ12408" s="4"/>
      <c r="AK12408" s="4"/>
      <c r="AL12408" s="4"/>
      <c r="AM12408" s="4"/>
    </row>
    <row r="12409" spans="21:39" x14ac:dyDescent="0.2">
      <c r="U12409" s="4"/>
      <c r="V12409" s="4"/>
      <c r="W12409" s="4"/>
      <c r="X12409" s="4"/>
      <c r="AJ12409" s="4"/>
      <c r="AK12409" s="4"/>
      <c r="AL12409" s="4"/>
      <c r="AM12409" s="4"/>
    </row>
    <row r="12410" spans="21:39" x14ac:dyDescent="0.2">
      <c r="U12410" s="4"/>
      <c r="V12410" s="4"/>
      <c r="W12410" s="4"/>
      <c r="X12410" s="4"/>
      <c r="AJ12410" s="4"/>
      <c r="AK12410" s="4"/>
      <c r="AL12410" s="4"/>
      <c r="AM12410" s="4"/>
    </row>
    <row r="12411" spans="21:39" x14ac:dyDescent="0.2">
      <c r="U12411" s="4"/>
      <c r="V12411" s="4"/>
      <c r="W12411" s="4"/>
      <c r="X12411" s="4"/>
      <c r="AJ12411" s="4"/>
      <c r="AK12411" s="4"/>
      <c r="AL12411" s="4"/>
      <c r="AM12411" s="4"/>
    </row>
    <row r="12412" spans="21:39" x14ac:dyDescent="0.2">
      <c r="U12412" s="4"/>
      <c r="V12412" s="4"/>
      <c r="W12412" s="4"/>
      <c r="X12412" s="4"/>
      <c r="AJ12412" s="4"/>
      <c r="AK12412" s="4"/>
      <c r="AL12412" s="4"/>
      <c r="AM12412" s="4"/>
    </row>
    <row r="12413" spans="21:39" x14ac:dyDescent="0.2">
      <c r="U12413" s="4"/>
      <c r="V12413" s="4"/>
      <c r="W12413" s="4"/>
      <c r="X12413" s="4"/>
      <c r="AJ12413" s="4"/>
      <c r="AK12413" s="4"/>
      <c r="AL12413" s="4"/>
      <c r="AM12413" s="4"/>
    </row>
    <row r="12414" spans="21:39" x14ac:dyDescent="0.2">
      <c r="U12414" s="4"/>
      <c r="V12414" s="4"/>
      <c r="W12414" s="4"/>
      <c r="X12414" s="4"/>
      <c r="AJ12414" s="4"/>
      <c r="AK12414" s="4"/>
      <c r="AL12414" s="4"/>
      <c r="AM12414" s="4"/>
    </row>
    <row r="12415" spans="21:39" x14ac:dyDescent="0.2">
      <c r="U12415" s="4"/>
      <c r="V12415" s="4"/>
      <c r="W12415" s="4"/>
      <c r="X12415" s="4"/>
      <c r="AJ12415" s="4"/>
      <c r="AK12415" s="4"/>
      <c r="AL12415" s="4"/>
      <c r="AM12415" s="4"/>
    </row>
    <row r="12416" spans="21:39" x14ac:dyDescent="0.2">
      <c r="U12416" s="4"/>
      <c r="V12416" s="4"/>
      <c r="W12416" s="4"/>
      <c r="X12416" s="4"/>
      <c r="AJ12416" s="4"/>
      <c r="AK12416" s="4"/>
      <c r="AL12416" s="4"/>
      <c r="AM12416" s="4"/>
    </row>
    <row r="12417" spans="21:39" x14ac:dyDescent="0.2">
      <c r="U12417" s="4"/>
      <c r="V12417" s="4"/>
      <c r="W12417" s="4"/>
      <c r="X12417" s="4"/>
      <c r="AJ12417" s="4"/>
      <c r="AK12417" s="4"/>
      <c r="AL12417" s="4"/>
      <c r="AM12417" s="4"/>
    </row>
    <row r="12418" spans="21:39" x14ac:dyDescent="0.2">
      <c r="U12418" s="4"/>
      <c r="V12418" s="4"/>
      <c r="W12418" s="4"/>
      <c r="X12418" s="4"/>
      <c r="AJ12418" s="4"/>
      <c r="AK12418" s="4"/>
      <c r="AL12418" s="4"/>
      <c r="AM12418" s="4"/>
    </row>
    <row r="12419" spans="21:39" x14ac:dyDescent="0.2">
      <c r="U12419" s="4"/>
      <c r="V12419" s="4"/>
      <c r="W12419" s="4"/>
      <c r="X12419" s="4"/>
      <c r="AJ12419" s="4"/>
      <c r="AK12419" s="4"/>
      <c r="AL12419" s="4"/>
      <c r="AM12419" s="4"/>
    </row>
    <row r="12420" spans="21:39" x14ac:dyDescent="0.2">
      <c r="U12420" s="4"/>
      <c r="V12420" s="4"/>
      <c r="W12420" s="4"/>
      <c r="X12420" s="4"/>
      <c r="AJ12420" s="4"/>
      <c r="AK12420" s="4"/>
      <c r="AL12420" s="4"/>
      <c r="AM12420" s="4"/>
    </row>
    <row r="12421" spans="21:39" x14ac:dyDescent="0.2">
      <c r="U12421" s="4"/>
      <c r="V12421" s="4"/>
      <c r="W12421" s="4"/>
      <c r="X12421" s="4"/>
      <c r="AJ12421" s="4"/>
      <c r="AK12421" s="4"/>
      <c r="AL12421" s="4"/>
      <c r="AM12421" s="4"/>
    </row>
    <row r="12422" spans="21:39" x14ac:dyDescent="0.2">
      <c r="U12422" s="4"/>
      <c r="V12422" s="4"/>
      <c r="W12422" s="4"/>
      <c r="X12422" s="4"/>
      <c r="AJ12422" s="4"/>
      <c r="AK12422" s="4"/>
      <c r="AL12422" s="4"/>
      <c r="AM12422" s="4"/>
    </row>
    <row r="12423" spans="21:39" x14ac:dyDescent="0.2">
      <c r="U12423" s="4"/>
      <c r="V12423" s="4"/>
      <c r="W12423" s="4"/>
      <c r="X12423" s="4"/>
      <c r="AJ12423" s="4"/>
      <c r="AK12423" s="4"/>
      <c r="AL12423" s="4"/>
      <c r="AM12423" s="4"/>
    </row>
    <row r="12424" spans="21:39" x14ac:dyDescent="0.2">
      <c r="U12424" s="4"/>
      <c r="V12424" s="4"/>
      <c r="W12424" s="4"/>
      <c r="X12424" s="4"/>
      <c r="AJ12424" s="4"/>
      <c r="AK12424" s="4"/>
      <c r="AL12424" s="4"/>
      <c r="AM12424" s="4"/>
    </row>
    <row r="12425" spans="21:39" x14ac:dyDescent="0.2">
      <c r="U12425" s="4"/>
      <c r="V12425" s="4"/>
      <c r="W12425" s="4"/>
      <c r="X12425" s="4"/>
      <c r="AJ12425" s="4"/>
      <c r="AK12425" s="4"/>
      <c r="AL12425" s="4"/>
      <c r="AM12425" s="4"/>
    </row>
    <row r="12426" spans="21:39" x14ac:dyDescent="0.2">
      <c r="U12426" s="4"/>
      <c r="V12426" s="4"/>
      <c r="W12426" s="4"/>
      <c r="X12426" s="4"/>
      <c r="AJ12426" s="4"/>
      <c r="AK12426" s="4"/>
      <c r="AL12426" s="4"/>
      <c r="AM12426" s="4"/>
    </row>
    <row r="12427" spans="21:39" x14ac:dyDescent="0.2">
      <c r="U12427" s="4"/>
      <c r="V12427" s="4"/>
      <c r="W12427" s="4"/>
      <c r="X12427" s="4"/>
      <c r="AJ12427" s="4"/>
      <c r="AK12427" s="4"/>
      <c r="AL12427" s="4"/>
      <c r="AM12427" s="4"/>
    </row>
    <row r="12428" spans="21:39" x14ac:dyDescent="0.2">
      <c r="U12428" s="4"/>
      <c r="V12428" s="4"/>
      <c r="W12428" s="4"/>
      <c r="X12428" s="4"/>
      <c r="AJ12428" s="4"/>
      <c r="AK12428" s="4"/>
      <c r="AL12428" s="4"/>
      <c r="AM12428" s="4"/>
    </row>
    <row r="12429" spans="21:39" x14ac:dyDescent="0.2">
      <c r="U12429" s="4"/>
      <c r="V12429" s="4"/>
      <c r="W12429" s="4"/>
      <c r="X12429" s="4"/>
      <c r="AJ12429" s="4"/>
      <c r="AK12429" s="4"/>
      <c r="AL12429" s="4"/>
      <c r="AM12429" s="4"/>
    </row>
    <row r="12430" spans="21:39" x14ac:dyDescent="0.2">
      <c r="U12430" s="4"/>
      <c r="V12430" s="4"/>
      <c r="W12430" s="4"/>
      <c r="X12430" s="4"/>
      <c r="AJ12430" s="4"/>
      <c r="AK12430" s="4"/>
      <c r="AL12430" s="4"/>
      <c r="AM12430" s="4"/>
    </row>
    <row r="12431" spans="21:39" x14ac:dyDescent="0.2">
      <c r="U12431" s="4"/>
      <c r="V12431" s="4"/>
      <c r="W12431" s="4"/>
      <c r="X12431" s="4"/>
      <c r="AJ12431" s="4"/>
      <c r="AK12431" s="4"/>
      <c r="AL12431" s="4"/>
      <c r="AM12431" s="4"/>
    </row>
    <row r="12432" spans="21:39" x14ac:dyDescent="0.2">
      <c r="U12432" s="4"/>
      <c r="V12432" s="4"/>
      <c r="W12432" s="4"/>
      <c r="X12432" s="4"/>
      <c r="AJ12432" s="4"/>
      <c r="AK12432" s="4"/>
      <c r="AL12432" s="4"/>
      <c r="AM12432" s="4"/>
    </row>
    <row r="12433" spans="21:39" x14ac:dyDescent="0.2">
      <c r="U12433" s="4"/>
      <c r="V12433" s="4"/>
      <c r="W12433" s="4"/>
      <c r="X12433" s="4"/>
      <c r="AJ12433" s="4"/>
      <c r="AK12433" s="4"/>
      <c r="AL12433" s="4"/>
      <c r="AM12433" s="4"/>
    </row>
    <row r="12434" spans="21:39" x14ac:dyDescent="0.2">
      <c r="U12434" s="4"/>
      <c r="V12434" s="4"/>
      <c r="W12434" s="4"/>
      <c r="X12434" s="4"/>
      <c r="AJ12434" s="4"/>
      <c r="AK12434" s="4"/>
      <c r="AL12434" s="4"/>
      <c r="AM12434" s="4"/>
    </row>
    <row r="12435" spans="21:39" x14ac:dyDescent="0.2">
      <c r="U12435" s="4"/>
      <c r="V12435" s="4"/>
      <c r="W12435" s="4"/>
      <c r="X12435" s="4"/>
      <c r="AJ12435" s="4"/>
      <c r="AK12435" s="4"/>
      <c r="AL12435" s="4"/>
      <c r="AM12435" s="4"/>
    </row>
    <row r="12436" spans="21:39" x14ac:dyDescent="0.2">
      <c r="U12436" s="4"/>
      <c r="V12436" s="4"/>
      <c r="W12436" s="4"/>
      <c r="X12436" s="4"/>
      <c r="AJ12436" s="4"/>
      <c r="AK12436" s="4"/>
      <c r="AL12436" s="4"/>
      <c r="AM12436" s="4"/>
    </row>
    <row r="12437" spans="21:39" x14ac:dyDescent="0.2">
      <c r="U12437" s="4"/>
      <c r="V12437" s="4"/>
      <c r="W12437" s="4"/>
      <c r="X12437" s="4"/>
      <c r="AJ12437" s="4"/>
      <c r="AK12437" s="4"/>
      <c r="AL12437" s="4"/>
      <c r="AM12437" s="4"/>
    </row>
    <row r="12438" spans="21:39" x14ac:dyDescent="0.2">
      <c r="U12438" s="4"/>
      <c r="V12438" s="4"/>
      <c r="W12438" s="4"/>
      <c r="X12438" s="4"/>
      <c r="AJ12438" s="4"/>
      <c r="AK12438" s="4"/>
      <c r="AL12438" s="4"/>
      <c r="AM12438" s="4"/>
    </row>
    <row r="12439" spans="21:39" x14ac:dyDescent="0.2">
      <c r="U12439" s="4"/>
      <c r="V12439" s="4"/>
      <c r="W12439" s="4"/>
      <c r="X12439" s="4"/>
      <c r="AJ12439" s="4"/>
      <c r="AK12439" s="4"/>
      <c r="AL12439" s="4"/>
      <c r="AM12439" s="4"/>
    </row>
    <row r="12440" spans="21:39" x14ac:dyDescent="0.2">
      <c r="U12440" s="4"/>
      <c r="V12440" s="4"/>
      <c r="W12440" s="4"/>
      <c r="X12440" s="4"/>
      <c r="AJ12440" s="4"/>
      <c r="AK12440" s="4"/>
      <c r="AL12440" s="4"/>
      <c r="AM12440" s="4"/>
    </row>
    <row r="12441" spans="21:39" x14ac:dyDescent="0.2">
      <c r="U12441" s="4"/>
      <c r="V12441" s="4"/>
      <c r="W12441" s="4"/>
      <c r="X12441" s="4"/>
      <c r="AJ12441" s="4"/>
      <c r="AK12441" s="4"/>
      <c r="AL12441" s="4"/>
      <c r="AM12441" s="4"/>
    </row>
    <row r="12442" spans="21:39" x14ac:dyDescent="0.2">
      <c r="U12442" s="4"/>
      <c r="V12442" s="4"/>
      <c r="W12442" s="4"/>
      <c r="X12442" s="4"/>
      <c r="AJ12442" s="4"/>
      <c r="AK12442" s="4"/>
      <c r="AL12442" s="4"/>
      <c r="AM12442" s="4"/>
    </row>
    <row r="12443" spans="21:39" x14ac:dyDescent="0.2">
      <c r="U12443" s="4"/>
      <c r="V12443" s="4"/>
      <c r="W12443" s="4"/>
      <c r="X12443" s="4"/>
      <c r="AJ12443" s="4"/>
      <c r="AK12443" s="4"/>
      <c r="AL12443" s="4"/>
      <c r="AM12443" s="4"/>
    </row>
    <row r="12444" spans="21:39" x14ac:dyDescent="0.2">
      <c r="U12444" s="4"/>
      <c r="V12444" s="4"/>
      <c r="W12444" s="4"/>
      <c r="X12444" s="4"/>
      <c r="AJ12444" s="4"/>
      <c r="AK12444" s="4"/>
      <c r="AL12444" s="4"/>
      <c r="AM12444" s="4"/>
    </row>
    <row r="12445" spans="21:39" x14ac:dyDescent="0.2">
      <c r="U12445" s="4"/>
      <c r="V12445" s="4"/>
      <c r="W12445" s="4"/>
      <c r="X12445" s="4"/>
      <c r="AJ12445" s="4"/>
      <c r="AK12445" s="4"/>
      <c r="AL12445" s="4"/>
      <c r="AM12445" s="4"/>
    </row>
    <row r="12446" spans="21:39" x14ac:dyDescent="0.2">
      <c r="U12446" s="4"/>
      <c r="V12446" s="4"/>
      <c r="W12446" s="4"/>
      <c r="X12446" s="4"/>
      <c r="AJ12446" s="4"/>
      <c r="AK12446" s="4"/>
      <c r="AL12446" s="4"/>
      <c r="AM12446" s="4"/>
    </row>
    <row r="12447" spans="21:39" x14ac:dyDescent="0.2">
      <c r="U12447" s="4"/>
      <c r="V12447" s="4"/>
      <c r="W12447" s="4"/>
      <c r="X12447" s="4"/>
      <c r="AJ12447" s="4"/>
      <c r="AK12447" s="4"/>
      <c r="AL12447" s="4"/>
      <c r="AM12447" s="4"/>
    </row>
    <row r="12448" spans="21:39" x14ac:dyDescent="0.2">
      <c r="U12448" s="4"/>
      <c r="V12448" s="4"/>
      <c r="W12448" s="4"/>
      <c r="X12448" s="4"/>
      <c r="AJ12448" s="4"/>
      <c r="AK12448" s="4"/>
      <c r="AL12448" s="4"/>
      <c r="AM12448" s="4"/>
    </row>
    <row r="12449" spans="21:39" x14ac:dyDescent="0.2">
      <c r="U12449" s="4"/>
      <c r="V12449" s="4"/>
      <c r="W12449" s="4"/>
      <c r="X12449" s="4"/>
      <c r="AJ12449" s="4"/>
      <c r="AK12449" s="4"/>
      <c r="AL12449" s="4"/>
      <c r="AM12449" s="4"/>
    </row>
    <row r="12450" spans="21:39" x14ac:dyDescent="0.2">
      <c r="U12450" s="4"/>
      <c r="V12450" s="4"/>
      <c r="W12450" s="4"/>
      <c r="X12450" s="4"/>
      <c r="AJ12450" s="4"/>
      <c r="AK12450" s="4"/>
      <c r="AL12450" s="4"/>
      <c r="AM12450" s="4"/>
    </row>
    <row r="12451" spans="21:39" x14ac:dyDescent="0.2">
      <c r="U12451" s="4"/>
      <c r="V12451" s="4"/>
      <c r="W12451" s="4"/>
      <c r="X12451" s="4"/>
      <c r="AJ12451" s="4"/>
      <c r="AK12451" s="4"/>
      <c r="AL12451" s="4"/>
      <c r="AM12451" s="4"/>
    </row>
    <row r="12452" spans="21:39" x14ac:dyDescent="0.2">
      <c r="U12452" s="4"/>
      <c r="V12452" s="4"/>
      <c r="W12452" s="4"/>
      <c r="X12452" s="4"/>
      <c r="AJ12452" s="4"/>
      <c r="AK12452" s="4"/>
      <c r="AL12452" s="4"/>
      <c r="AM12452" s="4"/>
    </row>
    <row r="12453" spans="21:39" x14ac:dyDescent="0.2">
      <c r="U12453" s="4"/>
      <c r="V12453" s="4"/>
      <c r="W12453" s="4"/>
      <c r="X12453" s="4"/>
      <c r="AJ12453" s="4"/>
      <c r="AK12453" s="4"/>
      <c r="AL12453" s="4"/>
      <c r="AM12453" s="4"/>
    </row>
    <row r="12454" spans="21:39" x14ac:dyDescent="0.2">
      <c r="U12454" s="4"/>
      <c r="V12454" s="4"/>
      <c r="W12454" s="4"/>
      <c r="X12454" s="4"/>
      <c r="AJ12454" s="4"/>
      <c r="AK12454" s="4"/>
      <c r="AL12454" s="4"/>
      <c r="AM12454" s="4"/>
    </row>
    <row r="12455" spans="21:39" x14ac:dyDescent="0.2">
      <c r="U12455" s="4"/>
      <c r="V12455" s="4"/>
      <c r="W12455" s="4"/>
      <c r="X12455" s="4"/>
      <c r="AJ12455" s="4"/>
      <c r="AK12455" s="4"/>
      <c r="AL12455" s="4"/>
      <c r="AM12455" s="4"/>
    </row>
    <row r="12456" spans="21:39" x14ac:dyDescent="0.2">
      <c r="U12456" s="4"/>
      <c r="V12456" s="4"/>
      <c r="W12456" s="4"/>
      <c r="X12456" s="4"/>
      <c r="AJ12456" s="4"/>
      <c r="AK12456" s="4"/>
      <c r="AL12456" s="4"/>
      <c r="AM12456" s="4"/>
    </row>
    <row r="12457" spans="21:39" x14ac:dyDescent="0.2">
      <c r="U12457" s="4"/>
      <c r="V12457" s="4"/>
      <c r="W12457" s="4"/>
      <c r="X12457" s="4"/>
      <c r="AJ12457" s="4"/>
      <c r="AK12457" s="4"/>
      <c r="AL12457" s="4"/>
      <c r="AM12457" s="4"/>
    </row>
    <row r="12458" spans="21:39" x14ac:dyDescent="0.2">
      <c r="U12458" s="4"/>
      <c r="V12458" s="4"/>
      <c r="W12458" s="4"/>
      <c r="X12458" s="4"/>
      <c r="AJ12458" s="4"/>
      <c r="AK12458" s="4"/>
      <c r="AL12458" s="4"/>
      <c r="AM12458" s="4"/>
    </row>
    <row r="12459" spans="21:39" x14ac:dyDescent="0.2">
      <c r="U12459" s="4"/>
      <c r="V12459" s="4"/>
      <c r="W12459" s="4"/>
      <c r="X12459" s="4"/>
      <c r="AJ12459" s="4"/>
      <c r="AK12459" s="4"/>
      <c r="AL12459" s="4"/>
      <c r="AM12459" s="4"/>
    </row>
    <row r="12460" spans="21:39" x14ac:dyDescent="0.2">
      <c r="U12460" s="4"/>
      <c r="V12460" s="4"/>
      <c r="W12460" s="4"/>
      <c r="X12460" s="4"/>
      <c r="AJ12460" s="4"/>
      <c r="AK12460" s="4"/>
      <c r="AL12460" s="4"/>
      <c r="AM12460" s="4"/>
    </row>
    <row r="12461" spans="21:39" x14ac:dyDescent="0.2">
      <c r="U12461" s="4"/>
      <c r="V12461" s="4"/>
      <c r="W12461" s="4"/>
      <c r="X12461" s="4"/>
      <c r="AJ12461" s="4"/>
      <c r="AK12461" s="4"/>
      <c r="AL12461" s="4"/>
      <c r="AM12461" s="4"/>
    </row>
    <row r="12462" spans="21:39" x14ac:dyDescent="0.2">
      <c r="U12462" s="4"/>
      <c r="V12462" s="4"/>
      <c r="W12462" s="4"/>
      <c r="X12462" s="4"/>
      <c r="AJ12462" s="4"/>
      <c r="AK12462" s="4"/>
      <c r="AL12462" s="4"/>
      <c r="AM12462" s="4"/>
    </row>
    <row r="12463" spans="21:39" x14ac:dyDescent="0.2">
      <c r="U12463" s="4"/>
      <c r="V12463" s="4"/>
      <c r="W12463" s="4"/>
      <c r="X12463" s="4"/>
      <c r="AJ12463" s="4"/>
      <c r="AK12463" s="4"/>
      <c r="AL12463" s="4"/>
      <c r="AM12463" s="4"/>
    </row>
    <row r="12464" spans="21:39" x14ac:dyDescent="0.2">
      <c r="U12464" s="4"/>
      <c r="V12464" s="4"/>
      <c r="W12464" s="4"/>
      <c r="X12464" s="4"/>
      <c r="AJ12464" s="4"/>
      <c r="AK12464" s="4"/>
      <c r="AL12464" s="4"/>
      <c r="AM12464" s="4"/>
    </row>
    <row r="12465" spans="21:39" x14ac:dyDescent="0.2">
      <c r="U12465" s="4"/>
      <c r="V12465" s="4"/>
      <c r="W12465" s="4"/>
      <c r="X12465" s="4"/>
      <c r="AJ12465" s="4"/>
      <c r="AK12465" s="4"/>
      <c r="AL12465" s="4"/>
      <c r="AM12465" s="4"/>
    </row>
    <row r="12466" spans="21:39" x14ac:dyDescent="0.2">
      <c r="U12466" s="4"/>
      <c r="V12466" s="4"/>
      <c r="W12466" s="4"/>
      <c r="X12466" s="4"/>
      <c r="AJ12466" s="4"/>
      <c r="AK12466" s="4"/>
      <c r="AL12466" s="4"/>
      <c r="AM12466" s="4"/>
    </row>
    <row r="12467" spans="21:39" x14ac:dyDescent="0.2">
      <c r="U12467" s="4"/>
      <c r="V12467" s="4"/>
      <c r="W12467" s="4"/>
      <c r="X12467" s="4"/>
      <c r="AJ12467" s="4"/>
      <c r="AK12467" s="4"/>
      <c r="AL12467" s="4"/>
      <c r="AM12467" s="4"/>
    </row>
    <row r="12468" spans="21:39" x14ac:dyDescent="0.2">
      <c r="U12468" s="4"/>
      <c r="V12468" s="4"/>
      <c r="W12468" s="4"/>
      <c r="X12468" s="4"/>
      <c r="AJ12468" s="4"/>
      <c r="AK12468" s="4"/>
      <c r="AL12468" s="4"/>
      <c r="AM12468" s="4"/>
    </row>
    <row r="12469" spans="21:39" x14ac:dyDescent="0.2">
      <c r="U12469" s="4"/>
      <c r="V12469" s="4"/>
      <c r="W12469" s="4"/>
      <c r="X12469" s="4"/>
      <c r="AJ12469" s="4"/>
      <c r="AK12469" s="4"/>
      <c r="AL12469" s="4"/>
      <c r="AM12469" s="4"/>
    </row>
    <row r="12470" spans="21:39" x14ac:dyDescent="0.2">
      <c r="U12470" s="4"/>
      <c r="V12470" s="4"/>
      <c r="W12470" s="4"/>
      <c r="X12470" s="4"/>
      <c r="AJ12470" s="4"/>
      <c r="AK12470" s="4"/>
      <c r="AL12470" s="4"/>
      <c r="AM12470" s="4"/>
    </row>
    <row r="12471" spans="21:39" x14ac:dyDescent="0.2">
      <c r="U12471" s="4"/>
      <c r="V12471" s="4"/>
      <c r="W12471" s="4"/>
      <c r="X12471" s="4"/>
      <c r="AJ12471" s="4"/>
      <c r="AK12471" s="4"/>
      <c r="AL12471" s="4"/>
      <c r="AM12471" s="4"/>
    </row>
    <row r="12472" spans="21:39" x14ac:dyDescent="0.2">
      <c r="U12472" s="4"/>
      <c r="V12472" s="4"/>
      <c r="W12472" s="4"/>
      <c r="X12472" s="4"/>
      <c r="AJ12472" s="4"/>
      <c r="AK12472" s="4"/>
      <c r="AL12472" s="4"/>
      <c r="AM12472" s="4"/>
    </row>
    <row r="12473" spans="21:39" x14ac:dyDescent="0.2">
      <c r="U12473" s="4"/>
      <c r="V12473" s="4"/>
      <c r="W12473" s="4"/>
      <c r="X12473" s="4"/>
      <c r="AJ12473" s="4"/>
      <c r="AK12473" s="4"/>
      <c r="AL12473" s="4"/>
      <c r="AM12473" s="4"/>
    </row>
    <row r="12474" spans="21:39" x14ac:dyDescent="0.2">
      <c r="U12474" s="4"/>
      <c r="V12474" s="4"/>
      <c r="W12474" s="4"/>
      <c r="X12474" s="4"/>
      <c r="AJ12474" s="4"/>
      <c r="AK12474" s="4"/>
      <c r="AL12474" s="4"/>
      <c r="AM12474" s="4"/>
    </row>
    <row r="12475" spans="21:39" x14ac:dyDescent="0.2">
      <c r="U12475" s="4"/>
      <c r="V12475" s="4"/>
      <c r="W12475" s="4"/>
      <c r="X12475" s="4"/>
      <c r="AJ12475" s="4"/>
      <c r="AK12475" s="4"/>
      <c r="AL12475" s="4"/>
      <c r="AM12475" s="4"/>
    </row>
    <row r="12476" spans="21:39" x14ac:dyDescent="0.2">
      <c r="U12476" s="4"/>
      <c r="V12476" s="4"/>
      <c r="W12476" s="4"/>
      <c r="X12476" s="4"/>
      <c r="AJ12476" s="4"/>
      <c r="AK12476" s="4"/>
      <c r="AL12476" s="4"/>
      <c r="AM12476" s="4"/>
    </row>
    <row r="12477" spans="21:39" x14ac:dyDescent="0.2">
      <c r="U12477" s="4"/>
      <c r="V12477" s="4"/>
      <c r="W12477" s="4"/>
      <c r="X12477" s="4"/>
      <c r="AJ12477" s="4"/>
      <c r="AK12477" s="4"/>
      <c r="AL12477" s="4"/>
      <c r="AM12477" s="4"/>
    </row>
    <row r="12478" spans="21:39" x14ac:dyDescent="0.2">
      <c r="U12478" s="4"/>
      <c r="V12478" s="4"/>
      <c r="W12478" s="4"/>
      <c r="X12478" s="4"/>
      <c r="AJ12478" s="4"/>
      <c r="AK12478" s="4"/>
      <c r="AL12478" s="4"/>
      <c r="AM12478" s="4"/>
    </row>
    <row r="12479" spans="21:39" x14ac:dyDescent="0.2">
      <c r="U12479" s="4"/>
      <c r="V12479" s="4"/>
      <c r="W12479" s="4"/>
      <c r="X12479" s="4"/>
      <c r="AJ12479" s="4"/>
      <c r="AK12479" s="4"/>
      <c r="AL12479" s="4"/>
      <c r="AM12479" s="4"/>
    </row>
    <row r="12480" spans="21:39" x14ac:dyDescent="0.2">
      <c r="U12480" s="4"/>
      <c r="V12480" s="4"/>
      <c r="W12480" s="4"/>
      <c r="X12480" s="4"/>
      <c r="AJ12480" s="4"/>
      <c r="AK12480" s="4"/>
      <c r="AL12480" s="4"/>
      <c r="AM12480" s="4"/>
    </row>
    <row r="12481" spans="21:39" x14ac:dyDescent="0.2">
      <c r="U12481" s="4"/>
      <c r="V12481" s="4"/>
      <c r="W12481" s="4"/>
      <c r="X12481" s="4"/>
      <c r="AJ12481" s="4"/>
      <c r="AK12481" s="4"/>
      <c r="AL12481" s="4"/>
      <c r="AM12481" s="4"/>
    </row>
    <row r="12482" spans="21:39" x14ac:dyDescent="0.2">
      <c r="U12482" s="4"/>
      <c r="V12482" s="4"/>
      <c r="W12482" s="4"/>
      <c r="X12482" s="4"/>
      <c r="AJ12482" s="4"/>
      <c r="AK12482" s="4"/>
      <c r="AL12482" s="4"/>
      <c r="AM12482" s="4"/>
    </row>
    <row r="12483" spans="21:39" x14ac:dyDescent="0.2">
      <c r="U12483" s="4"/>
      <c r="V12483" s="4"/>
      <c r="W12483" s="4"/>
      <c r="X12483" s="4"/>
      <c r="AJ12483" s="4"/>
      <c r="AK12483" s="4"/>
      <c r="AL12483" s="4"/>
      <c r="AM12483" s="4"/>
    </row>
    <row r="12484" spans="21:39" x14ac:dyDescent="0.2">
      <c r="U12484" s="4"/>
      <c r="V12484" s="4"/>
      <c r="W12484" s="4"/>
      <c r="X12484" s="4"/>
      <c r="AJ12484" s="4"/>
      <c r="AK12484" s="4"/>
      <c r="AL12484" s="4"/>
      <c r="AM12484" s="4"/>
    </row>
    <row r="12485" spans="21:39" x14ac:dyDescent="0.2">
      <c r="U12485" s="4"/>
      <c r="V12485" s="4"/>
      <c r="W12485" s="4"/>
      <c r="X12485" s="4"/>
      <c r="AJ12485" s="4"/>
      <c r="AK12485" s="4"/>
      <c r="AL12485" s="4"/>
      <c r="AM12485" s="4"/>
    </row>
    <row r="12486" spans="21:39" x14ac:dyDescent="0.2">
      <c r="U12486" s="4"/>
      <c r="V12486" s="4"/>
      <c r="W12486" s="4"/>
      <c r="X12486" s="4"/>
      <c r="AJ12486" s="4"/>
      <c r="AK12486" s="4"/>
      <c r="AL12486" s="4"/>
      <c r="AM12486" s="4"/>
    </row>
    <row r="12487" spans="21:39" x14ac:dyDescent="0.2">
      <c r="U12487" s="4"/>
      <c r="V12487" s="4"/>
      <c r="W12487" s="4"/>
      <c r="X12487" s="4"/>
      <c r="AJ12487" s="4"/>
      <c r="AK12487" s="4"/>
      <c r="AL12487" s="4"/>
      <c r="AM12487" s="4"/>
    </row>
    <row r="12488" spans="21:39" x14ac:dyDescent="0.2">
      <c r="U12488" s="4"/>
      <c r="V12488" s="4"/>
      <c r="W12488" s="4"/>
      <c r="X12488" s="4"/>
      <c r="AJ12488" s="4"/>
      <c r="AK12488" s="4"/>
      <c r="AL12488" s="4"/>
      <c r="AM12488" s="4"/>
    </row>
    <row r="12489" spans="21:39" x14ac:dyDescent="0.2">
      <c r="U12489" s="4"/>
      <c r="V12489" s="4"/>
      <c r="W12489" s="4"/>
      <c r="X12489" s="4"/>
      <c r="AJ12489" s="4"/>
      <c r="AK12489" s="4"/>
      <c r="AL12489" s="4"/>
      <c r="AM12489" s="4"/>
    </row>
    <row r="12490" spans="21:39" x14ac:dyDescent="0.2">
      <c r="U12490" s="4"/>
      <c r="V12490" s="4"/>
      <c r="W12490" s="4"/>
      <c r="X12490" s="4"/>
      <c r="AJ12490" s="4"/>
      <c r="AK12490" s="4"/>
      <c r="AL12490" s="4"/>
      <c r="AM12490" s="4"/>
    </row>
    <row r="12491" spans="21:39" x14ac:dyDescent="0.2">
      <c r="U12491" s="4"/>
      <c r="V12491" s="4"/>
      <c r="W12491" s="4"/>
      <c r="X12491" s="4"/>
      <c r="AJ12491" s="4"/>
      <c r="AK12491" s="4"/>
      <c r="AL12491" s="4"/>
      <c r="AM12491" s="4"/>
    </row>
    <row r="12492" spans="21:39" x14ac:dyDescent="0.2">
      <c r="U12492" s="4"/>
      <c r="V12492" s="4"/>
      <c r="W12492" s="4"/>
      <c r="X12492" s="4"/>
      <c r="AJ12492" s="4"/>
      <c r="AK12492" s="4"/>
      <c r="AL12492" s="4"/>
      <c r="AM12492" s="4"/>
    </row>
    <row r="12493" spans="21:39" x14ac:dyDescent="0.2">
      <c r="U12493" s="4"/>
      <c r="V12493" s="4"/>
      <c r="W12493" s="4"/>
      <c r="X12493" s="4"/>
      <c r="AJ12493" s="4"/>
      <c r="AK12493" s="4"/>
      <c r="AL12493" s="4"/>
      <c r="AM12493" s="4"/>
    </row>
    <row r="12494" spans="21:39" x14ac:dyDescent="0.2">
      <c r="U12494" s="4"/>
      <c r="V12494" s="4"/>
      <c r="W12494" s="4"/>
      <c r="X12494" s="4"/>
      <c r="AJ12494" s="4"/>
      <c r="AK12494" s="4"/>
      <c r="AL12494" s="4"/>
      <c r="AM12494" s="4"/>
    </row>
    <row r="12495" spans="21:39" x14ac:dyDescent="0.2">
      <c r="U12495" s="4"/>
      <c r="V12495" s="4"/>
      <c r="W12495" s="4"/>
      <c r="X12495" s="4"/>
      <c r="AJ12495" s="4"/>
      <c r="AK12495" s="4"/>
      <c r="AL12495" s="4"/>
      <c r="AM12495" s="4"/>
    </row>
    <row r="12496" spans="21:39" x14ac:dyDescent="0.2">
      <c r="U12496" s="4"/>
      <c r="V12496" s="4"/>
      <c r="W12496" s="4"/>
      <c r="X12496" s="4"/>
      <c r="AJ12496" s="4"/>
      <c r="AK12496" s="4"/>
      <c r="AL12496" s="4"/>
      <c r="AM12496" s="4"/>
    </row>
    <row r="12497" spans="21:39" x14ac:dyDescent="0.2">
      <c r="U12497" s="4"/>
      <c r="V12497" s="4"/>
      <c r="W12497" s="4"/>
      <c r="X12497" s="4"/>
      <c r="AJ12497" s="4"/>
      <c r="AK12497" s="4"/>
      <c r="AL12497" s="4"/>
      <c r="AM12497" s="4"/>
    </row>
    <row r="12498" spans="21:39" x14ac:dyDescent="0.2">
      <c r="U12498" s="4"/>
      <c r="V12498" s="4"/>
      <c r="W12498" s="4"/>
      <c r="X12498" s="4"/>
      <c r="AJ12498" s="4"/>
      <c r="AK12498" s="4"/>
      <c r="AL12498" s="4"/>
      <c r="AM12498" s="4"/>
    </row>
    <row r="12499" spans="21:39" x14ac:dyDescent="0.2">
      <c r="U12499" s="4"/>
      <c r="V12499" s="4"/>
      <c r="W12499" s="4"/>
      <c r="X12499" s="4"/>
      <c r="AJ12499" s="4"/>
      <c r="AK12499" s="4"/>
      <c r="AL12499" s="4"/>
      <c r="AM12499" s="4"/>
    </row>
    <row r="12500" spans="21:39" x14ac:dyDescent="0.2">
      <c r="U12500" s="4"/>
      <c r="V12500" s="4"/>
      <c r="W12500" s="4"/>
      <c r="X12500" s="4"/>
      <c r="AJ12500" s="4"/>
      <c r="AK12500" s="4"/>
      <c r="AL12500" s="4"/>
      <c r="AM12500" s="4"/>
    </row>
    <row r="12501" spans="21:39" x14ac:dyDescent="0.2">
      <c r="U12501" s="4"/>
      <c r="V12501" s="4"/>
      <c r="W12501" s="4"/>
      <c r="X12501" s="4"/>
      <c r="AJ12501" s="4"/>
      <c r="AK12501" s="4"/>
      <c r="AL12501" s="4"/>
      <c r="AM12501" s="4"/>
    </row>
    <row r="12502" spans="21:39" x14ac:dyDescent="0.2">
      <c r="U12502" s="4"/>
      <c r="V12502" s="4"/>
      <c r="W12502" s="4"/>
      <c r="X12502" s="4"/>
      <c r="AJ12502" s="4"/>
      <c r="AK12502" s="4"/>
      <c r="AL12502" s="4"/>
      <c r="AM12502" s="4"/>
    </row>
    <row r="12503" spans="21:39" x14ac:dyDescent="0.2">
      <c r="U12503" s="4"/>
      <c r="V12503" s="4"/>
      <c r="W12503" s="4"/>
      <c r="X12503" s="4"/>
      <c r="AJ12503" s="4"/>
      <c r="AK12503" s="4"/>
      <c r="AL12503" s="4"/>
      <c r="AM12503" s="4"/>
    </row>
    <row r="12504" spans="21:39" x14ac:dyDescent="0.2">
      <c r="U12504" s="4"/>
      <c r="V12504" s="4"/>
      <c r="W12504" s="4"/>
      <c r="X12504" s="4"/>
      <c r="AJ12504" s="4"/>
      <c r="AK12504" s="4"/>
      <c r="AL12504" s="4"/>
      <c r="AM12504" s="4"/>
    </row>
    <row r="12505" spans="21:39" x14ac:dyDescent="0.2">
      <c r="U12505" s="4"/>
      <c r="V12505" s="4"/>
      <c r="W12505" s="4"/>
      <c r="X12505" s="4"/>
      <c r="AJ12505" s="4"/>
      <c r="AK12505" s="4"/>
      <c r="AL12505" s="4"/>
      <c r="AM12505" s="4"/>
    </row>
    <row r="12506" spans="21:39" x14ac:dyDescent="0.2">
      <c r="U12506" s="4"/>
      <c r="V12506" s="4"/>
      <c r="W12506" s="4"/>
      <c r="X12506" s="4"/>
      <c r="AJ12506" s="4"/>
      <c r="AK12506" s="4"/>
      <c r="AL12506" s="4"/>
      <c r="AM12506" s="4"/>
    </row>
    <row r="12507" spans="21:39" x14ac:dyDescent="0.2">
      <c r="U12507" s="4"/>
      <c r="V12507" s="4"/>
      <c r="W12507" s="4"/>
      <c r="X12507" s="4"/>
      <c r="AJ12507" s="4"/>
      <c r="AK12507" s="4"/>
      <c r="AL12507" s="4"/>
      <c r="AM12507" s="4"/>
    </row>
    <row r="12508" spans="21:39" x14ac:dyDescent="0.2">
      <c r="U12508" s="4"/>
      <c r="V12508" s="4"/>
      <c r="W12508" s="4"/>
      <c r="X12508" s="4"/>
      <c r="AJ12508" s="4"/>
      <c r="AK12508" s="4"/>
      <c r="AL12508" s="4"/>
      <c r="AM12508" s="4"/>
    </row>
    <row r="12509" spans="21:39" x14ac:dyDescent="0.2">
      <c r="U12509" s="4"/>
      <c r="V12509" s="4"/>
      <c r="W12509" s="4"/>
      <c r="X12509" s="4"/>
      <c r="AJ12509" s="4"/>
      <c r="AK12509" s="4"/>
      <c r="AL12509" s="4"/>
      <c r="AM12509" s="4"/>
    </row>
    <row r="12510" spans="21:39" x14ac:dyDescent="0.2">
      <c r="U12510" s="4"/>
      <c r="V12510" s="4"/>
      <c r="W12510" s="4"/>
      <c r="X12510" s="4"/>
      <c r="AJ12510" s="4"/>
      <c r="AK12510" s="4"/>
      <c r="AL12510" s="4"/>
      <c r="AM12510" s="4"/>
    </row>
    <row r="12511" spans="21:39" x14ac:dyDescent="0.2">
      <c r="U12511" s="4"/>
      <c r="V12511" s="4"/>
      <c r="W12511" s="4"/>
      <c r="X12511" s="4"/>
      <c r="AJ12511" s="4"/>
      <c r="AK12511" s="4"/>
      <c r="AL12511" s="4"/>
      <c r="AM12511" s="4"/>
    </row>
    <row r="12512" spans="21:39" x14ac:dyDescent="0.2">
      <c r="U12512" s="4"/>
      <c r="V12512" s="4"/>
      <c r="W12512" s="4"/>
      <c r="X12512" s="4"/>
      <c r="AJ12512" s="4"/>
      <c r="AK12512" s="4"/>
      <c r="AL12512" s="4"/>
      <c r="AM12512" s="4"/>
    </row>
    <row r="12513" spans="21:39" x14ac:dyDescent="0.2">
      <c r="U12513" s="4"/>
      <c r="V12513" s="4"/>
      <c r="W12513" s="4"/>
      <c r="X12513" s="4"/>
      <c r="AJ12513" s="4"/>
      <c r="AK12513" s="4"/>
      <c r="AL12513" s="4"/>
      <c r="AM12513" s="4"/>
    </row>
    <row r="12514" spans="21:39" x14ac:dyDescent="0.2">
      <c r="U12514" s="4"/>
      <c r="V12514" s="4"/>
      <c r="W12514" s="4"/>
      <c r="X12514" s="4"/>
      <c r="AJ12514" s="4"/>
      <c r="AK12514" s="4"/>
      <c r="AL12514" s="4"/>
      <c r="AM12514" s="4"/>
    </row>
    <row r="12515" spans="21:39" x14ac:dyDescent="0.2">
      <c r="U12515" s="4"/>
      <c r="V12515" s="4"/>
      <c r="W12515" s="4"/>
      <c r="X12515" s="4"/>
      <c r="AJ12515" s="4"/>
      <c r="AK12515" s="4"/>
      <c r="AL12515" s="4"/>
      <c r="AM12515" s="4"/>
    </row>
    <row r="12516" spans="21:39" x14ac:dyDescent="0.2">
      <c r="U12516" s="4"/>
      <c r="V12516" s="4"/>
      <c r="W12516" s="4"/>
      <c r="X12516" s="4"/>
      <c r="AJ12516" s="4"/>
      <c r="AK12516" s="4"/>
      <c r="AL12516" s="4"/>
      <c r="AM12516" s="4"/>
    </row>
    <row r="12517" spans="21:39" x14ac:dyDescent="0.2">
      <c r="U12517" s="4"/>
      <c r="V12517" s="4"/>
      <c r="W12517" s="4"/>
      <c r="X12517" s="4"/>
      <c r="AJ12517" s="4"/>
      <c r="AK12517" s="4"/>
      <c r="AL12517" s="4"/>
      <c r="AM12517" s="4"/>
    </row>
    <row r="12518" spans="21:39" x14ac:dyDescent="0.2">
      <c r="U12518" s="4"/>
      <c r="V12518" s="4"/>
      <c r="W12518" s="4"/>
      <c r="X12518" s="4"/>
      <c r="AJ12518" s="4"/>
      <c r="AK12518" s="4"/>
      <c r="AL12518" s="4"/>
      <c r="AM12518" s="4"/>
    </row>
    <row r="12519" spans="21:39" x14ac:dyDescent="0.2">
      <c r="U12519" s="4"/>
      <c r="V12519" s="4"/>
      <c r="W12519" s="4"/>
      <c r="X12519" s="4"/>
      <c r="AJ12519" s="4"/>
      <c r="AK12519" s="4"/>
      <c r="AL12519" s="4"/>
      <c r="AM12519" s="4"/>
    </row>
    <row r="12520" spans="21:39" x14ac:dyDescent="0.2">
      <c r="U12520" s="4"/>
      <c r="V12520" s="4"/>
      <c r="W12520" s="4"/>
      <c r="X12520" s="4"/>
      <c r="AJ12520" s="4"/>
      <c r="AK12520" s="4"/>
      <c r="AL12520" s="4"/>
      <c r="AM12520" s="4"/>
    </row>
    <row r="12521" spans="21:39" x14ac:dyDescent="0.2">
      <c r="U12521" s="4"/>
      <c r="V12521" s="4"/>
      <c r="W12521" s="4"/>
      <c r="X12521" s="4"/>
      <c r="AJ12521" s="4"/>
      <c r="AK12521" s="4"/>
      <c r="AL12521" s="4"/>
      <c r="AM12521" s="4"/>
    </row>
    <row r="12522" spans="21:39" x14ac:dyDescent="0.2">
      <c r="U12522" s="4"/>
      <c r="V12522" s="4"/>
      <c r="W12522" s="4"/>
      <c r="X12522" s="4"/>
      <c r="AJ12522" s="4"/>
      <c r="AK12522" s="4"/>
      <c r="AL12522" s="4"/>
      <c r="AM12522" s="4"/>
    </row>
    <row r="12523" spans="21:39" x14ac:dyDescent="0.2">
      <c r="U12523" s="4"/>
      <c r="V12523" s="4"/>
      <c r="W12523" s="4"/>
      <c r="X12523" s="4"/>
      <c r="AJ12523" s="4"/>
      <c r="AK12523" s="4"/>
      <c r="AL12523" s="4"/>
      <c r="AM12523" s="4"/>
    </row>
    <row r="12524" spans="21:39" x14ac:dyDescent="0.2">
      <c r="U12524" s="4"/>
      <c r="V12524" s="4"/>
      <c r="W12524" s="4"/>
      <c r="X12524" s="4"/>
      <c r="AJ12524" s="4"/>
      <c r="AK12524" s="4"/>
      <c r="AL12524" s="4"/>
      <c r="AM12524" s="4"/>
    </row>
    <row r="12525" spans="21:39" x14ac:dyDescent="0.2">
      <c r="U12525" s="4"/>
      <c r="V12525" s="4"/>
      <c r="W12525" s="4"/>
      <c r="X12525" s="4"/>
      <c r="AJ12525" s="4"/>
      <c r="AK12525" s="4"/>
      <c r="AL12525" s="4"/>
      <c r="AM12525" s="4"/>
    </row>
    <row r="12526" spans="21:39" x14ac:dyDescent="0.2">
      <c r="U12526" s="4"/>
      <c r="V12526" s="4"/>
      <c r="W12526" s="4"/>
      <c r="X12526" s="4"/>
      <c r="AJ12526" s="4"/>
      <c r="AK12526" s="4"/>
      <c r="AL12526" s="4"/>
      <c r="AM12526" s="4"/>
    </row>
    <row r="12527" spans="21:39" x14ac:dyDescent="0.2">
      <c r="U12527" s="4"/>
      <c r="V12527" s="4"/>
      <c r="W12527" s="4"/>
      <c r="X12527" s="4"/>
      <c r="AJ12527" s="4"/>
      <c r="AK12527" s="4"/>
      <c r="AL12527" s="4"/>
      <c r="AM12527" s="4"/>
    </row>
    <row r="12528" spans="21:39" x14ac:dyDescent="0.2">
      <c r="U12528" s="4"/>
      <c r="V12528" s="4"/>
      <c r="W12528" s="4"/>
      <c r="X12528" s="4"/>
      <c r="AJ12528" s="4"/>
      <c r="AK12528" s="4"/>
      <c r="AL12528" s="4"/>
      <c r="AM12528" s="4"/>
    </row>
    <row r="12529" spans="21:39" x14ac:dyDescent="0.2">
      <c r="U12529" s="4"/>
      <c r="V12529" s="4"/>
      <c r="W12529" s="4"/>
      <c r="X12529" s="4"/>
      <c r="AJ12529" s="4"/>
      <c r="AK12529" s="4"/>
      <c r="AL12529" s="4"/>
      <c r="AM12529" s="4"/>
    </row>
    <row r="12530" spans="21:39" x14ac:dyDescent="0.2">
      <c r="U12530" s="4"/>
      <c r="V12530" s="4"/>
      <c r="W12530" s="4"/>
      <c r="X12530" s="4"/>
      <c r="AJ12530" s="4"/>
      <c r="AK12530" s="4"/>
      <c r="AL12530" s="4"/>
      <c r="AM12530" s="4"/>
    </row>
    <row r="12531" spans="21:39" x14ac:dyDescent="0.2">
      <c r="U12531" s="4"/>
      <c r="V12531" s="4"/>
      <c r="W12531" s="4"/>
      <c r="X12531" s="4"/>
      <c r="AJ12531" s="4"/>
      <c r="AK12531" s="4"/>
      <c r="AL12531" s="4"/>
      <c r="AM12531" s="4"/>
    </row>
    <row r="12532" spans="21:39" x14ac:dyDescent="0.2">
      <c r="U12532" s="4"/>
      <c r="V12532" s="4"/>
      <c r="W12532" s="4"/>
      <c r="X12532" s="4"/>
      <c r="AJ12532" s="4"/>
      <c r="AK12532" s="4"/>
      <c r="AL12532" s="4"/>
      <c r="AM12532" s="4"/>
    </row>
    <row r="12533" spans="21:39" x14ac:dyDescent="0.2">
      <c r="U12533" s="4"/>
      <c r="V12533" s="4"/>
      <c r="W12533" s="4"/>
      <c r="X12533" s="4"/>
      <c r="AJ12533" s="4"/>
      <c r="AK12533" s="4"/>
      <c r="AL12533" s="4"/>
      <c r="AM12533" s="4"/>
    </row>
    <row r="12534" spans="21:39" x14ac:dyDescent="0.2">
      <c r="U12534" s="4"/>
      <c r="V12534" s="4"/>
      <c r="W12534" s="4"/>
      <c r="X12534" s="4"/>
      <c r="AJ12534" s="4"/>
      <c r="AK12534" s="4"/>
      <c r="AL12534" s="4"/>
      <c r="AM12534" s="4"/>
    </row>
    <row r="12535" spans="21:39" x14ac:dyDescent="0.2">
      <c r="U12535" s="4"/>
      <c r="V12535" s="4"/>
      <c r="W12535" s="4"/>
      <c r="X12535" s="4"/>
      <c r="AJ12535" s="4"/>
      <c r="AK12535" s="4"/>
      <c r="AL12535" s="4"/>
      <c r="AM12535" s="4"/>
    </row>
    <row r="12536" spans="21:39" x14ac:dyDescent="0.2">
      <c r="U12536" s="4"/>
      <c r="V12536" s="4"/>
      <c r="W12536" s="4"/>
      <c r="X12536" s="4"/>
      <c r="AJ12536" s="4"/>
      <c r="AK12536" s="4"/>
      <c r="AL12536" s="4"/>
      <c r="AM12536" s="4"/>
    </row>
    <row r="12537" spans="21:39" x14ac:dyDescent="0.2">
      <c r="U12537" s="4"/>
      <c r="V12537" s="4"/>
      <c r="W12537" s="4"/>
      <c r="X12537" s="4"/>
      <c r="AJ12537" s="4"/>
      <c r="AK12537" s="4"/>
      <c r="AL12537" s="4"/>
      <c r="AM12537" s="4"/>
    </row>
    <row r="12538" spans="21:39" x14ac:dyDescent="0.2">
      <c r="U12538" s="4"/>
      <c r="V12538" s="4"/>
      <c r="W12538" s="4"/>
      <c r="X12538" s="4"/>
      <c r="AJ12538" s="4"/>
      <c r="AK12538" s="4"/>
      <c r="AL12538" s="4"/>
      <c r="AM12538" s="4"/>
    </row>
    <row r="12539" spans="21:39" x14ac:dyDescent="0.2">
      <c r="U12539" s="4"/>
      <c r="V12539" s="4"/>
      <c r="W12539" s="4"/>
      <c r="X12539" s="4"/>
      <c r="AJ12539" s="4"/>
      <c r="AK12539" s="4"/>
      <c r="AL12539" s="4"/>
      <c r="AM12539" s="4"/>
    </row>
    <row r="12540" spans="21:39" x14ac:dyDescent="0.2">
      <c r="U12540" s="4"/>
      <c r="V12540" s="4"/>
      <c r="W12540" s="4"/>
      <c r="X12540" s="4"/>
      <c r="AJ12540" s="4"/>
      <c r="AK12540" s="4"/>
      <c r="AL12540" s="4"/>
      <c r="AM12540" s="4"/>
    </row>
    <row r="12541" spans="21:39" x14ac:dyDescent="0.2">
      <c r="U12541" s="4"/>
      <c r="V12541" s="4"/>
      <c r="W12541" s="4"/>
      <c r="X12541" s="4"/>
      <c r="AJ12541" s="4"/>
      <c r="AK12541" s="4"/>
      <c r="AL12541" s="4"/>
      <c r="AM12541" s="4"/>
    </row>
    <row r="12542" spans="21:39" x14ac:dyDescent="0.2">
      <c r="U12542" s="4"/>
      <c r="V12542" s="4"/>
      <c r="W12542" s="4"/>
      <c r="X12542" s="4"/>
      <c r="AJ12542" s="4"/>
      <c r="AK12542" s="4"/>
      <c r="AL12542" s="4"/>
      <c r="AM12542" s="4"/>
    </row>
    <row r="12543" spans="21:39" x14ac:dyDescent="0.2">
      <c r="U12543" s="4"/>
      <c r="V12543" s="4"/>
      <c r="W12543" s="4"/>
      <c r="X12543" s="4"/>
      <c r="AJ12543" s="4"/>
      <c r="AK12543" s="4"/>
      <c r="AL12543" s="4"/>
      <c r="AM12543" s="4"/>
    </row>
    <row r="12544" spans="21:39" x14ac:dyDescent="0.2">
      <c r="U12544" s="4"/>
      <c r="V12544" s="4"/>
      <c r="W12544" s="4"/>
      <c r="X12544" s="4"/>
      <c r="AJ12544" s="4"/>
      <c r="AK12544" s="4"/>
      <c r="AL12544" s="4"/>
      <c r="AM12544" s="4"/>
    </row>
    <row r="12545" spans="21:39" x14ac:dyDescent="0.2">
      <c r="U12545" s="4"/>
      <c r="V12545" s="4"/>
      <c r="W12545" s="4"/>
      <c r="X12545" s="4"/>
      <c r="AJ12545" s="4"/>
      <c r="AK12545" s="4"/>
      <c r="AL12545" s="4"/>
      <c r="AM12545" s="4"/>
    </row>
    <row r="12546" spans="21:39" x14ac:dyDescent="0.2">
      <c r="U12546" s="4"/>
      <c r="V12546" s="4"/>
      <c r="W12546" s="4"/>
      <c r="X12546" s="4"/>
      <c r="AJ12546" s="4"/>
      <c r="AK12546" s="4"/>
      <c r="AL12546" s="4"/>
      <c r="AM12546" s="4"/>
    </row>
    <row r="12547" spans="21:39" x14ac:dyDescent="0.2">
      <c r="U12547" s="4"/>
      <c r="V12547" s="4"/>
      <c r="W12547" s="4"/>
      <c r="X12547" s="4"/>
      <c r="AJ12547" s="4"/>
      <c r="AK12547" s="4"/>
      <c r="AL12547" s="4"/>
      <c r="AM12547" s="4"/>
    </row>
    <row r="12548" spans="21:39" x14ac:dyDescent="0.2">
      <c r="U12548" s="4"/>
      <c r="V12548" s="4"/>
      <c r="W12548" s="4"/>
      <c r="X12548" s="4"/>
      <c r="AJ12548" s="4"/>
      <c r="AK12548" s="4"/>
      <c r="AL12548" s="4"/>
      <c r="AM12548" s="4"/>
    </row>
    <row r="12549" spans="21:39" x14ac:dyDescent="0.2">
      <c r="U12549" s="4"/>
      <c r="V12549" s="4"/>
      <c r="W12549" s="4"/>
      <c r="X12549" s="4"/>
      <c r="AJ12549" s="4"/>
      <c r="AK12549" s="4"/>
      <c r="AL12549" s="4"/>
      <c r="AM12549" s="4"/>
    </row>
    <row r="12550" spans="21:39" x14ac:dyDescent="0.2">
      <c r="U12550" s="4"/>
      <c r="V12550" s="4"/>
      <c r="W12550" s="4"/>
      <c r="X12550" s="4"/>
      <c r="AJ12550" s="4"/>
      <c r="AK12550" s="4"/>
      <c r="AL12550" s="4"/>
      <c r="AM12550" s="4"/>
    </row>
    <row r="12551" spans="21:39" x14ac:dyDescent="0.2">
      <c r="U12551" s="4"/>
      <c r="V12551" s="4"/>
      <c r="W12551" s="4"/>
      <c r="X12551" s="4"/>
      <c r="AJ12551" s="4"/>
      <c r="AK12551" s="4"/>
      <c r="AL12551" s="4"/>
      <c r="AM12551" s="4"/>
    </row>
    <row r="12552" spans="21:39" x14ac:dyDescent="0.2">
      <c r="U12552" s="4"/>
      <c r="V12552" s="4"/>
      <c r="W12552" s="4"/>
      <c r="X12552" s="4"/>
      <c r="AJ12552" s="4"/>
      <c r="AK12552" s="4"/>
      <c r="AL12552" s="4"/>
      <c r="AM12552" s="4"/>
    </row>
    <row r="12553" spans="21:39" x14ac:dyDescent="0.2">
      <c r="U12553" s="4"/>
      <c r="V12553" s="4"/>
      <c r="W12553" s="4"/>
      <c r="X12553" s="4"/>
      <c r="AJ12553" s="4"/>
      <c r="AK12553" s="4"/>
      <c r="AL12553" s="4"/>
      <c r="AM12553" s="4"/>
    </row>
    <row r="12554" spans="21:39" x14ac:dyDescent="0.2">
      <c r="U12554" s="4"/>
      <c r="V12554" s="4"/>
      <c r="W12554" s="4"/>
      <c r="X12554" s="4"/>
      <c r="AJ12554" s="4"/>
      <c r="AK12554" s="4"/>
      <c r="AL12554" s="4"/>
      <c r="AM12554" s="4"/>
    </row>
    <row r="12555" spans="21:39" x14ac:dyDescent="0.2">
      <c r="U12555" s="4"/>
      <c r="V12555" s="4"/>
      <c r="W12555" s="4"/>
      <c r="X12555" s="4"/>
      <c r="AJ12555" s="4"/>
      <c r="AK12555" s="4"/>
      <c r="AL12555" s="4"/>
      <c r="AM12555" s="4"/>
    </row>
    <row r="12556" spans="21:39" x14ac:dyDescent="0.2">
      <c r="U12556" s="4"/>
      <c r="V12556" s="4"/>
      <c r="W12556" s="4"/>
      <c r="X12556" s="4"/>
      <c r="AJ12556" s="4"/>
      <c r="AK12556" s="4"/>
      <c r="AL12556" s="4"/>
      <c r="AM12556" s="4"/>
    </row>
    <row r="12557" spans="21:39" x14ac:dyDescent="0.2">
      <c r="U12557" s="4"/>
      <c r="V12557" s="4"/>
      <c r="W12557" s="4"/>
      <c r="X12557" s="4"/>
      <c r="AJ12557" s="4"/>
      <c r="AK12557" s="4"/>
      <c r="AL12557" s="4"/>
      <c r="AM12557" s="4"/>
    </row>
    <row r="12558" spans="21:39" x14ac:dyDescent="0.2">
      <c r="U12558" s="4"/>
      <c r="V12558" s="4"/>
      <c r="W12558" s="4"/>
      <c r="X12558" s="4"/>
      <c r="AJ12558" s="4"/>
      <c r="AK12558" s="4"/>
      <c r="AL12558" s="4"/>
      <c r="AM12558" s="4"/>
    </row>
    <row r="12559" spans="21:39" x14ac:dyDescent="0.2">
      <c r="U12559" s="4"/>
      <c r="V12559" s="4"/>
      <c r="W12559" s="4"/>
      <c r="X12559" s="4"/>
      <c r="AJ12559" s="4"/>
      <c r="AK12559" s="4"/>
      <c r="AL12559" s="4"/>
      <c r="AM12559" s="4"/>
    </row>
    <row r="12560" spans="21:39" x14ac:dyDescent="0.2">
      <c r="U12560" s="4"/>
      <c r="V12560" s="4"/>
      <c r="W12560" s="4"/>
      <c r="X12560" s="4"/>
      <c r="AJ12560" s="4"/>
      <c r="AK12560" s="4"/>
      <c r="AL12560" s="4"/>
      <c r="AM12560" s="4"/>
    </row>
    <row r="12561" spans="21:39" x14ac:dyDescent="0.2">
      <c r="U12561" s="4"/>
      <c r="V12561" s="4"/>
      <c r="W12561" s="4"/>
      <c r="X12561" s="4"/>
      <c r="AJ12561" s="4"/>
      <c r="AK12561" s="4"/>
      <c r="AL12561" s="4"/>
      <c r="AM12561" s="4"/>
    </row>
    <row r="12562" spans="21:39" x14ac:dyDescent="0.2">
      <c r="U12562" s="4"/>
      <c r="V12562" s="4"/>
      <c r="W12562" s="4"/>
      <c r="X12562" s="4"/>
      <c r="AJ12562" s="4"/>
      <c r="AK12562" s="4"/>
      <c r="AL12562" s="4"/>
      <c r="AM12562" s="4"/>
    </row>
    <row r="12563" spans="21:39" x14ac:dyDescent="0.2">
      <c r="U12563" s="4"/>
      <c r="V12563" s="4"/>
      <c r="W12563" s="4"/>
      <c r="X12563" s="4"/>
      <c r="AJ12563" s="4"/>
      <c r="AK12563" s="4"/>
      <c r="AL12563" s="4"/>
      <c r="AM12563" s="4"/>
    </row>
    <row r="12564" spans="21:39" x14ac:dyDescent="0.2">
      <c r="U12564" s="4"/>
      <c r="V12564" s="4"/>
      <c r="W12564" s="4"/>
      <c r="X12564" s="4"/>
      <c r="AJ12564" s="4"/>
      <c r="AK12564" s="4"/>
      <c r="AL12564" s="4"/>
      <c r="AM12564" s="4"/>
    </row>
    <row r="12565" spans="21:39" x14ac:dyDescent="0.2">
      <c r="U12565" s="4"/>
      <c r="V12565" s="4"/>
      <c r="W12565" s="4"/>
      <c r="X12565" s="4"/>
      <c r="AJ12565" s="4"/>
      <c r="AK12565" s="4"/>
      <c r="AL12565" s="4"/>
      <c r="AM12565" s="4"/>
    </row>
    <row r="12566" spans="21:39" x14ac:dyDescent="0.2">
      <c r="U12566" s="4"/>
      <c r="V12566" s="4"/>
      <c r="W12566" s="4"/>
      <c r="X12566" s="4"/>
      <c r="AJ12566" s="4"/>
      <c r="AK12566" s="4"/>
      <c r="AL12566" s="4"/>
      <c r="AM12566" s="4"/>
    </row>
    <row r="12567" spans="21:39" x14ac:dyDescent="0.2">
      <c r="U12567" s="4"/>
      <c r="V12567" s="4"/>
      <c r="W12567" s="4"/>
      <c r="X12567" s="4"/>
      <c r="AJ12567" s="4"/>
      <c r="AK12567" s="4"/>
      <c r="AL12567" s="4"/>
      <c r="AM12567" s="4"/>
    </row>
    <row r="12568" spans="21:39" x14ac:dyDescent="0.2">
      <c r="U12568" s="4"/>
      <c r="V12568" s="4"/>
      <c r="W12568" s="4"/>
      <c r="X12568" s="4"/>
      <c r="AJ12568" s="4"/>
      <c r="AK12568" s="4"/>
      <c r="AL12568" s="4"/>
      <c r="AM12568" s="4"/>
    </row>
    <row r="12569" spans="21:39" x14ac:dyDescent="0.2">
      <c r="U12569" s="4"/>
      <c r="V12569" s="4"/>
      <c r="W12569" s="4"/>
      <c r="X12569" s="4"/>
      <c r="AJ12569" s="4"/>
      <c r="AK12569" s="4"/>
      <c r="AL12569" s="4"/>
      <c r="AM12569" s="4"/>
    </row>
    <row r="12570" spans="21:39" x14ac:dyDescent="0.2">
      <c r="U12570" s="4"/>
      <c r="V12570" s="4"/>
      <c r="W12570" s="4"/>
      <c r="X12570" s="4"/>
      <c r="AJ12570" s="4"/>
      <c r="AK12570" s="4"/>
      <c r="AL12570" s="4"/>
      <c r="AM12570" s="4"/>
    </row>
    <row r="12571" spans="21:39" x14ac:dyDescent="0.2">
      <c r="U12571" s="4"/>
      <c r="V12571" s="4"/>
      <c r="W12571" s="4"/>
      <c r="X12571" s="4"/>
      <c r="AJ12571" s="4"/>
      <c r="AK12571" s="4"/>
      <c r="AL12571" s="4"/>
      <c r="AM12571" s="4"/>
    </row>
    <row r="12572" spans="21:39" x14ac:dyDescent="0.2">
      <c r="U12572" s="4"/>
      <c r="V12572" s="4"/>
      <c r="W12572" s="4"/>
      <c r="X12572" s="4"/>
      <c r="AJ12572" s="4"/>
      <c r="AK12572" s="4"/>
      <c r="AL12572" s="4"/>
      <c r="AM12572" s="4"/>
    </row>
    <row r="12573" spans="21:39" x14ac:dyDescent="0.2">
      <c r="U12573" s="4"/>
      <c r="V12573" s="4"/>
      <c r="W12573" s="4"/>
      <c r="X12573" s="4"/>
      <c r="AJ12573" s="4"/>
      <c r="AK12573" s="4"/>
      <c r="AL12573" s="4"/>
      <c r="AM12573" s="4"/>
    </row>
    <row r="12574" spans="21:39" x14ac:dyDescent="0.2">
      <c r="U12574" s="4"/>
      <c r="V12574" s="4"/>
      <c r="W12574" s="4"/>
      <c r="X12574" s="4"/>
      <c r="AJ12574" s="4"/>
      <c r="AK12574" s="4"/>
      <c r="AL12574" s="4"/>
      <c r="AM12574" s="4"/>
    </row>
    <row r="12575" spans="21:39" x14ac:dyDescent="0.2">
      <c r="U12575" s="4"/>
      <c r="V12575" s="4"/>
      <c r="W12575" s="4"/>
      <c r="X12575" s="4"/>
      <c r="AJ12575" s="4"/>
      <c r="AK12575" s="4"/>
      <c r="AL12575" s="4"/>
      <c r="AM12575" s="4"/>
    </row>
    <row r="12576" spans="21:39" x14ac:dyDescent="0.2">
      <c r="U12576" s="4"/>
      <c r="V12576" s="4"/>
      <c r="W12576" s="4"/>
      <c r="X12576" s="4"/>
      <c r="AJ12576" s="4"/>
      <c r="AK12576" s="4"/>
      <c r="AL12576" s="4"/>
      <c r="AM12576" s="4"/>
    </row>
    <row r="12577" spans="21:39" x14ac:dyDescent="0.2">
      <c r="U12577" s="4"/>
      <c r="V12577" s="4"/>
      <c r="W12577" s="4"/>
      <c r="X12577" s="4"/>
      <c r="AJ12577" s="4"/>
      <c r="AK12577" s="4"/>
      <c r="AL12577" s="4"/>
      <c r="AM12577" s="4"/>
    </row>
    <row r="12578" spans="21:39" x14ac:dyDescent="0.2">
      <c r="U12578" s="4"/>
      <c r="V12578" s="4"/>
      <c r="W12578" s="4"/>
      <c r="X12578" s="4"/>
      <c r="AJ12578" s="4"/>
      <c r="AK12578" s="4"/>
      <c r="AL12578" s="4"/>
      <c r="AM12578" s="4"/>
    </row>
    <row r="12579" spans="21:39" x14ac:dyDescent="0.2">
      <c r="U12579" s="4"/>
      <c r="V12579" s="4"/>
      <c r="W12579" s="4"/>
      <c r="X12579" s="4"/>
      <c r="AJ12579" s="4"/>
      <c r="AK12579" s="4"/>
      <c r="AL12579" s="4"/>
      <c r="AM12579" s="4"/>
    </row>
    <row r="12580" spans="21:39" x14ac:dyDescent="0.2">
      <c r="U12580" s="4"/>
      <c r="V12580" s="4"/>
      <c r="W12580" s="4"/>
      <c r="X12580" s="4"/>
      <c r="AJ12580" s="4"/>
      <c r="AK12580" s="4"/>
      <c r="AL12580" s="4"/>
      <c r="AM12580" s="4"/>
    </row>
    <row r="12581" spans="21:39" x14ac:dyDescent="0.2">
      <c r="U12581" s="4"/>
      <c r="V12581" s="4"/>
      <c r="W12581" s="4"/>
      <c r="X12581" s="4"/>
      <c r="AJ12581" s="4"/>
      <c r="AK12581" s="4"/>
      <c r="AL12581" s="4"/>
      <c r="AM12581" s="4"/>
    </row>
    <row r="12582" spans="21:39" x14ac:dyDescent="0.2">
      <c r="U12582" s="4"/>
      <c r="V12582" s="4"/>
      <c r="W12582" s="4"/>
      <c r="X12582" s="4"/>
      <c r="AJ12582" s="4"/>
      <c r="AK12582" s="4"/>
      <c r="AL12582" s="4"/>
      <c r="AM12582" s="4"/>
    </row>
    <row r="12583" spans="21:39" x14ac:dyDescent="0.2">
      <c r="U12583" s="4"/>
      <c r="V12583" s="4"/>
      <c r="W12583" s="4"/>
      <c r="X12583" s="4"/>
      <c r="AJ12583" s="4"/>
      <c r="AK12583" s="4"/>
      <c r="AL12583" s="4"/>
      <c r="AM12583" s="4"/>
    </row>
    <row r="12584" spans="21:39" x14ac:dyDescent="0.2">
      <c r="U12584" s="4"/>
      <c r="V12584" s="4"/>
      <c r="W12584" s="4"/>
      <c r="X12584" s="4"/>
      <c r="AJ12584" s="4"/>
      <c r="AK12584" s="4"/>
      <c r="AL12584" s="4"/>
      <c r="AM12584" s="4"/>
    </row>
    <row r="12585" spans="21:39" x14ac:dyDescent="0.2">
      <c r="U12585" s="4"/>
      <c r="V12585" s="4"/>
      <c r="W12585" s="4"/>
      <c r="X12585" s="4"/>
      <c r="AJ12585" s="4"/>
      <c r="AK12585" s="4"/>
      <c r="AL12585" s="4"/>
      <c r="AM12585" s="4"/>
    </row>
    <row r="12586" spans="21:39" x14ac:dyDescent="0.2">
      <c r="U12586" s="4"/>
      <c r="V12586" s="4"/>
      <c r="W12586" s="4"/>
      <c r="X12586" s="4"/>
      <c r="AJ12586" s="4"/>
      <c r="AK12586" s="4"/>
      <c r="AL12586" s="4"/>
      <c r="AM12586" s="4"/>
    </row>
    <row r="12587" spans="21:39" x14ac:dyDescent="0.2">
      <c r="U12587" s="4"/>
      <c r="V12587" s="4"/>
      <c r="W12587" s="4"/>
      <c r="X12587" s="4"/>
      <c r="AJ12587" s="4"/>
      <c r="AK12587" s="4"/>
      <c r="AL12587" s="4"/>
      <c r="AM12587" s="4"/>
    </row>
    <row r="12588" spans="21:39" x14ac:dyDescent="0.2">
      <c r="U12588" s="4"/>
      <c r="V12588" s="4"/>
      <c r="W12588" s="4"/>
      <c r="X12588" s="4"/>
      <c r="AJ12588" s="4"/>
      <c r="AK12588" s="4"/>
      <c r="AL12588" s="4"/>
      <c r="AM12588" s="4"/>
    </row>
    <row r="12589" spans="21:39" x14ac:dyDescent="0.2">
      <c r="U12589" s="4"/>
      <c r="V12589" s="4"/>
      <c r="W12589" s="4"/>
      <c r="X12589" s="4"/>
      <c r="AJ12589" s="4"/>
      <c r="AK12589" s="4"/>
      <c r="AL12589" s="4"/>
      <c r="AM12589" s="4"/>
    </row>
    <row r="12590" spans="21:39" x14ac:dyDescent="0.2">
      <c r="U12590" s="4"/>
      <c r="V12590" s="4"/>
      <c r="W12590" s="4"/>
      <c r="X12590" s="4"/>
      <c r="AJ12590" s="4"/>
      <c r="AK12590" s="4"/>
      <c r="AL12590" s="4"/>
      <c r="AM12590" s="4"/>
    </row>
    <row r="12591" spans="21:39" x14ac:dyDescent="0.2">
      <c r="U12591" s="4"/>
      <c r="V12591" s="4"/>
      <c r="W12591" s="4"/>
      <c r="X12591" s="4"/>
      <c r="AJ12591" s="4"/>
      <c r="AK12591" s="4"/>
      <c r="AL12591" s="4"/>
      <c r="AM12591" s="4"/>
    </row>
    <row r="12592" spans="21:39" x14ac:dyDescent="0.2">
      <c r="U12592" s="4"/>
      <c r="V12592" s="4"/>
      <c r="W12592" s="4"/>
      <c r="X12592" s="4"/>
      <c r="AJ12592" s="4"/>
      <c r="AK12592" s="4"/>
      <c r="AL12592" s="4"/>
      <c r="AM12592" s="4"/>
    </row>
    <row r="12593" spans="21:39" x14ac:dyDescent="0.2">
      <c r="U12593" s="4"/>
      <c r="V12593" s="4"/>
      <c r="W12593" s="4"/>
      <c r="X12593" s="4"/>
      <c r="AJ12593" s="4"/>
      <c r="AK12593" s="4"/>
      <c r="AL12593" s="4"/>
      <c r="AM12593" s="4"/>
    </row>
    <row r="12594" spans="21:39" x14ac:dyDescent="0.2">
      <c r="U12594" s="4"/>
      <c r="V12594" s="4"/>
      <c r="W12594" s="4"/>
      <c r="X12594" s="4"/>
      <c r="AJ12594" s="4"/>
      <c r="AK12594" s="4"/>
      <c r="AL12594" s="4"/>
      <c r="AM12594" s="4"/>
    </row>
    <row r="12595" spans="21:39" x14ac:dyDescent="0.2">
      <c r="U12595" s="4"/>
      <c r="V12595" s="4"/>
      <c r="W12595" s="4"/>
      <c r="X12595" s="4"/>
      <c r="AJ12595" s="4"/>
      <c r="AK12595" s="4"/>
      <c r="AL12595" s="4"/>
      <c r="AM12595" s="4"/>
    </row>
    <row r="12596" spans="21:39" x14ac:dyDescent="0.2">
      <c r="U12596" s="4"/>
      <c r="V12596" s="4"/>
      <c r="W12596" s="4"/>
      <c r="X12596" s="4"/>
      <c r="AJ12596" s="4"/>
      <c r="AK12596" s="4"/>
      <c r="AL12596" s="4"/>
      <c r="AM12596" s="4"/>
    </row>
    <row r="12597" spans="21:39" x14ac:dyDescent="0.2">
      <c r="U12597" s="4"/>
      <c r="V12597" s="4"/>
      <c r="W12597" s="4"/>
      <c r="X12597" s="4"/>
      <c r="AJ12597" s="4"/>
      <c r="AK12597" s="4"/>
      <c r="AL12597" s="4"/>
      <c r="AM12597" s="4"/>
    </row>
    <row r="12598" spans="21:39" x14ac:dyDescent="0.2">
      <c r="U12598" s="4"/>
      <c r="V12598" s="4"/>
      <c r="W12598" s="4"/>
      <c r="X12598" s="4"/>
      <c r="AJ12598" s="4"/>
      <c r="AK12598" s="4"/>
      <c r="AL12598" s="4"/>
      <c r="AM12598" s="4"/>
    </row>
    <row r="12599" spans="21:39" x14ac:dyDescent="0.2">
      <c r="U12599" s="4"/>
      <c r="V12599" s="4"/>
      <c r="W12599" s="4"/>
      <c r="X12599" s="4"/>
      <c r="AJ12599" s="4"/>
      <c r="AK12599" s="4"/>
      <c r="AL12599" s="4"/>
      <c r="AM12599" s="4"/>
    </row>
    <row r="12600" spans="21:39" x14ac:dyDescent="0.2">
      <c r="U12600" s="4"/>
      <c r="V12600" s="4"/>
      <c r="W12600" s="4"/>
      <c r="X12600" s="4"/>
      <c r="AJ12600" s="4"/>
      <c r="AK12600" s="4"/>
      <c r="AL12600" s="4"/>
      <c r="AM12600" s="4"/>
    </row>
    <row r="12601" spans="21:39" x14ac:dyDescent="0.2">
      <c r="U12601" s="4"/>
      <c r="V12601" s="4"/>
      <c r="W12601" s="4"/>
      <c r="X12601" s="4"/>
      <c r="AJ12601" s="4"/>
      <c r="AK12601" s="4"/>
      <c r="AL12601" s="4"/>
      <c r="AM12601" s="4"/>
    </row>
    <row r="12602" spans="21:39" x14ac:dyDescent="0.2">
      <c r="U12602" s="4"/>
      <c r="V12602" s="4"/>
      <c r="W12602" s="4"/>
      <c r="X12602" s="4"/>
      <c r="AJ12602" s="4"/>
      <c r="AK12602" s="4"/>
      <c r="AL12602" s="4"/>
      <c r="AM12602" s="4"/>
    </row>
    <row r="12603" spans="21:39" x14ac:dyDescent="0.2">
      <c r="U12603" s="4"/>
      <c r="V12603" s="4"/>
      <c r="W12603" s="4"/>
      <c r="X12603" s="4"/>
      <c r="AJ12603" s="4"/>
      <c r="AK12603" s="4"/>
      <c r="AL12603" s="4"/>
      <c r="AM12603" s="4"/>
    </row>
    <row r="12604" spans="21:39" x14ac:dyDescent="0.2">
      <c r="U12604" s="4"/>
      <c r="V12604" s="4"/>
      <c r="W12604" s="4"/>
      <c r="X12604" s="4"/>
      <c r="AJ12604" s="4"/>
      <c r="AK12604" s="4"/>
      <c r="AL12604" s="4"/>
      <c r="AM12604" s="4"/>
    </row>
    <row r="12605" spans="21:39" x14ac:dyDescent="0.2">
      <c r="U12605" s="4"/>
      <c r="V12605" s="4"/>
      <c r="W12605" s="4"/>
      <c r="X12605" s="4"/>
      <c r="AJ12605" s="4"/>
      <c r="AK12605" s="4"/>
      <c r="AL12605" s="4"/>
      <c r="AM12605" s="4"/>
    </row>
    <row r="12606" spans="21:39" x14ac:dyDescent="0.2">
      <c r="U12606" s="4"/>
      <c r="V12606" s="4"/>
      <c r="W12606" s="4"/>
      <c r="X12606" s="4"/>
      <c r="AJ12606" s="4"/>
      <c r="AK12606" s="4"/>
      <c r="AL12606" s="4"/>
      <c r="AM12606" s="4"/>
    </row>
    <row r="12607" spans="21:39" x14ac:dyDescent="0.2">
      <c r="U12607" s="4"/>
      <c r="V12607" s="4"/>
      <c r="W12607" s="4"/>
      <c r="X12607" s="4"/>
      <c r="AJ12607" s="4"/>
      <c r="AK12607" s="4"/>
      <c r="AL12607" s="4"/>
      <c r="AM12607" s="4"/>
    </row>
    <row r="12608" spans="21:39" x14ac:dyDescent="0.2">
      <c r="U12608" s="4"/>
      <c r="V12608" s="4"/>
      <c r="W12608" s="4"/>
      <c r="X12608" s="4"/>
      <c r="AJ12608" s="4"/>
      <c r="AK12608" s="4"/>
      <c r="AL12608" s="4"/>
      <c r="AM12608" s="4"/>
    </row>
    <row r="12609" spans="21:39" x14ac:dyDescent="0.2">
      <c r="U12609" s="4"/>
      <c r="V12609" s="4"/>
      <c r="W12609" s="4"/>
      <c r="X12609" s="4"/>
      <c r="AJ12609" s="4"/>
      <c r="AK12609" s="4"/>
      <c r="AL12609" s="4"/>
      <c r="AM12609" s="4"/>
    </row>
    <row r="12610" spans="21:39" x14ac:dyDescent="0.2">
      <c r="U12610" s="4"/>
      <c r="V12610" s="4"/>
      <c r="W12610" s="4"/>
      <c r="X12610" s="4"/>
      <c r="AJ12610" s="4"/>
      <c r="AK12610" s="4"/>
      <c r="AL12610" s="4"/>
      <c r="AM12610" s="4"/>
    </row>
    <row r="12611" spans="21:39" x14ac:dyDescent="0.2">
      <c r="U12611" s="4"/>
      <c r="V12611" s="4"/>
      <c r="W12611" s="4"/>
      <c r="X12611" s="4"/>
      <c r="AJ12611" s="4"/>
      <c r="AK12611" s="4"/>
      <c r="AL12611" s="4"/>
      <c r="AM12611" s="4"/>
    </row>
    <row r="12612" spans="21:39" x14ac:dyDescent="0.2">
      <c r="U12612" s="4"/>
      <c r="V12612" s="4"/>
      <c r="W12612" s="4"/>
      <c r="X12612" s="4"/>
      <c r="AJ12612" s="4"/>
      <c r="AK12612" s="4"/>
      <c r="AL12612" s="4"/>
      <c r="AM12612" s="4"/>
    </row>
    <row r="12613" spans="21:39" x14ac:dyDescent="0.2">
      <c r="U12613" s="4"/>
      <c r="V12613" s="4"/>
      <c r="W12613" s="4"/>
      <c r="X12613" s="4"/>
      <c r="AJ12613" s="4"/>
      <c r="AK12613" s="4"/>
      <c r="AL12613" s="4"/>
      <c r="AM12613" s="4"/>
    </row>
    <row r="12614" spans="21:39" x14ac:dyDescent="0.2">
      <c r="U12614" s="4"/>
      <c r="V12614" s="4"/>
      <c r="W12614" s="4"/>
      <c r="X12614" s="4"/>
      <c r="AJ12614" s="4"/>
      <c r="AK12614" s="4"/>
      <c r="AL12614" s="4"/>
      <c r="AM12614" s="4"/>
    </row>
    <row r="12615" spans="21:39" x14ac:dyDescent="0.2">
      <c r="U12615" s="4"/>
      <c r="V12615" s="4"/>
      <c r="W12615" s="4"/>
      <c r="X12615" s="4"/>
      <c r="AJ12615" s="4"/>
      <c r="AK12615" s="4"/>
      <c r="AL12615" s="4"/>
      <c r="AM12615" s="4"/>
    </row>
    <row r="12616" spans="21:39" x14ac:dyDescent="0.2">
      <c r="U12616" s="4"/>
      <c r="V12616" s="4"/>
      <c r="W12616" s="4"/>
      <c r="X12616" s="4"/>
      <c r="AJ12616" s="4"/>
      <c r="AK12616" s="4"/>
      <c r="AL12616" s="4"/>
      <c r="AM12616" s="4"/>
    </row>
    <row r="12617" spans="21:39" x14ac:dyDescent="0.2">
      <c r="U12617" s="4"/>
      <c r="V12617" s="4"/>
      <c r="W12617" s="4"/>
      <c r="X12617" s="4"/>
      <c r="AJ12617" s="4"/>
      <c r="AK12617" s="4"/>
      <c r="AL12617" s="4"/>
      <c r="AM12617" s="4"/>
    </row>
    <row r="12618" spans="21:39" x14ac:dyDescent="0.2">
      <c r="U12618" s="4"/>
      <c r="V12618" s="4"/>
      <c r="W12618" s="4"/>
      <c r="X12618" s="4"/>
      <c r="AJ12618" s="4"/>
      <c r="AK12618" s="4"/>
      <c r="AL12618" s="4"/>
      <c r="AM12618" s="4"/>
    </row>
    <row r="12619" spans="21:39" x14ac:dyDescent="0.2">
      <c r="U12619" s="4"/>
      <c r="V12619" s="4"/>
      <c r="W12619" s="4"/>
      <c r="X12619" s="4"/>
      <c r="AJ12619" s="4"/>
      <c r="AK12619" s="4"/>
      <c r="AL12619" s="4"/>
      <c r="AM12619" s="4"/>
    </row>
    <row r="12620" spans="21:39" x14ac:dyDescent="0.2">
      <c r="U12620" s="4"/>
      <c r="V12620" s="4"/>
      <c r="W12620" s="4"/>
      <c r="X12620" s="4"/>
      <c r="AJ12620" s="4"/>
      <c r="AK12620" s="4"/>
      <c r="AL12620" s="4"/>
      <c r="AM12620" s="4"/>
    </row>
    <row r="12621" spans="21:39" x14ac:dyDescent="0.2">
      <c r="U12621" s="4"/>
      <c r="V12621" s="4"/>
      <c r="W12621" s="4"/>
      <c r="X12621" s="4"/>
      <c r="AJ12621" s="4"/>
      <c r="AK12621" s="4"/>
      <c r="AL12621" s="4"/>
      <c r="AM12621" s="4"/>
    </row>
    <row r="12622" spans="21:39" x14ac:dyDescent="0.2">
      <c r="U12622" s="4"/>
      <c r="V12622" s="4"/>
      <c r="W12622" s="4"/>
      <c r="X12622" s="4"/>
      <c r="AJ12622" s="4"/>
      <c r="AK12622" s="4"/>
      <c r="AL12622" s="4"/>
      <c r="AM12622" s="4"/>
    </row>
    <row r="12623" spans="21:39" x14ac:dyDescent="0.2">
      <c r="U12623" s="4"/>
      <c r="V12623" s="4"/>
      <c r="W12623" s="4"/>
      <c r="X12623" s="4"/>
      <c r="AJ12623" s="4"/>
      <c r="AK12623" s="4"/>
      <c r="AL12623" s="4"/>
      <c r="AM12623" s="4"/>
    </row>
    <row r="12624" spans="21:39" x14ac:dyDescent="0.2">
      <c r="U12624" s="4"/>
      <c r="V12624" s="4"/>
      <c r="W12624" s="4"/>
      <c r="X12624" s="4"/>
      <c r="AJ12624" s="4"/>
      <c r="AK12624" s="4"/>
      <c r="AL12624" s="4"/>
      <c r="AM12624" s="4"/>
    </row>
    <row r="12625" spans="21:39" x14ac:dyDescent="0.2">
      <c r="U12625" s="4"/>
      <c r="V12625" s="4"/>
      <c r="W12625" s="4"/>
      <c r="X12625" s="4"/>
      <c r="AJ12625" s="4"/>
      <c r="AK12625" s="4"/>
      <c r="AL12625" s="4"/>
      <c r="AM12625" s="4"/>
    </row>
    <row r="12626" spans="21:39" x14ac:dyDescent="0.2">
      <c r="U12626" s="4"/>
      <c r="V12626" s="4"/>
      <c r="W12626" s="4"/>
      <c r="X12626" s="4"/>
      <c r="AJ12626" s="4"/>
      <c r="AK12626" s="4"/>
      <c r="AL12626" s="4"/>
      <c r="AM12626" s="4"/>
    </row>
    <row r="12627" spans="21:39" x14ac:dyDescent="0.2">
      <c r="U12627" s="4"/>
      <c r="V12627" s="4"/>
      <c r="W12627" s="4"/>
      <c r="X12627" s="4"/>
      <c r="AJ12627" s="4"/>
      <c r="AK12627" s="4"/>
      <c r="AL12627" s="4"/>
      <c r="AM12627" s="4"/>
    </row>
    <row r="12628" spans="21:39" x14ac:dyDescent="0.2">
      <c r="U12628" s="4"/>
      <c r="V12628" s="4"/>
      <c r="W12628" s="4"/>
      <c r="X12628" s="4"/>
      <c r="AJ12628" s="4"/>
      <c r="AK12628" s="4"/>
      <c r="AL12628" s="4"/>
      <c r="AM12628" s="4"/>
    </row>
    <row r="12629" spans="21:39" x14ac:dyDescent="0.2">
      <c r="U12629" s="4"/>
      <c r="V12629" s="4"/>
      <c r="W12629" s="4"/>
      <c r="X12629" s="4"/>
      <c r="AJ12629" s="4"/>
      <c r="AK12629" s="4"/>
      <c r="AL12629" s="4"/>
      <c r="AM12629" s="4"/>
    </row>
    <row r="12630" spans="21:39" x14ac:dyDescent="0.2">
      <c r="U12630" s="4"/>
      <c r="V12630" s="4"/>
      <c r="W12630" s="4"/>
      <c r="X12630" s="4"/>
      <c r="AJ12630" s="4"/>
      <c r="AK12630" s="4"/>
      <c r="AL12630" s="4"/>
      <c r="AM12630" s="4"/>
    </row>
    <row r="12631" spans="21:39" x14ac:dyDescent="0.2">
      <c r="U12631" s="4"/>
      <c r="V12631" s="4"/>
      <c r="W12631" s="4"/>
      <c r="X12631" s="4"/>
      <c r="AJ12631" s="4"/>
      <c r="AK12631" s="4"/>
      <c r="AL12631" s="4"/>
      <c r="AM12631" s="4"/>
    </row>
    <row r="12632" spans="21:39" x14ac:dyDescent="0.2">
      <c r="U12632" s="4"/>
      <c r="V12632" s="4"/>
      <c r="W12632" s="4"/>
      <c r="X12632" s="4"/>
      <c r="AJ12632" s="4"/>
      <c r="AK12632" s="4"/>
      <c r="AL12632" s="4"/>
      <c r="AM12632" s="4"/>
    </row>
    <row r="12633" spans="21:39" x14ac:dyDescent="0.2">
      <c r="U12633" s="4"/>
      <c r="V12633" s="4"/>
      <c r="W12633" s="4"/>
      <c r="X12633" s="4"/>
      <c r="AJ12633" s="4"/>
      <c r="AK12633" s="4"/>
      <c r="AL12633" s="4"/>
      <c r="AM12633" s="4"/>
    </row>
    <row r="12634" spans="21:39" x14ac:dyDescent="0.2">
      <c r="U12634" s="4"/>
      <c r="V12634" s="4"/>
      <c r="W12634" s="4"/>
      <c r="X12634" s="4"/>
      <c r="AJ12634" s="4"/>
      <c r="AK12634" s="4"/>
      <c r="AL12634" s="4"/>
      <c r="AM12634" s="4"/>
    </row>
    <row r="12635" spans="21:39" x14ac:dyDescent="0.2">
      <c r="U12635" s="4"/>
      <c r="V12635" s="4"/>
      <c r="W12635" s="4"/>
      <c r="X12635" s="4"/>
      <c r="AJ12635" s="4"/>
      <c r="AK12635" s="4"/>
      <c r="AL12635" s="4"/>
      <c r="AM12635" s="4"/>
    </row>
    <row r="12636" spans="21:39" x14ac:dyDescent="0.2">
      <c r="U12636" s="4"/>
      <c r="V12636" s="4"/>
      <c r="W12636" s="4"/>
      <c r="X12636" s="4"/>
      <c r="AJ12636" s="4"/>
      <c r="AK12636" s="4"/>
      <c r="AL12636" s="4"/>
      <c r="AM12636" s="4"/>
    </row>
    <row r="12637" spans="21:39" x14ac:dyDescent="0.2">
      <c r="U12637" s="4"/>
      <c r="V12637" s="4"/>
      <c r="W12637" s="4"/>
      <c r="X12637" s="4"/>
      <c r="AJ12637" s="4"/>
      <c r="AK12637" s="4"/>
      <c r="AL12637" s="4"/>
      <c r="AM12637" s="4"/>
    </row>
    <row r="12638" spans="21:39" x14ac:dyDescent="0.2">
      <c r="U12638" s="4"/>
      <c r="V12638" s="4"/>
      <c r="W12638" s="4"/>
      <c r="X12638" s="4"/>
      <c r="AJ12638" s="4"/>
      <c r="AK12638" s="4"/>
      <c r="AL12638" s="4"/>
      <c r="AM12638" s="4"/>
    </row>
    <row r="12639" spans="21:39" x14ac:dyDescent="0.2">
      <c r="U12639" s="4"/>
      <c r="V12639" s="4"/>
      <c r="W12639" s="4"/>
      <c r="X12639" s="4"/>
      <c r="AJ12639" s="4"/>
      <c r="AK12639" s="4"/>
      <c r="AL12639" s="4"/>
      <c r="AM12639" s="4"/>
    </row>
    <row r="12640" spans="21:39" x14ac:dyDescent="0.2">
      <c r="U12640" s="4"/>
      <c r="V12640" s="4"/>
      <c r="W12640" s="4"/>
      <c r="X12640" s="4"/>
      <c r="AJ12640" s="4"/>
      <c r="AK12640" s="4"/>
      <c r="AL12640" s="4"/>
      <c r="AM12640" s="4"/>
    </row>
    <row r="12641" spans="21:39" x14ac:dyDescent="0.2">
      <c r="U12641" s="4"/>
      <c r="V12641" s="4"/>
      <c r="W12641" s="4"/>
      <c r="X12641" s="4"/>
      <c r="AJ12641" s="4"/>
      <c r="AK12641" s="4"/>
      <c r="AL12641" s="4"/>
      <c r="AM12641" s="4"/>
    </row>
    <row r="12642" spans="21:39" x14ac:dyDescent="0.2">
      <c r="U12642" s="4"/>
      <c r="V12642" s="4"/>
      <c r="W12642" s="4"/>
      <c r="X12642" s="4"/>
      <c r="AJ12642" s="4"/>
      <c r="AK12642" s="4"/>
      <c r="AL12642" s="4"/>
      <c r="AM12642" s="4"/>
    </row>
    <row r="12643" spans="21:39" x14ac:dyDescent="0.2">
      <c r="U12643" s="4"/>
      <c r="V12643" s="4"/>
      <c r="W12643" s="4"/>
      <c r="X12643" s="4"/>
      <c r="AJ12643" s="4"/>
      <c r="AK12643" s="4"/>
      <c r="AL12643" s="4"/>
      <c r="AM12643" s="4"/>
    </row>
    <row r="12644" spans="21:39" x14ac:dyDescent="0.2">
      <c r="U12644" s="4"/>
      <c r="V12644" s="4"/>
      <c r="W12644" s="4"/>
      <c r="X12644" s="4"/>
      <c r="AJ12644" s="4"/>
      <c r="AK12644" s="4"/>
      <c r="AL12644" s="4"/>
      <c r="AM12644" s="4"/>
    </row>
    <row r="12645" spans="21:39" x14ac:dyDescent="0.2">
      <c r="U12645" s="4"/>
      <c r="V12645" s="4"/>
      <c r="W12645" s="4"/>
      <c r="X12645" s="4"/>
      <c r="AJ12645" s="4"/>
      <c r="AK12645" s="4"/>
      <c r="AL12645" s="4"/>
      <c r="AM12645" s="4"/>
    </row>
    <row r="12646" spans="21:39" x14ac:dyDescent="0.2">
      <c r="U12646" s="4"/>
      <c r="V12646" s="4"/>
      <c r="W12646" s="4"/>
      <c r="X12646" s="4"/>
      <c r="AJ12646" s="4"/>
      <c r="AK12646" s="4"/>
      <c r="AL12646" s="4"/>
      <c r="AM12646" s="4"/>
    </row>
    <row r="12647" spans="21:39" x14ac:dyDescent="0.2">
      <c r="U12647" s="4"/>
      <c r="V12647" s="4"/>
      <c r="W12647" s="4"/>
      <c r="X12647" s="4"/>
      <c r="AJ12647" s="4"/>
      <c r="AK12647" s="4"/>
      <c r="AL12647" s="4"/>
      <c r="AM12647" s="4"/>
    </row>
    <row r="12648" spans="21:39" x14ac:dyDescent="0.2">
      <c r="U12648" s="4"/>
      <c r="V12648" s="4"/>
      <c r="W12648" s="4"/>
      <c r="X12648" s="4"/>
      <c r="AJ12648" s="4"/>
      <c r="AK12648" s="4"/>
      <c r="AL12648" s="4"/>
      <c r="AM12648" s="4"/>
    </row>
    <row r="12649" spans="21:39" x14ac:dyDescent="0.2">
      <c r="U12649" s="4"/>
      <c r="V12649" s="4"/>
      <c r="W12649" s="4"/>
      <c r="X12649" s="4"/>
      <c r="AJ12649" s="4"/>
      <c r="AK12649" s="4"/>
      <c r="AL12649" s="4"/>
      <c r="AM12649" s="4"/>
    </row>
    <row r="12650" spans="21:39" x14ac:dyDescent="0.2">
      <c r="U12650" s="4"/>
      <c r="V12650" s="4"/>
      <c r="W12650" s="4"/>
      <c r="X12650" s="4"/>
      <c r="AJ12650" s="4"/>
      <c r="AK12650" s="4"/>
      <c r="AL12650" s="4"/>
      <c r="AM12650" s="4"/>
    </row>
    <row r="12651" spans="21:39" x14ac:dyDescent="0.2">
      <c r="U12651" s="4"/>
      <c r="V12651" s="4"/>
      <c r="W12651" s="4"/>
      <c r="X12651" s="4"/>
      <c r="AJ12651" s="4"/>
      <c r="AK12651" s="4"/>
      <c r="AL12651" s="4"/>
      <c r="AM12651" s="4"/>
    </row>
    <row r="12652" spans="21:39" x14ac:dyDescent="0.2">
      <c r="U12652" s="4"/>
      <c r="V12652" s="4"/>
      <c r="W12652" s="4"/>
      <c r="X12652" s="4"/>
      <c r="AJ12652" s="4"/>
      <c r="AK12652" s="4"/>
      <c r="AL12652" s="4"/>
      <c r="AM12652" s="4"/>
    </row>
    <row r="12653" spans="21:39" x14ac:dyDescent="0.2">
      <c r="U12653" s="4"/>
      <c r="V12653" s="4"/>
      <c r="W12653" s="4"/>
      <c r="X12653" s="4"/>
      <c r="AJ12653" s="4"/>
      <c r="AK12653" s="4"/>
      <c r="AL12653" s="4"/>
      <c r="AM12653" s="4"/>
    </row>
    <row r="12654" spans="21:39" x14ac:dyDescent="0.2">
      <c r="U12654" s="4"/>
      <c r="V12654" s="4"/>
      <c r="W12654" s="4"/>
      <c r="X12654" s="4"/>
      <c r="AJ12654" s="4"/>
      <c r="AK12654" s="4"/>
      <c r="AL12654" s="4"/>
      <c r="AM12654" s="4"/>
    </row>
    <row r="12655" spans="21:39" x14ac:dyDescent="0.2">
      <c r="U12655" s="4"/>
      <c r="V12655" s="4"/>
      <c r="W12655" s="4"/>
      <c r="X12655" s="4"/>
      <c r="AJ12655" s="4"/>
      <c r="AK12655" s="4"/>
      <c r="AL12655" s="4"/>
      <c r="AM12655" s="4"/>
    </row>
    <row r="12656" spans="21:39" x14ac:dyDescent="0.2">
      <c r="U12656" s="4"/>
      <c r="V12656" s="4"/>
      <c r="W12656" s="4"/>
      <c r="X12656" s="4"/>
      <c r="AJ12656" s="4"/>
      <c r="AK12656" s="4"/>
      <c r="AL12656" s="4"/>
      <c r="AM12656" s="4"/>
    </row>
    <row r="12657" spans="21:39" x14ac:dyDescent="0.2">
      <c r="U12657" s="4"/>
      <c r="V12657" s="4"/>
      <c r="W12657" s="4"/>
      <c r="X12657" s="4"/>
      <c r="AJ12657" s="4"/>
      <c r="AK12657" s="4"/>
      <c r="AL12657" s="4"/>
      <c r="AM12657" s="4"/>
    </row>
    <row r="12658" spans="21:39" x14ac:dyDescent="0.2">
      <c r="U12658" s="4"/>
      <c r="V12658" s="4"/>
      <c r="W12658" s="4"/>
      <c r="X12658" s="4"/>
      <c r="AJ12658" s="4"/>
      <c r="AK12658" s="4"/>
      <c r="AL12658" s="4"/>
      <c r="AM12658" s="4"/>
    </row>
    <row r="12659" spans="21:39" x14ac:dyDescent="0.2">
      <c r="U12659" s="4"/>
      <c r="V12659" s="4"/>
      <c r="W12659" s="4"/>
      <c r="X12659" s="4"/>
      <c r="AJ12659" s="4"/>
      <c r="AK12659" s="4"/>
      <c r="AL12659" s="4"/>
      <c r="AM12659" s="4"/>
    </row>
    <row r="12660" spans="21:39" x14ac:dyDescent="0.2">
      <c r="U12660" s="4"/>
      <c r="V12660" s="4"/>
      <c r="W12660" s="4"/>
      <c r="X12660" s="4"/>
      <c r="AJ12660" s="4"/>
      <c r="AK12660" s="4"/>
      <c r="AL12660" s="4"/>
      <c r="AM12660" s="4"/>
    </row>
    <row r="12661" spans="21:39" x14ac:dyDescent="0.2">
      <c r="U12661" s="4"/>
      <c r="V12661" s="4"/>
      <c r="W12661" s="4"/>
      <c r="X12661" s="4"/>
      <c r="AJ12661" s="4"/>
      <c r="AK12661" s="4"/>
      <c r="AL12661" s="4"/>
      <c r="AM12661" s="4"/>
    </row>
    <row r="12662" spans="21:39" x14ac:dyDescent="0.2">
      <c r="U12662" s="4"/>
      <c r="V12662" s="4"/>
      <c r="W12662" s="4"/>
      <c r="X12662" s="4"/>
      <c r="AJ12662" s="4"/>
      <c r="AK12662" s="4"/>
      <c r="AL12662" s="4"/>
      <c r="AM12662" s="4"/>
    </row>
    <row r="12663" spans="21:39" x14ac:dyDescent="0.2">
      <c r="U12663" s="4"/>
      <c r="V12663" s="4"/>
      <c r="W12663" s="4"/>
      <c r="X12663" s="4"/>
      <c r="AJ12663" s="4"/>
      <c r="AK12663" s="4"/>
      <c r="AL12663" s="4"/>
      <c r="AM12663" s="4"/>
    </row>
    <row r="12664" spans="21:39" x14ac:dyDescent="0.2">
      <c r="U12664" s="4"/>
      <c r="V12664" s="4"/>
      <c r="W12664" s="4"/>
      <c r="X12664" s="4"/>
      <c r="AJ12664" s="4"/>
      <c r="AK12664" s="4"/>
      <c r="AL12664" s="4"/>
      <c r="AM12664" s="4"/>
    </row>
    <row r="12665" spans="21:39" x14ac:dyDescent="0.2">
      <c r="U12665" s="4"/>
      <c r="V12665" s="4"/>
      <c r="W12665" s="4"/>
      <c r="X12665" s="4"/>
      <c r="AJ12665" s="4"/>
      <c r="AK12665" s="4"/>
      <c r="AL12665" s="4"/>
      <c r="AM12665" s="4"/>
    </row>
    <row r="12666" spans="21:39" x14ac:dyDescent="0.2">
      <c r="U12666" s="4"/>
      <c r="V12666" s="4"/>
      <c r="W12666" s="4"/>
      <c r="X12666" s="4"/>
      <c r="AJ12666" s="4"/>
      <c r="AK12666" s="4"/>
      <c r="AL12666" s="4"/>
      <c r="AM12666" s="4"/>
    </row>
    <row r="12667" spans="21:39" x14ac:dyDescent="0.2">
      <c r="U12667" s="4"/>
      <c r="V12667" s="4"/>
      <c r="W12667" s="4"/>
      <c r="X12667" s="4"/>
      <c r="AJ12667" s="4"/>
      <c r="AK12667" s="4"/>
      <c r="AL12667" s="4"/>
      <c r="AM12667" s="4"/>
    </row>
    <row r="12668" spans="21:39" x14ac:dyDescent="0.2">
      <c r="U12668" s="4"/>
      <c r="V12668" s="4"/>
      <c r="W12668" s="4"/>
      <c r="X12668" s="4"/>
      <c r="AJ12668" s="4"/>
      <c r="AK12668" s="4"/>
      <c r="AL12668" s="4"/>
      <c r="AM12668" s="4"/>
    </row>
    <row r="12669" spans="21:39" x14ac:dyDescent="0.2">
      <c r="U12669" s="4"/>
      <c r="V12669" s="4"/>
      <c r="W12669" s="4"/>
      <c r="X12669" s="4"/>
      <c r="AJ12669" s="4"/>
      <c r="AK12669" s="4"/>
      <c r="AL12669" s="4"/>
      <c r="AM12669" s="4"/>
    </row>
    <row r="12670" spans="21:39" x14ac:dyDescent="0.2">
      <c r="U12670" s="4"/>
      <c r="V12670" s="4"/>
      <c r="W12670" s="4"/>
      <c r="X12670" s="4"/>
      <c r="AJ12670" s="4"/>
      <c r="AK12670" s="4"/>
      <c r="AL12670" s="4"/>
      <c r="AM12670" s="4"/>
    </row>
    <row r="12671" spans="21:39" x14ac:dyDescent="0.2">
      <c r="U12671" s="4"/>
      <c r="V12671" s="4"/>
      <c r="W12671" s="4"/>
      <c r="X12671" s="4"/>
      <c r="AJ12671" s="4"/>
      <c r="AK12671" s="4"/>
      <c r="AL12671" s="4"/>
      <c r="AM12671" s="4"/>
    </row>
    <row r="12672" spans="21:39" x14ac:dyDescent="0.2">
      <c r="U12672" s="4"/>
      <c r="V12672" s="4"/>
      <c r="W12672" s="4"/>
      <c r="X12672" s="4"/>
      <c r="AJ12672" s="4"/>
      <c r="AK12672" s="4"/>
      <c r="AL12672" s="4"/>
      <c r="AM12672" s="4"/>
    </row>
    <row r="12673" spans="21:39" x14ac:dyDescent="0.2">
      <c r="U12673" s="4"/>
      <c r="V12673" s="4"/>
      <c r="W12673" s="4"/>
      <c r="X12673" s="4"/>
      <c r="AJ12673" s="4"/>
      <c r="AK12673" s="4"/>
      <c r="AL12673" s="4"/>
      <c r="AM12673" s="4"/>
    </row>
    <row r="12674" spans="21:39" x14ac:dyDescent="0.2">
      <c r="U12674" s="4"/>
      <c r="V12674" s="4"/>
      <c r="W12674" s="4"/>
      <c r="X12674" s="4"/>
      <c r="AJ12674" s="4"/>
      <c r="AK12674" s="4"/>
      <c r="AL12674" s="4"/>
      <c r="AM12674" s="4"/>
    </row>
    <row r="12675" spans="21:39" x14ac:dyDescent="0.2">
      <c r="U12675" s="4"/>
      <c r="V12675" s="4"/>
      <c r="W12675" s="4"/>
      <c r="X12675" s="4"/>
      <c r="AJ12675" s="4"/>
      <c r="AK12675" s="4"/>
      <c r="AL12675" s="4"/>
      <c r="AM12675" s="4"/>
    </row>
    <row r="12676" spans="21:39" x14ac:dyDescent="0.2">
      <c r="U12676" s="4"/>
      <c r="V12676" s="4"/>
      <c r="W12676" s="4"/>
      <c r="X12676" s="4"/>
      <c r="AJ12676" s="4"/>
      <c r="AK12676" s="4"/>
      <c r="AL12676" s="4"/>
      <c r="AM12676" s="4"/>
    </row>
    <row r="12677" spans="21:39" x14ac:dyDescent="0.2">
      <c r="U12677" s="4"/>
      <c r="V12677" s="4"/>
      <c r="W12677" s="4"/>
      <c r="X12677" s="4"/>
      <c r="AJ12677" s="4"/>
      <c r="AK12677" s="4"/>
      <c r="AL12677" s="4"/>
      <c r="AM12677" s="4"/>
    </row>
    <row r="12678" spans="21:39" x14ac:dyDescent="0.2">
      <c r="U12678" s="4"/>
      <c r="V12678" s="4"/>
      <c r="W12678" s="4"/>
      <c r="X12678" s="4"/>
      <c r="AJ12678" s="4"/>
      <c r="AK12678" s="4"/>
      <c r="AL12678" s="4"/>
      <c r="AM12678" s="4"/>
    </row>
    <row r="12679" spans="21:39" x14ac:dyDescent="0.2">
      <c r="U12679" s="4"/>
      <c r="V12679" s="4"/>
      <c r="W12679" s="4"/>
      <c r="X12679" s="4"/>
      <c r="AJ12679" s="4"/>
      <c r="AK12679" s="4"/>
      <c r="AL12679" s="4"/>
      <c r="AM12679" s="4"/>
    </row>
    <row r="12680" spans="21:39" x14ac:dyDescent="0.2">
      <c r="U12680" s="4"/>
      <c r="V12680" s="4"/>
      <c r="W12680" s="4"/>
      <c r="X12680" s="4"/>
      <c r="AJ12680" s="4"/>
      <c r="AK12680" s="4"/>
      <c r="AL12680" s="4"/>
      <c r="AM12680" s="4"/>
    </row>
    <row r="12681" spans="21:39" x14ac:dyDescent="0.2">
      <c r="U12681" s="4"/>
      <c r="V12681" s="4"/>
      <c r="W12681" s="4"/>
      <c r="X12681" s="4"/>
      <c r="AJ12681" s="4"/>
      <c r="AK12681" s="4"/>
      <c r="AL12681" s="4"/>
      <c r="AM12681" s="4"/>
    </row>
    <row r="12682" spans="21:39" x14ac:dyDescent="0.2">
      <c r="U12682" s="4"/>
      <c r="V12682" s="4"/>
      <c r="W12682" s="4"/>
      <c r="X12682" s="4"/>
      <c r="AJ12682" s="4"/>
      <c r="AK12682" s="4"/>
      <c r="AL12682" s="4"/>
      <c r="AM12682" s="4"/>
    </row>
    <row r="12683" spans="21:39" x14ac:dyDescent="0.2">
      <c r="U12683" s="4"/>
      <c r="V12683" s="4"/>
      <c r="W12683" s="4"/>
      <c r="X12683" s="4"/>
      <c r="AJ12683" s="4"/>
      <c r="AK12683" s="4"/>
      <c r="AL12683" s="4"/>
      <c r="AM12683" s="4"/>
    </row>
    <row r="12684" spans="21:39" x14ac:dyDescent="0.2">
      <c r="U12684" s="4"/>
      <c r="V12684" s="4"/>
      <c r="W12684" s="4"/>
      <c r="X12684" s="4"/>
      <c r="AJ12684" s="4"/>
      <c r="AK12684" s="4"/>
      <c r="AL12684" s="4"/>
      <c r="AM12684" s="4"/>
    </row>
    <row r="12685" spans="21:39" x14ac:dyDescent="0.2">
      <c r="U12685" s="4"/>
      <c r="V12685" s="4"/>
      <c r="W12685" s="4"/>
      <c r="X12685" s="4"/>
      <c r="AJ12685" s="4"/>
      <c r="AK12685" s="4"/>
      <c r="AL12685" s="4"/>
      <c r="AM12685" s="4"/>
    </row>
    <row r="12686" spans="21:39" x14ac:dyDescent="0.2">
      <c r="U12686" s="4"/>
      <c r="V12686" s="4"/>
      <c r="W12686" s="4"/>
      <c r="X12686" s="4"/>
      <c r="AJ12686" s="4"/>
      <c r="AK12686" s="4"/>
      <c r="AL12686" s="4"/>
      <c r="AM12686" s="4"/>
    </row>
    <row r="12687" spans="21:39" x14ac:dyDescent="0.2">
      <c r="U12687" s="4"/>
      <c r="V12687" s="4"/>
      <c r="W12687" s="4"/>
      <c r="X12687" s="4"/>
      <c r="AJ12687" s="4"/>
      <c r="AK12687" s="4"/>
      <c r="AL12687" s="4"/>
      <c r="AM12687" s="4"/>
    </row>
    <row r="12688" spans="21:39" x14ac:dyDescent="0.2">
      <c r="U12688" s="4"/>
      <c r="V12688" s="4"/>
      <c r="W12688" s="4"/>
      <c r="X12688" s="4"/>
      <c r="AJ12688" s="4"/>
      <c r="AK12688" s="4"/>
      <c r="AL12688" s="4"/>
      <c r="AM12688" s="4"/>
    </row>
    <row r="12689" spans="21:39" x14ac:dyDescent="0.2">
      <c r="U12689" s="4"/>
      <c r="V12689" s="4"/>
      <c r="W12689" s="4"/>
      <c r="X12689" s="4"/>
      <c r="AJ12689" s="4"/>
      <c r="AK12689" s="4"/>
      <c r="AL12689" s="4"/>
      <c r="AM12689" s="4"/>
    </row>
    <row r="12690" spans="21:39" x14ac:dyDescent="0.2">
      <c r="U12690" s="4"/>
      <c r="V12690" s="4"/>
      <c r="W12690" s="4"/>
      <c r="X12690" s="4"/>
      <c r="AJ12690" s="4"/>
      <c r="AK12690" s="4"/>
      <c r="AL12690" s="4"/>
      <c r="AM12690" s="4"/>
    </row>
    <row r="12691" spans="21:39" x14ac:dyDescent="0.2">
      <c r="U12691" s="4"/>
      <c r="V12691" s="4"/>
      <c r="W12691" s="4"/>
      <c r="X12691" s="4"/>
      <c r="AJ12691" s="4"/>
      <c r="AK12691" s="4"/>
      <c r="AL12691" s="4"/>
      <c r="AM12691" s="4"/>
    </row>
    <row r="12692" spans="21:39" x14ac:dyDescent="0.2">
      <c r="U12692" s="4"/>
      <c r="V12692" s="4"/>
      <c r="W12692" s="4"/>
      <c r="X12692" s="4"/>
      <c r="AJ12692" s="4"/>
      <c r="AK12692" s="4"/>
      <c r="AL12692" s="4"/>
      <c r="AM12692" s="4"/>
    </row>
    <row r="12693" spans="21:39" x14ac:dyDescent="0.2">
      <c r="U12693" s="4"/>
      <c r="V12693" s="4"/>
      <c r="W12693" s="4"/>
      <c r="X12693" s="4"/>
      <c r="AJ12693" s="4"/>
      <c r="AK12693" s="4"/>
      <c r="AL12693" s="4"/>
      <c r="AM12693" s="4"/>
    </row>
    <row r="12694" spans="21:39" x14ac:dyDescent="0.2">
      <c r="U12694" s="4"/>
      <c r="V12694" s="4"/>
      <c r="W12694" s="4"/>
      <c r="X12694" s="4"/>
      <c r="AJ12694" s="4"/>
      <c r="AK12694" s="4"/>
      <c r="AL12694" s="4"/>
      <c r="AM12694" s="4"/>
    </row>
    <row r="12695" spans="21:39" x14ac:dyDescent="0.2">
      <c r="U12695" s="4"/>
      <c r="V12695" s="4"/>
      <c r="W12695" s="4"/>
      <c r="X12695" s="4"/>
      <c r="AJ12695" s="4"/>
      <c r="AK12695" s="4"/>
      <c r="AL12695" s="4"/>
      <c r="AM12695" s="4"/>
    </row>
    <row r="12696" spans="21:39" x14ac:dyDescent="0.2">
      <c r="U12696" s="4"/>
      <c r="V12696" s="4"/>
      <c r="W12696" s="4"/>
      <c r="X12696" s="4"/>
      <c r="AJ12696" s="4"/>
      <c r="AK12696" s="4"/>
      <c r="AL12696" s="4"/>
      <c r="AM12696" s="4"/>
    </row>
    <row r="12697" spans="21:39" x14ac:dyDescent="0.2">
      <c r="U12697" s="4"/>
      <c r="V12697" s="4"/>
      <c r="W12697" s="4"/>
      <c r="X12697" s="4"/>
      <c r="AJ12697" s="4"/>
      <c r="AK12697" s="4"/>
      <c r="AL12697" s="4"/>
      <c r="AM12697" s="4"/>
    </row>
    <row r="12698" spans="21:39" x14ac:dyDescent="0.2">
      <c r="U12698" s="4"/>
      <c r="V12698" s="4"/>
      <c r="W12698" s="4"/>
      <c r="X12698" s="4"/>
      <c r="AJ12698" s="4"/>
      <c r="AK12698" s="4"/>
      <c r="AL12698" s="4"/>
      <c r="AM12698" s="4"/>
    </row>
    <row r="12699" spans="21:39" x14ac:dyDescent="0.2">
      <c r="U12699" s="4"/>
      <c r="V12699" s="4"/>
      <c r="W12699" s="4"/>
      <c r="X12699" s="4"/>
      <c r="AJ12699" s="4"/>
      <c r="AK12699" s="4"/>
      <c r="AL12699" s="4"/>
      <c r="AM12699" s="4"/>
    </row>
    <row r="12700" spans="21:39" x14ac:dyDescent="0.2">
      <c r="U12700" s="4"/>
      <c r="V12700" s="4"/>
      <c r="W12700" s="4"/>
      <c r="X12700" s="4"/>
      <c r="AJ12700" s="4"/>
      <c r="AK12700" s="4"/>
      <c r="AL12700" s="4"/>
      <c r="AM12700" s="4"/>
    </row>
    <row r="12701" spans="21:39" x14ac:dyDescent="0.2">
      <c r="U12701" s="4"/>
      <c r="V12701" s="4"/>
      <c r="W12701" s="4"/>
      <c r="X12701" s="4"/>
      <c r="AJ12701" s="4"/>
      <c r="AK12701" s="4"/>
      <c r="AL12701" s="4"/>
      <c r="AM12701" s="4"/>
    </row>
    <row r="12702" spans="21:39" x14ac:dyDescent="0.2">
      <c r="U12702" s="4"/>
      <c r="V12702" s="4"/>
      <c r="W12702" s="4"/>
      <c r="X12702" s="4"/>
      <c r="AJ12702" s="4"/>
      <c r="AK12702" s="4"/>
      <c r="AL12702" s="4"/>
      <c r="AM12702" s="4"/>
    </row>
    <row r="12703" spans="21:39" x14ac:dyDescent="0.2">
      <c r="U12703" s="4"/>
      <c r="V12703" s="4"/>
      <c r="W12703" s="4"/>
      <c r="X12703" s="4"/>
      <c r="AJ12703" s="4"/>
      <c r="AK12703" s="4"/>
      <c r="AL12703" s="4"/>
      <c r="AM12703" s="4"/>
    </row>
    <row r="12704" spans="21:39" x14ac:dyDescent="0.2">
      <c r="U12704" s="4"/>
      <c r="V12704" s="4"/>
      <c r="W12704" s="4"/>
      <c r="X12704" s="4"/>
      <c r="AJ12704" s="4"/>
      <c r="AK12704" s="4"/>
      <c r="AL12704" s="4"/>
      <c r="AM12704" s="4"/>
    </row>
    <row r="12705" spans="21:39" x14ac:dyDescent="0.2">
      <c r="U12705" s="4"/>
      <c r="V12705" s="4"/>
      <c r="W12705" s="4"/>
      <c r="X12705" s="4"/>
      <c r="AJ12705" s="4"/>
      <c r="AK12705" s="4"/>
      <c r="AL12705" s="4"/>
      <c r="AM12705" s="4"/>
    </row>
    <row r="12706" spans="21:39" x14ac:dyDescent="0.2">
      <c r="U12706" s="4"/>
      <c r="V12706" s="4"/>
      <c r="W12706" s="4"/>
      <c r="X12706" s="4"/>
      <c r="AJ12706" s="4"/>
      <c r="AK12706" s="4"/>
      <c r="AL12706" s="4"/>
      <c r="AM12706" s="4"/>
    </row>
    <row r="12707" spans="21:39" x14ac:dyDescent="0.2">
      <c r="U12707" s="4"/>
      <c r="V12707" s="4"/>
      <c r="W12707" s="4"/>
      <c r="X12707" s="4"/>
      <c r="AJ12707" s="4"/>
      <c r="AK12707" s="4"/>
      <c r="AL12707" s="4"/>
      <c r="AM12707" s="4"/>
    </row>
    <row r="12708" spans="21:39" x14ac:dyDescent="0.2">
      <c r="U12708" s="4"/>
      <c r="V12708" s="4"/>
      <c r="W12708" s="4"/>
      <c r="X12708" s="4"/>
      <c r="AJ12708" s="4"/>
      <c r="AK12708" s="4"/>
      <c r="AL12708" s="4"/>
      <c r="AM12708" s="4"/>
    </row>
    <row r="12709" spans="21:39" x14ac:dyDescent="0.2">
      <c r="U12709" s="4"/>
      <c r="V12709" s="4"/>
      <c r="W12709" s="4"/>
      <c r="X12709" s="4"/>
      <c r="AJ12709" s="4"/>
      <c r="AK12709" s="4"/>
      <c r="AL12709" s="4"/>
      <c r="AM12709" s="4"/>
    </row>
    <row r="12710" spans="21:39" x14ac:dyDescent="0.2">
      <c r="U12710" s="4"/>
      <c r="V12710" s="4"/>
      <c r="W12710" s="4"/>
      <c r="X12710" s="4"/>
      <c r="AJ12710" s="4"/>
      <c r="AK12710" s="4"/>
      <c r="AL12710" s="4"/>
      <c r="AM12710" s="4"/>
    </row>
    <row r="12711" spans="21:39" x14ac:dyDescent="0.2">
      <c r="U12711" s="4"/>
      <c r="V12711" s="4"/>
      <c r="W12711" s="4"/>
      <c r="X12711" s="4"/>
      <c r="AJ12711" s="4"/>
      <c r="AK12711" s="4"/>
      <c r="AL12711" s="4"/>
      <c r="AM12711" s="4"/>
    </row>
    <row r="12712" spans="21:39" x14ac:dyDescent="0.2">
      <c r="U12712" s="4"/>
      <c r="V12712" s="4"/>
      <c r="W12712" s="4"/>
      <c r="X12712" s="4"/>
      <c r="AJ12712" s="4"/>
      <c r="AK12712" s="4"/>
      <c r="AL12712" s="4"/>
      <c r="AM12712" s="4"/>
    </row>
    <row r="12713" spans="21:39" x14ac:dyDescent="0.2">
      <c r="U12713" s="4"/>
      <c r="V12713" s="4"/>
      <c r="W12713" s="4"/>
      <c r="X12713" s="4"/>
      <c r="AJ12713" s="4"/>
      <c r="AK12713" s="4"/>
      <c r="AL12713" s="4"/>
      <c r="AM12713" s="4"/>
    </row>
    <row r="12714" spans="21:39" x14ac:dyDescent="0.2">
      <c r="U12714" s="4"/>
      <c r="V12714" s="4"/>
      <c r="W12714" s="4"/>
      <c r="X12714" s="4"/>
      <c r="AJ12714" s="4"/>
      <c r="AK12714" s="4"/>
      <c r="AL12714" s="4"/>
      <c r="AM12714" s="4"/>
    </row>
    <row r="12715" spans="21:39" x14ac:dyDescent="0.2">
      <c r="U12715" s="4"/>
      <c r="V12715" s="4"/>
      <c r="W12715" s="4"/>
      <c r="X12715" s="4"/>
      <c r="AJ12715" s="4"/>
      <c r="AK12715" s="4"/>
      <c r="AL12715" s="4"/>
      <c r="AM12715" s="4"/>
    </row>
    <row r="12716" spans="21:39" x14ac:dyDescent="0.2">
      <c r="U12716" s="4"/>
      <c r="V12716" s="4"/>
      <c r="W12716" s="4"/>
      <c r="X12716" s="4"/>
      <c r="AJ12716" s="4"/>
      <c r="AK12716" s="4"/>
      <c r="AL12716" s="4"/>
      <c r="AM12716" s="4"/>
    </row>
    <row r="12717" spans="21:39" x14ac:dyDescent="0.2">
      <c r="U12717" s="4"/>
      <c r="V12717" s="4"/>
      <c r="W12717" s="4"/>
      <c r="X12717" s="4"/>
      <c r="AJ12717" s="4"/>
      <c r="AK12717" s="4"/>
      <c r="AL12717" s="4"/>
      <c r="AM12717" s="4"/>
    </row>
    <row r="12718" spans="21:39" x14ac:dyDescent="0.2">
      <c r="U12718" s="4"/>
      <c r="V12718" s="4"/>
      <c r="W12718" s="4"/>
      <c r="X12718" s="4"/>
      <c r="AJ12718" s="4"/>
      <c r="AK12718" s="4"/>
      <c r="AL12718" s="4"/>
      <c r="AM12718" s="4"/>
    </row>
    <row r="12719" spans="21:39" x14ac:dyDescent="0.2">
      <c r="U12719" s="4"/>
      <c r="V12719" s="4"/>
      <c r="W12719" s="4"/>
      <c r="X12719" s="4"/>
      <c r="AJ12719" s="4"/>
      <c r="AK12719" s="4"/>
      <c r="AL12719" s="4"/>
      <c r="AM12719" s="4"/>
    </row>
    <row r="12720" spans="21:39" x14ac:dyDescent="0.2">
      <c r="U12720" s="4"/>
      <c r="V12720" s="4"/>
      <c r="W12720" s="4"/>
      <c r="X12720" s="4"/>
      <c r="AJ12720" s="4"/>
      <c r="AK12720" s="4"/>
      <c r="AL12720" s="4"/>
      <c r="AM12720" s="4"/>
    </row>
    <row r="12721" spans="21:39" x14ac:dyDescent="0.2">
      <c r="U12721" s="4"/>
      <c r="V12721" s="4"/>
      <c r="W12721" s="4"/>
      <c r="X12721" s="4"/>
      <c r="AJ12721" s="4"/>
      <c r="AK12721" s="4"/>
      <c r="AL12721" s="4"/>
      <c r="AM12721" s="4"/>
    </row>
    <row r="12722" spans="21:39" x14ac:dyDescent="0.2">
      <c r="U12722" s="4"/>
      <c r="V12722" s="4"/>
      <c r="W12722" s="4"/>
      <c r="X12722" s="4"/>
      <c r="AJ12722" s="4"/>
      <c r="AK12722" s="4"/>
      <c r="AL12722" s="4"/>
      <c r="AM12722" s="4"/>
    </row>
    <row r="12723" spans="21:39" x14ac:dyDescent="0.2">
      <c r="U12723" s="4"/>
      <c r="V12723" s="4"/>
      <c r="W12723" s="4"/>
      <c r="X12723" s="4"/>
      <c r="AJ12723" s="4"/>
      <c r="AK12723" s="4"/>
      <c r="AL12723" s="4"/>
      <c r="AM12723" s="4"/>
    </row>
    <row r="12724" spans="21:39" x14ac:dyDescent="0.2">
      <c r="U12724" s="4"/>
      <c r="V12724" s="4"/>
      <c r="W12724" s="4"/>
      <c r="X12724" s="4"/>
      <c r="AJ12724" s="4"/>
      <c r="AK12724" s="4"/>
      <c r="AL12724" s="4"/>
      <c r="AM12724" s="4"/>
    </row>
    <row r="12725" spans="21:39" x14ac:dyDescent="0.2">
      <c r="U12725" s="4"/>
      <c r="V12725" s="4"/>
      <c r="W12725" s="4"/>
      <c r="X12725" s="4"/>
      <c r="AJ12725" s="4"/>
      <c r="AK12725" s="4"/>
      <c r="AL12725" s="4"/>
      <c r="AM12725" s="4"/>
    </row>
    <row r="12726" spans="21:39" x14ac:dyDescent="0.2">
      <c r="U12726" s="4"/>
      <c r="V12726" s="4"/>
      <c r="W12726" s="4"/>
      <c r="X12726" s="4"/>
      <c r="AJ12726" s="4"/>
      <c r="AK12726" s="4"/>
      <c r="AL12726" s="4"/>
      <c r="AM12726" s="4"/>
    </row>
    <row r="12727" spans="21:39" x14ac:dyDescent="0.2">
      <c r="U12727" s="4"/>
      <c r="V12727" s="4"/>
      <c r="W12727" s="4"/>
      <c r="X12727" s="4"/>
      <c r="AJ12727" s="4"/>
      <c r="AK12727" s="4"/>
      <c r="AL12727" s="4"/>
      <c r="AM12727" s="4"/>
    </row>
    <row r="12728" spans="21:39" x14ac:dyDescent="0.2">
      <c r="U12728" s="4"/>
      <c r="V12728" s="4"/>
      <c r="W12728" s="4"/>
      <c r="X12728" s="4"/>
      <c r="AJ12728" s="4"/>
      <c r="AK12728" s="4"/>
      <c r="AL12728" s="4"/>
      <c r="AM12728" s="4"/>
    </row>
    <row r="12729" spans="21:39" x14ac:dyDescent="0.2">
      <c r="U12729" s="4"/>
      <c r="V12729" s="4"/>
      <c r="W12729" s="4"/>
      <c r="X12729" s="4"/>
      <c r="AJ12729" s="4"/>
      <c r="AK12729" s="4"/>
      <c r="AL12729" s="4"/>
      <c r="AM12729" s="4"/>
    </row>
    <row r="12730" spans="21:39" x14ac:dyDescent="0.2">
      <c r="U12730" s="4"/>
      <c r="V12730" s="4"/>
      <c r="W12730" s="4"/>
      <c r="X12730" s="4"/>
      <c r="AJ12730" s="4"/>
      <c r="AK12730" s="4"/>
      <c r="AL12730" s="4"/>
      <c r="AM12730" s="4"/>
    </row>
    <row r="12731" spans="21:39" x14ac:dyDescent="0.2">
      <c r="U12731" s="4"/>
      <c r="V12731" s="4"/>
      <c r="W12731" s="4"/>
      <c r="X12731" s="4"/>
      <c r="AJ12731" s="4"/>
      <c r="AK12731" s="4"/>
      <c r="AL12731" s="4"/>
      <c r="AM12731" s="4"/>
    </row>
    <row r="12732" spans="21:39" x14ac:dyDescent="0.2">
      <c r="U12732" s="4"/>
      <c r="V12732" s="4"/>
      <c r="W12732" s="4"/>
      <c r="X12732" s="4"/>
      <c r="AJ12732" s="4"/>
      <c r="AK12732" s="4"/>
      <c r="AL12732" s="4"/>
      <c r="AM12732" s="4"/>
    </row>
    <row r="12733" spans="21:39" x14ac:dyDescent="0.2">
      <c r="U12733" s="4"/>
      <c r="V12733" s="4"/>
      <c r="W12733" s="4"/>
      <c r="X12733" s="4"/>
      <c r="AJ12733" s="4"/>
      <c r="AK12733" s="4"/>
      <c r="AL12733" s="4"/>
      <c r="AM12733" s="4"/>
    </row>
    <row r="12734" spans="21:39" x14ac:dyDescent="0.2">
      <c r="U12734" s="4"/>
      <c r="V12734" s="4"/>
      <c r="W12734" s="4"/>
      <c r="X12734" s="4"/>
      <c r="AJ12734" s="4"/>
      <c r="AK12734" s="4"/>
      <c r="AL12734" s="4"/>
      <c r="AM12734" s="4"/>
    </row>
    <row r="12735" spans="21:39" x14ac:dyDescent="0.2">
      <c r="U12735" s="4"/>
      <c r="V12735" s="4"/>
      <c r="W12735" s="4"/>
      <c r="X12735" s="4"/>
      <c r="AJ12735" s="4"/>
      <c r="AK12735" s="4"/>
      <c r="AL12735" s="4"/>
      <c r="AM12735" s="4"/>
    </row>
    <row r="12736" spans="21:39" x14ac:dyDescent="0.2">
      <c r="U12736" s="4"/>
      <c r="V12736" s="4"/>
      <c r="W12736" s="4"/>
      <c r="X12736" s="4"/>
      <c r="AJ12736" s="4"/>
      <c r="AK12736" s="4"/>
      <c r="AL12736" s="4"/>
      <c r="AM12736" s="4"/>
    </row>
    <row r="12737" spans="21:39" x14ac:dyDescent="0.2">
      <c r="U12737" s="4"/>
      <c r="V12737" s="4"/>
      <c r="W12737" s="4"/>
      <c r="X12737" s="4"/>
      <c r="AJ12737" s="4"/>
      <c r="AK12737" s="4"/>
      <c r="AL12737" s="4"/>
      <c r="AM12737" s="4"/>
    </row>
    <row r="12738" spans="21:39" x14ac:dyDescent="0.2">
      <c r="U12738" s="4"/>
      <c r="V12738" s="4"/>
      <c r="W12738" s="4"/>
      <c r="X12738" s="4"/>
      <c r="AJ12738" s="4"/>
      <c r="AK12738" s="4"/>
      <c r="AL12738" s="4"/>
      <c r="AM12738" s="4"/>
    </row>
    <row r="12739" spans="21:39" x14ac:dyDescent="0.2">
      <c r="U12739" s="4"/>
      <c r="V12739" s="4"/>
      <c r="W12739" s="4"/>
      <c r="X12739" s="4"/>
      <c r="AJ12739" s="4"/>
      <c r="AK12739" s="4"/>
      <c r="AL12739" s="4"/>
      <c r="AM12739" s="4"/>
    </row>
    <row r="12740" spans="21:39" x14ac:dyDescent="0.2">
      <c r="U12740" s="4"/>
      <c r="V12740" s="4"/>
      <c r="W12740" s="4"/>
      <c r="X12740" s="4"/>
      <c r="AJ12740" s="4"/>
      <c r="AK12740" s="4"/>
      <c r="AL12740" s="4"/>
      <c r="AM12740" s="4"/>
    </row>
    <row r="12741" spans="21:39" x14ac:dyDescent="0.2">
      <c r="U12741" s="4"/>
      <c r="V12741" s="4"/>
      <c r="W12741" s="4"/>
      <c r="X12741" s="4"/>
      <c r="AJ12741" s="4"/>
      <c r="AK12741" s="4"/>
      <c r="AL12741" s="4"/>
      <c r="AM12741" s="4"/>
    </row>
    <row r="12742" spans="21:39" x14ac:dyDescent="0.2">
      <c r="U12742" s="4"/>
      <c r="V12742" s="4"/>
      <c r="W12742" s="4"/>
      <c r="X12742" s="4"/>
      <c r="AJ12742" s="4"/>
      <c r="AK12742" s="4"/>
      <c r="AL12742" s="4"/>
      <c r="AM12742" s="4"/>
    </row>
    <row r="12743" spans="21:39" x14ac:dyDescent="0.2">
      <c r="U12743" s="4"/>
      <c r="V12743" s="4"/>
      <c r="W12743" s="4"/>
      <c r="X12743" s="4"/>
      <c r="AJ12743" s="4"/>
      <c r="AK12743" s="4"/>
      <c r="AL12743" s="4"/>
      <c r="AM12743" s="4"/>
    </row>
    <row r="12744" spans="21:39" x14ac:dyDescent="0.2">
      <c r="U12744" s="4"/>
      <c r="V12744" s="4"/>
      <c r="W12744" s="4"/>
      <c r="X12744" s="4"/>
      <c r="AJ12744" s="4"/>
      <c r="AK12744" s="4"/>
      <c r="AL12744" s="4"/>
      <c r="AM12744" s="4"/>
    </row>
    <row r="12745" spans="21:39" x14ac:dyDescent="0.2">
      <c r="U12745" s="4"/>
      <c r="V12745" s="4"/>
      <c r="W12745" s="4"/>
      <c r="X12745" s="4"/>
      <c r="AJ12745" s="4"/>
      <c r="AK12745" s="4"/>
      <c r="AL12745" s="4"/>
      <c r="AM12745" s="4"/>
    </row>
    <row r="12746" spans="21:39" x14ac:dyDescent="0.2">
      <c r="U12746" s="4"/>
      <c r="V12746" s="4"/>
      <c r="W12746" s="4"/>
      <c r="X12746" s="4"/>
      <c r="AJ12746" s="4"/>
      <c r="AK12746" s="4"/>
      <c r="AL12746" s="4"/>
      <c r="AM12746" s="4"/>
    </row>
    <row r="12747" spans="21:39" x14ac:dyDescent="0.2">
      <c r="U12747" s="4"/>
      <c r="V12747" s="4"/>
      <c r="W12747" s="4"/>
      <c r="X12747" s="4"/>
      <c r="AJ12747" s="4"/>
      <c r="AK12747" s="4"/>
      <c r="AL12747" s="4"/>
      <c r="AM12747" s="4"/>
    </row>
    <row r="12748" spans="21:39" x14ac:dyDescent="0.2">
      <c r="U12748" s="4"/>
      <c r="V12748" s="4"/>
      <c r="W12748" s="4"/>
      <c r="X12748" s="4"/>
      <c r="AJ12748" s="4"/>
      <c r="AK12748" s="4"/>
      <c r="AL12748" s="4"/>
      <c r="AM12748" s="4"/>
    </row>
    <row r="12749" spans="21:39" x14ac:dyDescent="0.2">
      <c r="U12749" s="4"/>
      <c r="V12749" s="4"/>
      <c r="W12749" s="4"/>
      <c r="X12749" s="4"/>
      <c r="AJ12749" s="4"/>
      <c r="AK12749" s="4"/>
      <c r="AL12749" s="4"/>
      <c r="AM12749" s="4"/>
    </row>
    <row r="12750" spans="21:39" x14ac:dyDescent="0.2">
      <c r="U12750" s="4"/>
      <c r="V12750" s="4"/>
      <c r="W12750" s="4"/>
      <c r="X12750" s="4"/>
      <c r="AJ12750" s="4"/>
      <c r="AK12750" s="4"/>
      <c r="AL12750" s="4"/>
      <c r="AM12750" s="4"/>
    </row>
    <row r="12751" spans="21:39" x14ac:dyDescent="0.2">
      <c r="U12751" s="4"/>
      <c r="V12751" s="4"/>
      <c r="W12751" s="4"/>
      <c r="X12751" s="4"/>
      <c r="AJ12751" s="4"/>
      <c r="AK12751" s="4"/>
      <c r="AL12751" s="4"/>
      <c r="AM12751" s="4"/>
    </row>
    <row r="12752" spans="21:39" x14ac:dyDescent="0.2">
      <c r="U12752" s="4"/>
      <c r="V12752" s="4"/>
      <c r="W12752" s="4"/>
      <c r="X12752" s="4"/>
      <c r="AJ12752" s="4"/>
      <c r="AK12752" s="4"/>
      <c r="AL12752" s="4"/>
      <c r="AM12752" s="4"/>
    </row>
    <row r="12753" spans="21:39" x14ac:dyDescent="0.2">
      <c r="U12753" s="4"/>
      <c r="V12753" s="4"/>
      <c r="W12753" s="4"/>
      <c r="X12753" s="4"/>
      <c r="AJ12753" s="4"/>
      <c r="AK12753" s="4"/>
      <c r="AL12753" s="4"/>
      <c r="AM12753" s="4"/>
    </row>
    <row r="12754" spans="21:39" x14ac:dyDescent="0.2">
      <c r="U12754" s="4"/>
      <c r="V12754" s="4"/>
      <c r="W12754" s="4"/>
      <c r="X12754" s="4"/>
      <c r="AJ12754" s="4"/>
      <c r="AK12754" s="4"/>
      <c r="AL12754" s="4"/>
      <c r="AM12754" s="4"/>
    </row>
    <row r="12755" spans="21:39" x14ac:dyDescent="0.2">
      <c r="U12755" s="4"/>
      <c r="V12755" s="4"/>
      <c r="W12755" s="4"/>
      <c r="X12755" s="4"/>
      <c r="AJ12755" s="4"/>
      <c r="AK12755" s="4"/>
      <c r="AL12755" s="4"/>
      <c r="AM12755" s="4"/>
    </row>
    <row r="12756" spans="21:39" x14ac:dyDescent="0.2">
      <c r="U12756" s="4"/>
      <c r="V12756" s="4"/>
      <c r="W12756" s="4"/>
      <c r="X12756" s="4"/>
      <c r="AJ12756" s="4"/>
      <c r="AK12756" s="4"/>
      <c r="AL12756" s="4"/>
      <c r="AM12756" s="4"/>
    </row>
    <row r="12757" spans="21:39" x14ac:dyDescent="0.2">
      <c r="U12757" s="4"/>
      <c r="V12757" s="4"/>
      <c r="W12757" s="4"/>
      <c r="X12757" s="4"/>
      <c r="AJ12757" s="4"/>
      <c r="AK12757" s="4"/>
      <c r="AL12757" s="4"/>
      <c r="AM12757" s="4"/>
    </row>
    <row r="12758" spans="21:39" x14ac:dyDescent="0.2">
      <c r="U12758" s="4"/>
      <c r="V12758" s="4"/>
      <c r="W12758" s="4"/>
      <c r="X12758" s="4"/>
      <c r="AJ12758" s="4"/>
      <c r="AK12758" s="4"/>
      <c r="AL12758" s="4"/>
      <c r="AM12758" s="4"/>
    </row>
    <row r="12759" spans="21:39" x14ac:dyDescent="0.2">
      <c r="U12759" s="4"/>
      <c r="V12759" s="4"/>
      <c r="W12759" s="4"/>
      <c r="X12759" s="4"/>
      <c r="AJ12759" s="4"/>
      <c r="AK12759" s="4"/>
      <c r="AL12759" s="4"/>
      <c r="AM12759" s="4"/>
    </row>
    <row r="12760" spans="21:39" x14ac:dyDescent="0.2">
      <c r="U12760" s="4"/>
      <c r="V12760" s="4"/>
      <c r="W12760" s="4"/>
      <c r="X12760" s="4"/>
      <c r="AJ12760" s="4"/>
      <c r="AK12760" s="4"/>
      <c r="AL12760" s="4"/>
      <c r="AM12760" s="4"/>
    </row>
    <row r="12761" spans="21:39" x14ac:dyDescent="0.2">
      <c r="U12761" s="4"/>
      <c r="V12761" s="4"/>
      <c r="W12761" s="4"/>
      <c r="X12761" s="4"/>
      <c r="AJ12761" s="4"/>
      <c r="AK12761" s="4"/>
      <c r="AL12761" s="4"/>
      <c r="AM12761" s="4"/>
    </row>
    <row r="12762" spans="21:39" x14ac:dyDescent="0.2">
      <c r="U12762" s="4"/>
      <c r="V12762" s="4"/>
      <c r="W12762" s="4"/>
      <c r="X12762" s="4"/>
      <c r="AJ12762" s="4"/>
      <c r="AK12762" s="4"/>
      <c r="AL12762" s="4"/>
      <c r="AM12762" s="4"/>
    </row>
    <row r="12763" spans="21:39" x14ac:dyDescent="0.2">
      <c r="U12763" s="4"/>
      <c r="V12763" s="4"/>
      <c r="W12763" s="4"/>
      <c r="X12763" s="4"/>
      <c r="AJ12763" s="4"/>
      <c r="AK12763" s="4"/>
      <c r="AL12763" s="4"/>
      <c r="AM12763" s="4"/>
    </row>
    <row r="12764" spans="21:39" x14ac:dyDescent="0.2">
      <c r="U12764" s="4"/>
      <c r="V12764" s="4"/>
      <c r="W12764" s="4"/>
      <c r="X12764" s="4"/>
      <c r="AJ12764" s="4"/>
      <c r="AK12764" s="4"/>
      <c r="AL12764" s="4"/>
      <c r="AM12764" s="4"/>
    </row>
    <row r="12765" spans="21:39" x14ac:dyDescent="0.2">
      <c r="U12765" s="4"/>
      <c r="V12765" s="4"/>
      <c r="W12765" s="4"/>
      <c r="X12765" s="4"/>
      <c r="AJ12765" s="4"/>
      <c r="AK12765" s="4"/>
      <c r="AL12765" s="4"/>
      <c r="AM12765" s="4"/>
    </row>
    <row r="12766" spans="21:39" x14ac:dyDescent="0.2">
      <c r="U12766" s="4"/>
      <c r="V12766" s="4"/>
      <c r="W12766" s="4"/>
      <c r="X12766" s="4"/>
      <c r="AJ12766" s="4"/>
      <c r="AK12766" s="4"/>
      <c r="AL12766" s="4"/>
      <c r="AM12766" s="4"/>
    </row>
    <row r="12767" spans="21:39" x14ac:dyDescent="0.2">
      <c r="U12767" s="4"/>
      <c r="V12767" s="4"/>
      <c r="W12767" s="4"/>
      <c r="X12767" s="4"/>
      <c r="AJ12767" s="4"/>
      <c r="AK12767" s="4"/>
      <c r="AL12767" s="4"/>
      <c r="AM12767" s="4"/>
    </row>
    <row r="12768" spans="21:39" x14ac:dyDescent="0.2">
      <c r="U12768" s="4"/>
      <c r="V12768" s="4"/>
      <c r="W12768" s="4"/>
      <c r="X12768" s="4"/>
      <c r="AJ12768" s="4"/>
      <c r="AK12768" s="4"/>
      <c r="AL12768" s="4"/>
      <c r="AM12768" s="4"/>
    </row>
    <row r="12769" spans="21:39" x14ac:dyDescent="0.2">
      <c r="U12769" s="4"/>
      <c r="V12769" s="4"/>
      <c r="W12769" s="4"/>
      <c r="X12769" s="4"/>
      <c r="AJ12769" s="4"/>
      <c r="AK12769" s="4"/>
      <c r="AL12769" s="4"/>
      <c r="AM12769" s="4"/>
    </row>
    <row r="12770" spans="21:39" x14ac:dyDescent="0.2">
      <c r="U12770" s="4"/>
      <c r="V12770" s="4"/>
      <c r="W12770" s="4"/>
      <c r="X12770" s="4"/>
      <c r="AJ12770" s="4"/>
      <c r="AK12770" s="4"/>
      <c r="AL12770" s="4"/>
      <c r="AM12770" s="4"/>
    </row>
    <row r="12771" spans="21:39" x14ac:dyDescent="0.2">
      <c r="U12771" s="4"/>
      <c r="V12771" s="4"/>
      <c r="W12771" s="4"/>
      <c r="X12771" s="4"/>
      <c r="AJ12771" s="4"/>
      <c r="AK12771" s="4"/>
      <c r="AL12771" s="4"/>
      <c r="AM12771" s="4"/>
    </row>
    <row r="12772" spans="21:39" x14ac:dyDescent="0.2">
      <c r="U12772" s="4"/>
      <c r="V12772" s="4"/>
      <c r="W12772" s="4"/>
      <c r="X12772" s="4"/>
      <c r="AJ12772" s="4"/>
      <c r="AK12772" s="4"/>
      <c r="AL12772" s="4"/>
      <c r="AM12772" s="4"/>
    </row>
    <row r="12773" spans="21:39" x14ac:dyDescent="0.2">
      <c r="U12773" s="4"/>
      <c r="V12773" s="4"/>
      <c r="W12773" s="4"/>
      <c r="X12773" s="4"/>
      <c r="AJ12773" s="4"/>
      <c r="AK12773" s="4"/>
      <c r="AL12773" s="4"/>
      <c r="AM12773" s="4"/>
    </row>
    <row r="12774" spans="21:39" x14ac:dyDescent="0.2">
      <c r="U12774" s="4"/>
      <c r="V12774" s="4"/>
      <c r="W12774" s="4"/>
      <c r="X12774" s="4"/>
      <c r="AJ12774" s="4"/>
      <c r="AK12774" s="4"/>
      <c r="AL12774" s="4"/>
      <c r="AM12774" s="4"/>
    </row>
    <row r="12775" spans="21:39" x14ac:dyDescent="0.2">
      <c r="U12775" s="4"/>
      <c r="V12775" s="4"/>
      <c r="W12775" s="4"/>
      <c r="X12775" s="4"/>
      <c r="AJ12775" s="4"/>
      <c r="AK12775" s="4"/>
      <c r="AL12775" s="4"/>
      <c r="AM12775" s="4"/>
    </row>
    <row r="12776" spans="21:39" x14ac:dyDescent="0.2">
      <c r="U12776" s="4"/>
      <c r="V12776" s="4"/>
      <c r="W12776" s="4"/>
      <c r="X12776" s="4"/>
      <c r="AJ12776" s="4"/>
      <c r="AK12776" s="4"/>
      <c r="AL12776" s="4"/>
      <c r="AM12776" s="4"/>
    </row>
    <row r="12777" spans="21:39" x14ac:dyDescent="0.2">
      <c r="U12777" s="4"/>
      <c r="V12777" s="4"/>
      <c r="W12777" s="4"/>
      <c r="X12777" s="4"/>
      <c r="AJ12777" s="4"/>
      <c r="AK12777" s="4"/>
      <c r="AL12777" s="4"/>
      <c r="AM12777" s="4"/>
    </row>
    <row r="12778" spans="21:39" x14ac:dyDescent="0.2">
      <c r="U12778" s="4"/>
      <c r="V12778" s="4"/>
      <c r="W12778" s="4"/>
      <c r="X12778" s="4"/>
      <c r="AJ12778" s="4"/>
      <c r="AK12778" s="4"/>
      <c r="AL12778" s="4"/>
      <c r="AM12778" s="4"/>
    </row>
    <row r="12779" spans="21:39" x14ac:dyDescent="0.2">
      <c r="U12779" s="4"/>
      <c r="V12779" s="4"/>
      <c r="W12779" s="4"/>
      <c r="X12779" s="4"/>
      <c r="AJ12779" s="4"/>
      <c r="AK12779" s="4"/>
      <c r="AL12779" s="4"/>
      <c r="AM12779" s="4"/>
    </row>
    <row r="12780" spans="21:39" x14ac:dyDescent="0.2">
      <c r="U12780" s="4"/>
      <c r="V12780" s="4"/>
      <c r="W12780" s="4"/>
      <c r="X12780" s="4"/>
      <c r="AJ12780" s="4"/>
      <c r="AK12780" s="4"/>
      <c r="AL12780" s="4"/>
      <c r="AM12780" s="4"/>
    </row>
    <row r="12781" spans="21:39" x14ac:dyDescent="0.2">
      <c r="U12781" s="4"/>
      <c r="V12781" s="4"/>
      <c r="W12781" s="4"/>
      <c r="X12781" s="4"/>
      <c r="AJ12781" s="4"/>
      <c r="AK12781" s="4"/>
      <c r="AL12781" s="4"/>
      <c r="AM12781" s="4"/>
    </row>
    <row r="12782" spans="21:39" x14ac:dyDescent="0.2">
      <c r="U12782" s="4"/>
      <c r="V12782" s="4"/>
      <c r="W12782" s="4"/>
      <c r="X12782" s="4"/>
      <c r="AJ12782" s="4"/>
      <c r="AK12782" s="4"/>
      <c r="AL12782" s="4"/>
      <c r="AM12782" s="4"/>
    </row>
    <row r="12783" spans="21:39" x14ac:dyDescent="0.2">
      <c r="U12783" s="4"/>
      <c r="V12783" s="4"/>
      <c r="W12783" s="4"/>
      <c r="X12783" s="4"/>
      <c r="AJ12783" s="4"/>
      <c r="AK12783" s="4"/>
      <c r="AL12783" s="4"/>
      <c r="AM12783" s="4"/>
    </row>
    <row r="12784" spans="21:39" x14ac:dyDescent="0.2">
      <c r="U12784" s="4"/>
      <c r="V12784" s="4"/>
      <c r="W12784" s="4"/>
      <c r="X12784" s="4"/>
      <c r="AJ12784" s="4"/>
      <c r="AK12784" s="4"/>
      <c r="AL12784" s="4"/>
      <c r="AM12784" s="4"/>
    </row>
    <row r="12785" spans="21:39" x14ac:dyDescent="0.2">
      <c r="U12785" s="4"/>
      <c r="V12785" s="4"/>
      <c r="W12785" s="4"/>
      <c r="X12785" s="4"/>
      <c r="AJ12785" s="4"/>
      <c r="AK12785" s="4"/>
      <c r="AL12785" s="4"/>
      <c r="AM12785" s="4"/>
    </row>
    <row r="12786" spans="21:39" x14ac:dyDescent="0.2">
      <c r="U12786" s="4"/>
      <c r="V12786" s="4"/>
      <c r="W12786" s="4"/>
      <c r="X12786" s="4"/>
      <c r="AJ12786" s="4"/>
      <c r="AK12786" s="4"/>
      <c r="AL12786" s="4"/>
      <c r="AM12786" s="4"/>
    </row>
    <row r="12787" spans="21:39" x14ac:dyDescent="0.2">
      <c r="U12787" s="4"/>
      <c r="V12787" s="4"/>
      <c r="W12787" s="4"/>
      <c r="X12787" s="4"/>
      <c r="AJ12787" s="4"/>
      <c r="AK12787" s="4"/>
      <c r="AL12787" s="4"/>
      <c r="AM12787" s="4"/>
    </row>
    <row r="12788" spans="21:39" x14ac:dyDescent="0.2">
      <c r="U12788" s="4"/>
      <c r="V12788" s="4"/>
      <c r="W12788" s="4"/>
      <c r="X12788" s="4"/>
      <c r="AJ12788" s="4"/>
      <c r="AK12788" s="4"/>
      <c r="AL12788" s="4"/>
      <c r="AM12788" s="4"/>
    </row>
    <row r="12789" spans="21:39" x14ac:dyDescent="0.2">
      <c r="U12789" s="4"/>
      <c r="V12789" s="4"/>
      <c r="W12789" s="4"/>
      <c r="X12789" s="4"/>
      <c r="AJ12789" s="4"/>
      <c r="AK12789" s="4"/>
      <c r="AL12789" s="4"/>
      <c r="AM12789" s="4"/>
    </row>
    <row r="12790" spans="21:39" x14ac:dyDescent="0.2">
      <c r="U12790" s="4"/>
      <c r="V12790" s="4"/>
      <c r="W12790" s="4"/>
      <c r="X12790" s="4"/>
      <c r="AJ12790" s="4"/>
      <c r="AK12790" s="4"/>
      <c r="AL12790" s="4"/>
      <c r="AM12790" s="4"/>
    </row>
    <row r="12791" spans="21:39" x14ac:dyDescent="0.2">
      <c r="U12791" s="4"/>
      <c r="V12791" s="4"/>
      <c r="W12791" s="4"/>
      <c r="X12791" s="4"/>
      <c r="AJ12791" s="4"/>
      <c r="AK12791" s="4"/>
      <c r="AL12791" s="4"/>
      <c r="AM12791" s="4"/>
    </row>
    <row r="12792" spans="21:39" x14ac:dyDescent="0.2">
      <c r="U12792" s="4"/>
      <c r="V12792" s="4"/>
      <c r="W12792" s="4"/>
      <c r="X12792" s="4"/>
      <c r="AJ12792" s="4"/>
      <c r="AK12792" s="4"/>
      <c r="AL12792" s="4"/>
      <c r="AM12792" s="4"/>
    </row>
    <row r="12793" spans="21:39" x14ac:dyDescent="0.2">
      <c r="U12793" s="4"/>
      <c r="V12793" s="4"/>
      <c r="W12793" s="4"/>
      <c r="X12793" s="4"/>
      <c r="AJ12793" s="4"/>
      <c r="AK12793" s="4"/>
      <c r="AL12793" s="4"/>
      <c r="AM12793" s="4"/>
    </row>
    <row r="12794" spans="21:39" x14ac:dyDescent="0.2">
      <c r="U12794" s="4"/>
      <c r="V12794" s="4"/>
      <c r="W12794" s="4"/>
      <c r="X12794" s="4"/>
      <c r="AJ12794" s="4"/>
      <c r="AK12794" s="4"/>
      <c r="AL12794" s="4"/>
      <c r="AM12794" s="4"/>
    </row>
    <row r="12795" spans="21:39" x14ac:dyDescent="0.2">
      <c r="U12795" s="4"/>
      <c r="V12795" s="4"/>
      <c r="W12795" s="4"/>
      <c r="X12795" s="4"/>
      <c r="AJ12795" s="4"/>
      <c r="AK12795" s="4"/>
      <c r="AL12795" s="4"/>
      <c r="AM12795" s="4"/>
    </row>
    <row r="12796" spans="21:39" x14ac:dyDescent="0.2">
      <c r="U12796" s="4"/>
      <c r="V12796" s="4"/>
      <c r="W12796" s="4"/>
      <c r="X12796" s="4"/>
      <c r="AJ12796" s="4"/>
      <c r="AK12796" s="4"/>
      <c r="AL12796" s="4"/>
      <c r="AM12796" s="4"/>
    </row>
    <row r="12797" spans="21:39" x14ac:dyDescent="0.2">
      <c r="U12797" s="4"/>
      <c r="V12797" s="4"/>
      <c r="W12797" s="4"/>
      <c r="X12797" s="4"/>
      <c r="AJ12797" s="4"/>
      <c r="AK12797" s="4"/>
      <c r="AL12797" s="4"/>
      <c r="AM12797" s="4"/>
    </row>
    <row r="12798" spans="21:39" x14ac:dyDescent="0.2">
      <c r="U12798" s="4"/>
      <c r="V12798" s="4"/>
      <c r="W12798" s="4"/>
      <c r="X12798" s="4"/>
      <c r="AJ12798" s="4"/>
      <c r="AK12798" s="4"/>
      <c r="AL12798" s="4"/>
      <c r="AM12798" s="4"/>
    </row>
    <row r="12799" spans="21:39" x14ac:dyDescent="0.2">
      <c r="U12799" s="4"/>
      <c r="V12799" s="4"/>
      <c r="W12799" s="4"/>
      <c r="X12799" s="4"/>
      <c r="AJ12799" s="4"/>
      <c r="AK12799" s="4"/>
      <c r="AL12799" s="4"/>
      <c r="AM12799" s="4"/>
    </row>
    <row r="12800" spans="21:39" x14ac:dyDescent="0.2">
      <c r="U12800" s="4"/>
      <c r="V12800" s="4"/>
      <c r="W12800" s="4"/>
      <c r="X12800" s="4"/>
      <c r="AJ12800" s="4"/>
      <c r="AK12800" s="4"/>
      <c r="AL12800" s="4"/>
      <c r="AM12800" s="4"/>
    </row>
    <row r="12801" spans="21:39" x14ac:dyDescent="0.2">
      <c r="U12801" s="4"/>
      <c r="V12801" s="4"/>
      <c r="W12801" s="4"/>
      <c r="X12801" s="4"/>
      <c r="AJ12801" s="4"/>
      <c r="AK12801" s="4"/>
      <c r="AL12801" s="4"/>
      <c r="AM12801" s="4"/>
    </row>
    <row r="12802" spans="21:39" x14ac:dyDescent="0.2">
      <c r="U12802" s="4"/>
      <c r="V12802" s="4"/>
      <c r="W12802" s="4"/>
      <c r="X12802" s="4"/>
      <c r="AJ12802" s="4"/>
      <c r="AK12802" s="4"/>
      <c r="AL12802" s="4"/>
      <c r="AM12802" s="4"/>
    </row>
    <row r="12803" spans="21:39" x14ac:dyDescent="0.2">
      <c r="U12803" s="4"/>
      <c r="V12803" s="4"/>
      <c r="W12803" s="4"/>
      <c r="X12803" s="4"/>
      <c r="AJ12803" s="4"/>
      <c r="AK12803" s="4"/>
      <c r="AL12803" s="4"/>
      <c r="AM12803" s="4"/>
    </row>
    <row r="12804" spans="21:39" x14ac:dyDescent="0.2">
      <c r="U12804" s="4"/>
      <c r="V12804" s="4"/>
      <c r="W12804" s="4"/>
      <c r="X12804" s="4"/>
      <c r="AJ12804" s="4"/>
      <c r="AK12804" s="4"/>
      <c r="AL12804" s="4"/>
      <c r="AM12804" s="4"/>
    </row>
    <row r="12805" spans="21:39" x14ac:dyDescent="0.2">
      <c r="U12805" s="4"/>
      <c r="V12805" s="4"/>
      <c r="W12805" s="4"/>
      <c r="X12805" s="4"/>
      <c r="AJ12805" s="4"/>
      <c r="AK12805" s="4"/>
      <c r="AL12805" s="4"/>
      <c r="AM12805" s="4"/>
    </row>
    <row r="12806" spans="21:39" x14ac:dyDescent="0.2">
      <c r="U12806" s="4"/>
      <c r="V12806" s="4"/>
      <c r="W12806" s="4"/>
      <c r="X12806" s="4"/>
      <c r="AJ12806" s="4"/>
      <c r="AK12806" s="4"/>
      <c r="AL12806" s="4"/>
      <c r="AM12806" s="4"/>
    </row>
    <row r="12807" spans="21:39" x14ac:dyDescent="0.2">
      <c r="U12807" s="4"/>
      <c r="V12807" s="4"/>
      <c r="W12807" s="4"/>
      <c r="X12807" s="4"/>
      <c r="AJ12807" s="4"/>
      <c r="AK12807" s="4"/>
      <c r="AL12807" s="4"/>
      <c r="AM12807" s="4"/>
    </row>
    <row r="12808" spans="21:39" x14ac:dyDescent="0.2">
      <c r="U12808" s="4"/>
      <c r="V12808" s="4"/>
      <c r="W12808" s="4"/>
      <c r="X12808" s="4"/>
      <c r="AJ12808" s="4"/>
      <c r="AK12808" s="4"/>
      <c r="AL12808" s="4"/>
      <c r="AM12808" s="4"/>
    </row>
    <row r="12809" spans="21:39" x14ac:dyDescent="0.2">
      <c r="U12809" s="4"/>
      <c r="V12809" s="4"/>
      <c r="W12809" s="4"/>
      <c r="X12809" s="4"/>
      <c r="AJ12809" s="4"/>
      <c r="AK12809" s="4"/>
      <c r="AL12809" s="4"/>
      <c r="AM12809" s="4"/>
    </row>
    <row r="12810" spans="21:39" x14ac:dyDescent="0.2">
      <c r="U12810" s="4"/>
      <c r="V12810" s="4"/>
      <c r="W12810" s="4"/>
      <c r="X12810" s="4"/>
      <c r="AJ12810" s="4"/>
      <c r="AK12810" s="4"/>
      <c r="AL12810" s="4"/>
      <c r="AM12810" s="4"/>
    </row>
    <row r="12811" spans="21:39" x14ac:dyDescent="0.2">
      <c r="U12811" s="4"/>
      <c r="V12811" s="4"/>
      <c r="W12811" s="4"/>
      <c r="X12811" s="4"/>
      <c r="AJ12811" s="4"/>
      <c r="AK12811" s="4"/>
      <c r="AL12811" s="4"/>
      <c r="AM12811" s="4"/>
    </row>
    <row r="12812" spans="21:39" x14ac:dyDescent="0.2">
      <c r="U12812" s="4"/>
      <c r="V12812" s="4"/>
      <c r="W12812" s="4"/>
      <c r="X12812" s="4"/>
      <c r="AJ12812" s="4"/>
      <c r="AK12812" s="4"/>
      <c r="AL12812" s="4"/>
      <c r="AM12812" s="4"/>
    </row>
    <row r="12813" spans="21:39" x14ac:dyDescent="0.2">
      <c r="U12813" s="4"/>
      <c r="V12813" s="4"/>
      <c r="W12813" s="4"/>
      <c r="X12813" s="4"/>
      <c r="AJ12813" s="4"/>
      <c r="AK12813" s="4"/>
      <c r="AL12813" s="4"/>
      <c r="AM12813" s="4"/>
    </row>
    <row r="12814" spans="21:39" x14ac:dyDescent="0.2">
      <c r="U12814" s="4"/>
      <c r="V12814" s="4"/>
      <c r="W12814" s="4"/>
      <c r="X12814" s="4"/>
      <c r="AJ12814" s="4"/>
      <c r="AK12814" s="4"/>
      <c r="AL12814" s="4"/>
      <c r="AM12814" s="4"/>
    </row>
    <row r="12815" spans="21:39" x14ac:dyDescent="0.2">
      <c r="U12815" s="4"/>
      <c r="V12815" s="4"/>
      <c r="W12815" s="4"/>
      <c r="X12815" s="4"/>
      <c r="AJ12815" s="4"/>
      <c r="AK12815" s="4"/>
      <c r="AL12815" s="4"/>
      <c r="AM12815" s="4"/>
    </row>
    <row r="12816" spans="21:39" x14ac:dyDescent="0.2">
      <c r="U12816" s="4"/>
      <c r="V12816" s="4"/>
      <c r="W12816" s="4"/>
      <c r="X12816" s="4"/>
      <c r="AJ12816" s="4"/>
      <c r="AK12816" s="4"/>
      <c r="AL12816" s="4"/>
      <c r="AM12816" s="4"/>
    </row>
    <row r="12817" spans="21:39" x14ac:dyDescent="0.2">
      <c r="U12817" s="4"/>
      <c r="V12817" s="4"/>
      <c r="W12817" s="4"/>
      <c r="X12817" s="4"/>
      <c r="AJ12817" s="4"/>
      <c r="AK12817" s="4"/>
      <c r="AL12817" s="4"/>
      <c r="AM12817" s="4"/>
    </row>
    <row r="12818" spans="21:39" x14ac:dyDescent="0.2">
      <c r="U12818" s="4"/>
      <c r="V12818" s="4"/>
      <c r="W12818" s="4"/>
      <c r="X12818" s="4"/>
      <c r="AJ12818" s="4"/>
      <c r="AK12818" s="4"/>
      <c r="AL12818" s="4"/>
      <c r="AM12818" s="4"/>
    </row>
    <row r="12819" spans="21:39" x14ac:dyDescent="0.2">
      <c r="U12819" s="4"/>
      <c r="V12819" s="4"/>
      <c r="W12819" s="4"/>
      <c r="X12819" s="4"/>
      <c r="AJ12819" s="4"/>
      <c r="AK12819" s="4"/>
      <c r="AL12819" s="4"/>
      <c r="AM12819" s="4"/>
    </row>
    <row r="12820" spans="21:39" x14ac:dyDescent="0.2">
      <c r="U12820" s="4"/>
      <c r="V12820" s="4"/>
      <c r="W12820" s="4"/>
      <c r="X12820" s="4"/>
      <c r="AJ12820" s="4"/>
      <c r="AK12820" s="4"/>
      <c r="AL12820" s="4"/>
      <c r="AM12820" s="4"/>
    </row>
    <row r="12821" spans="21:39" x14ac:dyDescent="0.2">
      <c r="U12821" s="4"/>
      <c r="V12821" s="4"/>
      <c r="W12821" s="4"/>
      <c r="X12821" s="4"/>
      <c r="AJ12821" s="4"/>
      <c r="AK12821" s="4"/>
      <c r="AL12821" s="4"/>
      <c r="AM12821" s="4"/>
    </row>
    <row r="12822" spans="21:39" x14ac:dyDescent="0.2">
      <c r="U12822" s="4"/>
      <c r="V12822" s="4"/>
      <c r="W12822" s="4"/>
      <c r="X12822" s="4"/>
      <c r="AJ12822" s="4"/>
      <c r="AK12822" s="4"/>
      <c r="AL12822" s="4"/>
      <c r="AM12822" s="4"/>
    </row>
    <row r="12823" spans="21:39" x14ac:dyDescent="0.2">
      <c r="U12823" s="4"/>
      <c r="V12823" s="4"/>
      <c r="W12823" s="4"/>
      <c r="X12823" s="4"/>
      <c r="AJ12823" s="4"/>
      <c r="AK12823" s="4"/>
      <c r="AL12823" s="4"/>
      <c r="AM12823" s="4"/>
    </row>
    <row r="12824" spans="21:39" x14ac:dyDescent="0.2">
      <c r="U12824" s="4"/>
      <c r="V12824" s="4"/>
      <c r="W12824" s="4"/>
      <c r="X12824" s="4"/>
      <c r="AJ12824" s="4"/>
      <c r="AK12824" s="4"/>
      <c r="AL12824" s="4"/>
      <c r="AM12824" s="4"/>
    </row>
    <row r="12825" spans="21:39" x14ac:dyDescent="0.2">
      <c r="U12825" s="4"/>
      <c r="V12825" s="4"/>
      <c r="W12825" s="4"/>
      <c r="X12825" s="4"/>
      <c r="AJ12825" s="4"/>
      <c r="AK12825" s="4"/>
      <c r="AL12825" s="4"/>
      <c r="AM12825" s="4"/>
    </row>
    <row r="12826" spans="21:39" x14ac:dyDescent="0.2">
      <c r="U12826" s="4"/>
      <c r="V12826" s="4"/>
      <c r="W12826" s="4"/>
      <c r="X12826" s="4"/>
      <c r="AJ12826" s="4"/>
      <c r="AK12826" s="4"/>
      <c r="AL12826" s="4"/>
      <c r="AM12826" s="4"/>
    </row>
    <row r="12827" spans="21:39" x14ac:dyDescent="0.2">
      <c r="U12827" s="4"/>
      <c r="V12827" s="4"/>
      <c r="W12827" s="4"/>
      <c r="X12827" s="4"/>
      <c r="AJ12827" s="4"/>
      <c r="AK12827" s="4"/>
      <c r="AL12827" s="4"/>
      <c r="AM12827" s="4"/>
    </row>
    <row r="12828" spans="21:39" x14ac:dyDescent="0.2">
      <c r="U12828" s="4"/>
      <c r="V12828" s="4"/>
      <c r="W12828" s="4"/>
      <c r="X12828" s="4"/>
      <c r="AJ12828" s="4"/>
      <c r="AK12828" s="4"/>
      <c r="AL12828" s="4"/>
      <c r="AM12828" s="4"/>
    </row>
    <row r="12829" spans="21:39" x14ac:dyDescent="0.2">
      <c r="U12829" s="4"/>
      <c r="V12829" s="4"/>
      <c r="W12829" s="4"/>
      <c r="X12829" s="4"/>
      <c r="AJ12829" s="4"/>
      <c r="AK12829" s="4"/>
      <c r="AL12829" s="4"/>
      <c r="AM12829" s="4"/>
    </row>
    <row r="12830" spans="21:39" x14ac:dyDescent="0.2">
      <c r="U12830" s="4"/>
      <c r="V12830" s="4"/>
      <c r="W12830" s="4"/>
      <c r="X12830" s="4"/>
      <c r="AJ12830" s="4"/>
      <c r="AK12830" s="4"/>
      <c r="AL12830" s="4"/>
      <c r="AM12830" s="4"/>
    </row>
    <row r="12831" spans="21:39" x14ac:dyDescent="0.2">
      <c r="U12831" s="4"/>
      <c r="V12831" s="4"/>
      <c r="W12831" s="4"/>
      <c r="X12831" s="4"/>
      <c r="AJ12831" s="4"/>
      <c r="AK12831" s="4"/>
      <c r="AL12831" s="4"/>
      <c r="AM12831" s="4"/>
    </row>
    <row r="12832" spans="21:39" x14ac:dyDescent="0.2">
      <c r="U12832" s="4"/>
      <c r="V12832" s="4"/>
      <c r="W12832" s="4"/>
      <c r="X12832" s="4"/>
      <c r="AJ12832" s="4"/>
      <c r="AK12832" s="4"/>
      <c r="AL12832" s="4"/>
      <c r="AM12832" s="4"/>
    </row>
    <row r="12833" spans="21:39" x14ac:dyDescent="0.2">
      <c r="U12833" s="4"/>
      <c r="V12833" s="4"/>
      <c r="W12833" s="4"/>
      <c r="X12833" s="4"/>
      <c r="AJ12833" s="4"/>
      <c r="AK12833" s="4"/>
      <c r="AL12833" s="4"/>
      <c r="AM12833" s="4"/>
    </row>
    <row r="12834" spans="21:39" x14ac:dyDescent="0.2">
      <c r="U12834" s="4"/>
      <c r="V12834" s="4"/>
      <c r="W12834" s="4"/>
      <c r="X12834" s="4"/>
      <c r="AJ12834" s="4"/>
      <c r="AK12834" s="4"/>
      <c r="AL12834" s="4"/>
      <c r="AM12834" s="4"/>
    </row>
    <row r="12835" spans="21:39" x14ac:dyDescent="0.2">
      <c r="U12835" s="4"/>
      <c r="V12835" s="4"/>
      <c r="W12835" s="4"/>
      <c r="X12835" s="4"/>
      <c r="AJ12835" s="4"/>
      <c r="AK12835" s="4"/>
      <c r="AL12835" s="4"/>
      <c r="AM12835" s="4"/>
    </row>
    <row r="12836" spans="21:39" x14ac:dyDescent="0.2">
      <c r="U12836" s="4"/>
      <c r="V12836" s="4"/>
      <c r="W12836" s="4"/>
      <c r="X12836" s="4"/>
      <c r="AJ12836" s="4"/>
      <c r="AK12836" s="4"/>
      <c r="AL12836" s="4"/>
      <c r="AM12836" s="4"/>
    </row>
    <row r="12837" spans="21:39" x14ac:dyDescent="0.2">
      <c r="U12837" s="4"/>
      <c r="V12837" s="4"/>
      <c r="W12837" s="4"/>
      <c r="X12837" s="4"/>
      <c r="AJ12837" s="4"/>
      <c r="AK12837" s="4"/>
      <c r="AL12837" s="4"/>
      <c r="AM12837" s="4"/>
    </row>
    <row r="12838" spans="21:39" x14ac:dyDescent="0.2">
      <c r="U12838" s="4"/>
      <c r="V12838" s="4"/>
      <c r="W12838" s="4"/>
      <c r="X12838" s="4"/>
      <c r="AJ12838" s="4"/>
      <c r="AK12838" s="4"/>
      <c r="AL12838" s="4"/>
      <c r="AM12838" s="4"/>
    </row>
    <row r="12839" spans="21:39" x14ac:dyDescent="0.2">
      <c r="U12839" s="4"/>
      <c r="V12839" s="4"/>
      <c r="W12839" s="4"/>
      <c r="X12839" s="4"/>
      <c r="AJ12839" s="4"/>
      <c r="AK12839" s="4"/>
      <c r="AL12839" s="4"/>
      <c r="AM12839" s="4"/>
    </row>
    <row r="12840" spans="21:39" x14ac:dyDescent="0.2">
      <c r="U12840" s="4"/>
      <c r="V12840" s="4"/>
      <c r="W12840" s="4"/>
      <c r="X12840" s="4"/>
      <c r="AJ12840" s="4"/>
      <c r="AK12840" s="4"/>
      <c r="AL12840" s="4"/>
      <c r="AM12840" s="4"/>
    </row>
    <row r="12841" spans="21:39" x14ac:dyDescent="0.2">
      <c r="U12841" s="4"/>
      <c r="V12841" s="4"/>
      <c r="W12841" s="4"/>
      <c r="X12841" s="4"/>
      <c r="AJ12841" s="4"/>
      <c r="AK12841" s="4"/>
      <c r="AL12841" s="4"/>
      <c r="AM12841" s="4"/>
    </row>
    <row r="12842" spans="21:39" x14ac:dyDescent="0.2">
      <c r="U12842" s="4"/>
      <c r="V12842" s="4"/>
      <c r="W12842" s="4"/>
      <c r="X12842" s="4"/>
      <c r="AJ12842" s="4"/>
      <c r="AK12842" s="4"/>
      <c r="AL12842" s="4"/>
      <c r="AM12842" s="4"/>
    </row>
    <row r="12843" spans="21:39" x14ac:dyDescent="0.2">
      <c r="U12843" s="4"/>
      <c r="V12843" s="4"/>
      <c r="W12843" s="4"/>
      <c r="X12843" s="4"/>
      <c r="AJ12843" s="4"/>
      <c r="AK12843" s="4"/>
      <c r="AL12843" s="4"/>
      <c r="AM12843" s="4"/>
    </row>
    <row r="12844" spans="21:39" x14ac:dyDescent="0.2">
      <c r="U12844" s="4"/>
      <c r="V12844" s="4"/>
      <c r="W12844" s="4"/>
      <c r="X12844" s="4"/>
      <c r="AJ12844" s="4"/>
      <c r="AK12844" s="4"/>
      <c r="AL12844" s="4"/>
      <c r="AM12844" s="4"/>
    </row>
    <row r="12845" spans="21:39" x14ac:dyDescent="0.2">
      <c r="U12845" s="4"/>
      <c r="V12845" s="4"/>
      <c r="W12845" s="4"/>
      <c r="X12845" s="4"/>
      <c r="AJ12845" s="4"/>
      <c r="AK12845" s="4"/>
      <c r="AL12845" s="4"/>
      <c r="AM12845" s="4"/>
    </row>
    <row r="12846" spans="21:39" x14ac:dyDescent="0.2">
      <c r="U12846" s="4"/>
      <c r="V12846" s="4"/>
      <c r="W12846" s="4"/>
      <c r="X12846" s="4"/>
      <c r="AJ12846" s="4"/>
      <c r="AK12846" s="4"/>
      <c r="AL12846" s="4"/>
      <c r="AM12846" s="4"/>
    </row>
    <row r="12847" spans="21:39" x14ac:dyDescent="0.2">
      <c r="U12847" s="4"/>
      <c r="V12847" s="4"/>
      <c r="W12847" s="4"/>
      <c r="X12847" s="4"/>
      <c r="AJ12847" s="4"/>
      <c r="AK12847" s="4"/>
      <c r="AL12847" s="4"/>
      <c r="AM12847" s="4"/>
    </row>
    <row r="12848" spans="21:39" x14ac:dyDescent="0.2">
      <c r="U12848" s="4"/>
      <c r="V12848" s="4"/>
      <c r="W12848" s="4"/>
      <c r="X12848" s="4"/>
      <c r="AJ12848" s="4"/>
      <c r="AK12848" s="4"/>
      <c r="AL12848" s="4"/>
      <c r="AM12848" s="4"/>
    </row>
    <row r="12849" spans="21:39" x14ac:dyDescent="0.2">
      <c r="U12849" s="4"/>
      <c r="V12849" s="4"/>
      <c r="W12849" s="4"/>
      <c r="X12849" s="4"/>
      <c r="AJ12849" s="4"/>
      <c r="AK12849" s="4"/>
      <c r="AL12849" s="4"/>
      <c r="AM12849" s="4"/>
    </row>
    <row r="12850" spans="21:39" x14ac:dyDescent="0.2">
      <c r="U12850" s="4"/>
      <c r="V12850" s="4"/>
      <c r="W12850" s="4"/>
      <c r="X12850" s="4"/>
      <c r="AJ12850" s="4"/>
      <c r="AK12850" s="4"/>
      <c r="AL12850" s="4"/>
      <c r="AM12850" s="4"/>
    </row>
    <row r="12851" spans="21:39" x14ac:dyDescent="0.2">
      <c r="U12851" s="4"/>
      <c r="V12851" s="4"/>
      <c r="W12851" s="4"/>
      <c r="X12851" s="4"/>
      <c r="AJ12851" s="4"/>
      <c r="AK12851" s="4"/>
      <c r="AL12851" s="4"/>
      <c r="AM12851" s="4"/>
    </row>
    <row r="12852" spans="21:39" x14ac:dyDescent="0.2">
      <c r="U12852" s="4"/>
      <c r="V12852" s="4"/>
      <c r="W12852" s="4"/>
      <c r="X12852" s="4"/>
      <c r="AJ12852" s="4"/>
      <c r="AK12852" s="4"/>
      <c r="AL12852" s="4"/>
      <c r="AM12852" s="4"/>
    </row>
    <row r="12853" spans="21:39" x14ac:dyDescent="0.2">
      <c r="U12853" s="4"/>
      <c r="V12853" s="4"/>
      <c r="W12853" s="4"/>
      <c r="X12853" s="4"/>
      <c r="AJ12853" s="4"/>
      <c r="AK12853" s="4"/>
      <c r="AL12853" s="4"/>
      <c r="AM12853" s="4"/>
    </row>
    <row r="12854" spans="21:39" x14ac:dyDescent="0.2">
      <c r="U12854" s="4"/>
      <c r="V12854" s="4"/>
      <c r="W12854" s="4"/>
      <c r="X12854" s="4"/>
      <c r="AJ12854" s="4"/>
      <c r="AK12854" s="4"/>
      <c r="AL12854" s="4"/>
      <c r="AM12854" s="4"/>
    </row>
    <row r="12855" spans="21:39" x14ac:dyDescent="0.2">
      <c r="U12855" s="4"/>
      <c r="V12855" s="4"/>
      <c r="W12855" s="4"/>
      <c r="X12855" s="4"/>
      <c r="AJ12855" s="4"/>
      <c r="AK12855" s="4"/>
      <c r="AL12855" s="4"/>
      <c r="AM12855" s="4"/>
    </row>
    <row r="12856" spans="21:39" x14ac:dyDescent="0.2">
      <c r="U12856" s="4"/>
      <c r="V12856" s="4"/>
      <c r="W12856" s="4"/>
      <c r="X12856" s="4"/>
      <c r="AJ12856" s="4"/>
      <c r="AK12856" s="4"/>
      <c r="AL12856" s="4"/>
      <c r="AM12856" s="4"/>
    </row>
    <row r="12857" spans="21:39" x14ac:dyDescent="0.2">
      <c r="U12857" s="4"/>
      <c r="V12857" s="4"/>
      <c r="W12857" s="4"/>
      <c r="X12857" s="4"/>
      <c r="AJ12857" s="4"/>
      <c r="AK12857" s="4"/>
      <c r="AL12857" s="4"/>
      <c r="AM12857" s="4"/>
    </row>
    <row r="12858" spans="21:39" x14ac:dyDescent="0.2">
      <c r="U12858" s="4"/>
      <c r="V12858" s="4"/>
      <c r="W12858" s="4"/>
      <c r="X12858" s="4"/>
      <c r="AJ12858" s="4"/>
      <c r="AK12858" s="4"/>
      <c r="AL12858" s="4"/>
      <c r="AM12858" s="4"/>
    </row>
    <row r="12859" spans="21:39" x14ac:dyDescent="0.2">
      <c r="U12859" s="4"/>
      <c r="V12859" s="4"/>
      <c r="W12859" s="4"/>
      <c r="X12859" s="4"/>
      <c r="AJ12859" s="4"/>
      <c r="AK12859" s="4"/>
      <c r="AL12859" s="4"/>
      <c r="AM12859" s="4"/>
    </row>
    <row r="12860" spans="21:39" x14ac:dyDescent="0.2">
      <c r="U12860" s="4"/>
      <c r="V12860" s="4"/>
      <c r="W12860" s="4"/>
      <c r="X12860" s="4"/>
      <c r="AJ12860" s="4"/>
      <c r="AK12860" s="4"/>
      <c r="AL12860" s="4"/>
      <c r="AM12860" s="4"/>
    </row>
    <row r="12861" spans="21:39" x14ac:dyDescent="0.2">
      <c r="U12861" s="4"/>
      <c r="V12861" s="4"/>
      <c r="W12861" s="4"/>
      <c r="X12861" s="4"/>
      <c r="AJ12861" s="4"/>
      <c r="AK12861" s="4"/>
      <c r="AL12861" s="4"/>
      <c r="AM12861" s="4"/>
    </row>
    <row r="12862" spans="21:39" x14ac:dyDescent="0.2">
      <c r="U12862" s="4"/>
      <c r="V12862" s="4"/>
      <c r="W12862" s="4"/>
      <c r="X12862" s="4"/>
      <c r="AJ12862" s="4"/>
      <c r="AK12862" s="4"/>
      <c r="AL12862" s="4"/>
      <c r="AM12862" s="4"/>
    </row>
    <row r="12863" spans="21:39" x14ac:dyDescent="0.2">
      <c r="U12863" s="4"/>
      <c r="V12863" s="4"/>
      <c r="W12863" s="4"/>
      <c r="X12863" s="4"/>
      <c r="AJ12863" s="4"/>
      <c r="AK12863" s="4"/>
      <c r="AL12863" s="4"/>
      <c r="AM12863" s="4"/>
    </row>
    <row r="12864" spans="21:39" x14ac:dyDescent="0.2">
      <c r="U12864" s="4"/>
      <c r="V12864" s="4"/>
      <c r="W12864" s="4"/>
      <c r="X12864" s="4"/>
      <c r="AJ12864" s="4"/>
      <c r="AK12864" s="4"/>
      <c r="AL12864" s="4"/>
      <c r="AM12864" s="4"/>
    </row>
    <row r="12865" spans="21:39" x14ac:dyDescent="0.2">
      <c r="U12865" s="4"/>
      <c r="V12865" s="4"/>
      <c r="W12865" s="4"/>
      <c r="X12865" s="4"/>
      <c r="AJ12865" s="4"/>
      <c r="AK12865" s="4"/>
      <c r="AL12865" s="4"/>
      <c r="AM12865" s="4"/>
    </row>
    <row r="12866" spans="21:39" x14ac:dyDescent="0.2">
      <c r="U12866" s="4"/>
      <c r="V12866" s="4"/>
      <c r="W12866" s="4"/>
      <c r="X12866" s="4"/>
      <c r="AJ12866" s="4"/>
      <c r="AK12866" s="4"/>
      <c r="AL12866" s="4"/>
      <c r="AM12866" s="4"/>
    </row>
    <row r="12867" spans="21:39" x14ac:dyDescent="0.2">
      <c r="U12867" s="4"/>
      <c r="V12867" s="4"/>
      <c r="W12867" s="4"/>
      <c r="X12867" s="4"/>
      <c r="AJ12867" s="4"/>
      <c r="AK12867" s="4"/>
      <c r="AL12867" s="4"/>
      <c r="AM12867" s="4"/>
    </row>
    <row r="12868" spans="21:39" x14ac:dyDescent="0.2">
      <c r="U12868" s="4"/>
      <c r="V12868" s="4"/>
      <c r="W12868" s="4"/>
      <c r="X12868" s="4"/>
      <c r="AJ12868" s="4"/>
      <c r="AK12868" s="4"/>
      <c r="AL12868" s="4"/>
      <c r="AM12868" s="4"/>
    </row>
    <row r="12869" spans="21:39" x14ac:dyDescent="0.2">
      <c r="U12869" s="4"/>
      <c r="V12869" s="4"/>
      <c r="W12869" s="4"/>
      <c r="X12869" s="4"/>
      <c r="AJ12869" s="4"/>
      <c r="AK12869" s="4"/>
      <c r="AL12869" s="4"/>
      <c r="AM12869" s="4"/>
    </row>
    <row r="12870" spans="21:39" x14ac:dyDescent="0.2">
      <c r="U12870" s="4"/>
      <c r="V12870" s="4"/>
      <c r="W12870" s="4"/>
      <c r="X12870" s="4"/>
      <c r="AJ12870" s="4"/>
      <c r="AK12870" s="4"/>
      <c r="AL12870" s="4"/>
      <c r="AM12870" s="4"/>
    </row>
    <row r="12871" spans="21:39" x14ac:dyDescent="0.2">
      <c r="U12871" s="4"/>
      <c r="V12871" s="4"/>
      <c r="W12871" s="4"/>
      <c r="X12871" s="4"/>
      <c r="AJ12871" s="4"/>
      <c r="AK12871" s="4"/>
      <c r="AL12871" s="4"/>
      <c r="AM12871" s="4"/>
    </row>
    <row r="12872" spans="21:39" x14ac:dyDescent="0.2">
      <c r="U12872" s="4"/>
      <c r="V12872" s="4"/>
      <c r="W12872" s="4"/>
      <c r="X12872" s="4"/>
      <c r="AJ12872" s="4"/>
      <c r="AK12872" s="4"/>
      <c r="AL12872" s="4"/>
      <c r="AM12872" s="4"/>
    </row>
    <row r="12873" spans="21:39" x14ac:dyDescent="0.2">
      <c r="U12873" s="4"/>
      <c r="V12873" s="4"/>
      <c r="W12873" s="4"/>
      <c r="X12873" s="4"/>
      <c r="AJ12873" s="4"/>
      <c r="AK12873" s="4"/>
      <c r="AL12873" s="4"/>
      <c r="AM12873" s="4"/>
    </row>
    <row r="12874" spans="21:39" x14ac:dyDescent="0.2">
      <c r="U12874" s="4"/>
      <c r="V12874" s="4"/>
      <c r="W12874" s="4"/>
      <c r="X12874" s="4"/>
      <c r="AJ12874" s="4"/>
      <c r="AK12874" s="4"/>
      <c r="AL12874" s="4"/>
      <c r="AM12874" s="4"/>
    </row>
    <row r="12875" spans="21:39" x14ac:dyDescent="0.2">
      <c r="U12875" s="4"/>
      <c r="V12875" s="4"/>
      <c r="W12875" s="4"/>
      <c r="X12875" s="4"/>
      <c r="AJ12875" s="4"/>
      <c r="AK12875" s="4"/>
      <c r="AL12875" s="4"/>
      <c r="AM12875" s="4"/>
    </row>
    <row r="12876" spans="21:39" x14ac:dyDescent="0.2">
      <c r="U12876" s="4"/>
      <c r="V12876" s="4"/>
      <c r="W12876" s="4"/>
      <c r="X12876" s="4"/>
      <c r="AJ12876" s="4"/>
      <c r="AK12876" s="4"/>
      <c r="AL12876" s="4"/>
      <c r="AM12876" s="4"/>
    </row>
    <row r="12877" spans="21:39" x14ac:dyDescent="0.2">
      <c r="U12877" s="4"/>
      <c r="V12877" s="4"/>
      <c r="W12877" s="4"/>
      <c r="X12877" s="4"/>
      <c r="AJ12877" s="4"/>
      <c r="AK12877" s="4"/>
      <c r="AL12877" s="4"/>
      <c r="AM12877" s="4"/>
    </row>
    <row r="12878" spans="21:39" x14ac:dyDescent="0.2">
      <c r="U12878" s="4"/>
      <c r="V12878" s="4"/>
      <c r="W12878" s="4"/>
      <c r="X12878" s="4"/>
      <c r="AJ12878" s="4"/>
      <c r="AK12878" s="4"/>
      <c r="AL12878" s="4"/>
      <c r="AM12878" s="4"/>
    </row>
    <row r="12879" spans="21:39" x14ac:dyDescent="0.2">
      <c r="U12879" s="4"/>
      <c r="V12879" s="4"/>
      <c r="W12879" s="4"/>
      <c r="X12879" s="4"/>
      <c r="AJ12879" s="4"/>
      <c r="AK12879" s="4"/>
      <c r="AL12879" s="4"/>
      <c r="AM12879" s="4"/>
    </row>
    <row r="12880" spans="21:39" x14ac:dyDescent="0.2">
      <c r="U12880" s="4"/>
      <c r="V12880" s="4"/>
      <c r="W12880" s="4"/>
      <c r="X12880" s="4"/>
      <c r="AJ12880" s="4"/>
      <c r="AK12880" s="4"/>
      <c r="AL12880" s="4"/>
      <c r="AM12880" s="4"/>
    </row>
    <row r="12881" spans="21:39" x14ac:dyDescent="0.2">
      <c r="U12881" s="4"/>
      <c r="V12881" s="4"/>
      <c r="W12881" s="4"/>
      <c r="X12881" s="4"/>
      <c r="AJ12881" s="4"/>
      <c r="AK12881" s="4"/>
      <c r="AL12881" s="4"/>
      <c r="AM12881" s="4"/>
    </row>
    <row r="12882" spans="21:39" x14ac:dyDescent="0.2">
      <c r="U12882" s="4"/>
      <c r="V12882" s="4"/>
      <c r="W12882" s="4"/>
      <c r="X12882" s="4"/>
      <c r="AJ12882" s="4"/>
      <c r="AK12882" s="4"/>
      <c r="AL12882" s="4"/>
      <c r="AM12882" s="4"/>
    </row>
    <row r="12883" spans="21:39" x14ac:dyDescent="0.2">
      <c r="U12883" s="4"/>
      <c r="V12883" s="4"/>
      <c r="W12883" s="4"/>
      <c r="X12883" s="4"/>
      <c r="AJ12883" s="4"/>
      <c r="AK12883" s="4"/>
      <c r="AL12883" s="4"/>
      <c r="AM12883" s="4"/>
    </row>
    <row r="12884" spans="21:39" x14ac:dyDescent="0.2">
      <c r="U12884" s="4"/>
      <c r="V12884" s="4"/>
      <c r="W12884" s="4"/>
      <c r="X12884" s="4"/>
      <c r="AJ12884" s="4"/>
      <c r="AK12884" s="4"/>
      <c r="AL12884" s="4"/>
      <c r="AM12884" s="4"/>
    </row>
    <row r="12885" spans="21:39" x14ac:dyDescent="0.2">
      <c r="U12885" s="4"/>
      <c r="V12885" s="4"/>
      <c r="W12885" s="4"/>
      <c r="X12885" s="4"/>
      <c r="AJ12885" s="4"/>
      <c r="AK12885" s="4"/>
      <c r="AL12885" s="4"/>
      <c r="AM12885" s="4"/>
    </row>
    <row r="12886" spans="21:39" x14ac:dyDescent="0.2">
      <c r="U12886" s="4"/>
      <c r="V12886" s="4"/>
      <c r="W12886" s="4"/>
      <c r="X12886" s="4"/>
      <c r="AJ12886" s="4"/>
      <c r="AK12886" s="4"/>
      <c r="AL12886" s="4"/>
      <c r="AM12886" s="4"/>
    </row>
    <row r="12887" spans="21:39" x14ac:dyDescent="0.2">
      <c r="U12887" s="4"/>
      <c r="V12887" s="4"/>
      <c r="W12887" s="4"/>
      <c r="X12887" s="4"/>
      <c r="AJ12887" s="4"/>
      <c r="AK12887" s="4"/>
      <c r="AL12887" s="4"/>
      <c r="AM12887" s="4"/>
    </row>
    <row r="12888" spans="21:39" x14ac:dyDescent="0.2">
      <c r="U12888" s="4"/>
      <c r="V12888" s="4"/>
      <c r="W12888" s="4"/>
      <c r="X12888" s="4"/>
      <c r="AJ12888" s="4"/>
      <c r="AK12888" s="4"/>
      <c r="AL12888" s="4"/>
      <c r="AM12888" s="4"/>
    </row>
    <row r="12889" spans="21:39" x14ac:dyDescent="0.2">
      <c r="U12889" s="4"/>
      <c r="V12889" s="4"/>
      <c r="W12889" s="4"/>
      <c r="X12889" s="4"/>
      <c r="AJ12889" s="4"/>
      <c r="AK12889" s="4"/>
      <c r="AL12889" s="4"/>
      <c r="AM12889" s="4"/>
    </row>
    <row r="12890" spans="21:39" x14ac:dyDescent="0.2">
      <c r="U12890" s="4"/>
      <c r="V12890" s="4"/>
      <c r="W12890" s="4"/>
      <c r="X12890" s="4"/>
      <c r="AJ12890" s="4"/>
      <c r="AK12890" s="4"/>
      <c r="AL12890" s="4"/>
      <c r="AM12890" s="4"/>
    </row>
    <row r="12891" spans="21:39" x14ac:dyDescent="0.2">
      <c r="U12891" s="4"/>
      <c r="V12891" s="4"/>
      <c r="W12891" s="4"/>
      <c r="X12891" s="4"/>
      <c r="AJ12891" s="4"/>
      <c r="AK12891" s="4"/>
      <c r="AL12891" s="4"/>
      <c r="AM12891" s="4"/>
    </row>
    <row r="12892" spans="21:39" x14ac:dyDescent="0.2">
      <c r="U12892" s="4"/>
      <c r="V12892" s="4"/>
      <c r="W12892" s="4"/>
      <c r="X12892" s="4"/>
      <c r="AJ12892" s="4"/>
      <c r="AK12892" s="4"/>
      <c r="AL12892" s="4"/>
      <c r="AM12892" s="4"/>
    </row>
    <row r="12893" spans="21:39" x14ac:dyDescent="0.2">
      <c r="U12893" s="4"/>
      <c r="V12893" s="4"/>
      <c r="W12893" s="4"/>
      <c r="X12893" s="4"/>
      <c r="AJ12893" s="4"/>
      <c r="AK12893" s="4"/>
      <c r="AL12893" s="4"/>
      <c r="AM12893" s="4"/>
    </row>
    <row r="12894" spans="21:39" x14ac:dyDescent="0.2">
      <c r="U12894" s="4"/>
      <c r="V12894" s="4"/>
      <c r="W12894" s="4"/>
      <c r="X12894" s="4"/>
      <c r="AJ12894" s="4"/>
      <c r="AK12894" s="4"/>
      <c r="AL12894" s="4"/>
      <c r="AM12894" s="4"/>
    </row>
    <row r="12895" spans="21:39" x14ac:dyDescent="0.2">
      <c r="U12895" s="4"/>
      <c r="V12895" s="4"/>
      <c r="W12895" s="4"/>
      <c r="X12895" s="4"/>
      <c r="AJ12895" s="4"/>
      <c r="AK12895" s="4"/>
      <c r="AL12895" s="4"/>
      <c r="AM12895" s="4"/>
    </row>
    <row r="12896" spans="21:39" x14ac:dyDescent="0.2">
      <c r="U12896" s="4"/>
      <c r="V12896" s="4"/>
      <c r="W12896" s="4"/>
      <c r="X12896" s="4"/>
      <c r="AJ12896" s="4"/>
      <c r="AK12896" s="4"/>
      <c r="AL12896" s="4"/>
      <c r="AM12896" s="4"/>
    </row>
    <row r="12897" spans="21:39" x14ac:dyDescent="0.2">
      <c r="U12897" s="4"/>
      <c r="V12897" s="4"/>
      <c r="W12897" s="4"/>
      <c r="X12897" s="4"/>
      <c r="AJ12897" s="4"/>
      <c r="AK12897" s="4"/>
      <c r="AL12897" s="4"/>
      <c r="AM12897" s="4"/>
    </row>
    <row r="12898" spans="21:39" x14ac:dyDescent="0.2">
      <c r="U12898" s="4"/>
      <c r="V12898" s="4"/>
      <c r="W12898" s="4"/>
      <c r="X12898" s="4"/>
      <c r="AJ12898" s="4"/>
      <c r="AK12898" s="4"/>
      <c r="AL12898" s="4"/>
      <c r="AM12898" s="4"/>
    </row>
    <row r="12899" spans="21:39" x14ac:dyDescent="0.2">
      <c r="U12899" s="4"/>
      <c r="V12899" s="4"/>
      <c r="W12899" s="4"/>
      <c r="X12899" s="4"/>
      <c r="AJ12899" s="4"/>
      <c r="AK12899" s="4"/>
      <c r="AL12899" s="4"/>
      <c r="AM12899" s="4"/>
    </row>
    <row r="12900" spans="21:39" x14ac:dyDescent="0.2">
      <c r="U12900" s="4"/>
      <c r="V12900" s="4"/>
      <c r="W12900" s="4"/>
      <c r="X12900" s="4"/>
      <c r="AJ12900" s="4"/>
      <c r="AK12900" s="4"/>
      <c r="AL12900" s="4"/>
      <c r="AM12900" s="4"/>
    </row>
    <row r="12901" spans="21:39" x14ac:dyDescent="0.2">
      <c r="U12901" s="4"/>
      <c r="V12901" s="4"/>
      <c r="W12901" s="4"/>
      <c r="X12901" s="4"/>
      <c r="AJ12901" s="4"/>
      <c r="AK12901" s="4"/>
      <c r="AL12901" s="4"/>
      <c r="AM12901" s="4"/>
    </row>
    <row r="12902" spans="21:39" x14ac:dyDescent="0.2">
      <c r="U12902" s="4"/>
      <c r="V12902" s="4"/>
      <c r="W12902" s="4"/>
      <c r="X12902" s="4"/>
      <c r="AJ12902" s="4"/>
      <c r="AK12902" s="4"/>
      <c r="AL12902" s="4"/>
      <c r="AM12902" s="4"/>
    </row>
    <row r="12903" spans="21:39" x14ac:dyDescent="0.2">
      <c r="U12903" s="4"/>
      <c r="V12903" s="4"/>
      <c r="W12903" s="4"/>
      <c r="X12903" s="4"/>
      <c r="AJ12903" s="4"/>
      <c r="AK12903" s="4"/>
      <c r="AL12903" s="4"/>
      <c r="AM12903" s="4"/>
    </row>
    <row r="12904" spans="21:39" x14ac:dyDescent="0.2">
      <c r="U12904" s="4"/>
      <c r="V12904" s="4"/>
      <c r="W12904" s="4"/>
      <c r="X12904" s="4"/>
      <c r="AJ12904" s="4"/>
      <c r="AK12904" s="4"/>
      <c r="AL12904" s="4"/>
      <c r="AM12904" s="4"/>
    </row>
    <row r="12905" spans="21:39" x14ac:dyDescent="0.2">
      <c r="U12905" s="4"/>
      <c r="V12905" s="4"/>
      <c r="W12905" s="4"/>
      <c r="X12905" s="4"/>
      <c r="AJ12905" s="4"/>
      <c r="AK12905" s="4"/>
      <c r="AL12905" s="4"/>
      <c r="AM12905" s="4"/>
    </row>
    <row r="12906" spans="21:39" x14ac:dyDescent="0.2">
      <c r="U12906" s="4"/>
      <c r="V12906" s="4"/>
      <c r="W12906" s="4"/>
      <c r="X12906" s="4"/>
      <c r="AJ12906" s="4"/>
      <c r="AK12906" s="4"/>
      <c r="AL12906" s="4"/>
      <c r="AM12906" s="4"/>
    </row>
    <row r="12907" spans="21:39" x14ac:dyDescent="0.2">
      <c r="U12907" s="4"/>
      <c r="V12907" s="4"/>
      <c r="W12907" s="4"/>
      <c r="X12907" s="4"/>
      <c r="AJ12907" s="4"/>
      <c r="AK12907" s="4"/>
      <c r="AL12907" s="4"/>
      <c r="AM12907" s="4"/>
    </row>
    <row r="12908" spans="21:39" x14ac:dyDescent="0.2">
      <c r="U12908" s="4"/>
      <c r="V12908" s="4"/>
      <c r="W12908" s="4"/>
      <c r="X12908" s="4"/>
      <c r="AJ12908" s="4"/>
      <c r="AK12908" s="4"/>
      <c r="AL12908" s="4"/>
      <c r="AM12908" s="4"/>
    </row>
    <row r="12909" spans="21:39" x14ac:dyDescent="0.2">
      <c r="U12909" s="4"/>
      <c r="V12909" s="4"/>
      <c r="W12909" s="4"/>
      <c r="X12909" s="4"/>
      <c r="AJ12909" s="4"/>
      <c r="AK12909" s="4"/>
      <c r="AL12909" s="4"/>
      <c r="AM12909" s="4"/>
    </row>
    <row r="12910" spans="21:39" x14ac:dyDescent="0.2">
      <c r="U12910" s="4"/>
      <c r="V12910" s="4"/>
      <c r="W12910" s="4"/>
      <c r="X12910" s="4"/>
      <c r="AJ12910" s="4"/>
      <c r="AK12910" s="4"/>
      <c r="AL12910" s="4"/>
      <c r="AM12910" s="4"/>
    </row>
    <row r="12911" spans="21:39" x14ac:dyDescent="0.2">
      <c r="U12911" s="4"/>
      <c r="V12911" s="4"/>
      <c r="W12911" s="4"/>
      <c r="X12911" s="4"/>
      <c r="AJ12911" s="4"/>
      <c r="AK12911" s="4"/>
      <c r="AL12911" s="4"/>
      <c r="AM12911" s="4"/>
    </row>
    <row r="12912" spans="21:39" x14ac:dyDescent="0.2">
      <c r="U12912" s="4"/>
      <c r="V12912" s="4"/>
      <c r="W12912" s="4"/>
      <c r="X12912" s="4"/>
      <c r="AJ12912" s="4"/>
      <c r="AK12912" s="4"/>
      <c r="AL12912" s="4"/>
      <c r="AM12912" s="4"/>
    </row>
    <row r="12913" spans="21:39" x14ac:dyDescent="0.2">
      <c r="U12913" s="4"/>
      <c r="V12913" s="4"/>
      <c r="W12913" s="4"/>
      <c r="X12913" s="4"/>
      <c r="AJ12913" s="4"/>
      <c r="AK12913" s="4"/>
      <c r="AL12913" s="4"/>
      <c r="AM12913" s="4"/>
    </row>
    <row r="12914" spans="21:39" x14ac:dyDescent="0.2">
      <c r="U12914" s="4"/>
      <c r="V12914" s="4"/>
      <c r="W12914" s="4"/>
      <c r="X12914" s="4"/>
      <c r="AJ12914" s="4"/>
      <c r="AK12914" s="4"/>
      <c r="AL12914" s="4"/>
      <c r="AM12914" s="4"/>
    </row>
    <row r="12915" spans="21:39" x14ac:dyDescent="0.2">
      <c r="U12915" s="4"/>
      <c r="V12915" s="4"/>
      <c r="W12915" s="4"/>
      <c r="X12915" s="4"/>
      <c r="AJ12915" s="4"/>
      <c r="AK12915" s="4"/>
      <c r="AL12915" s="4"/>
      <c r="AM12915" s="4"/>
    </row>
    <row r="12916" spans="21:39" x14ac:dyDescent="0.2">
      <c r="U12916" s="4"/>
      <c r="V12916" s="4"/>
      <c r="W12916" s="4"/>
      <c r="X12916" s="4"/>
      <c r="AJ12916" s="4"/>
      <c r="AK12916" s="4"/>
      <c r="AL12916" s="4"/>
      <c r="AM12916" s="4"/>
    </row>
    <row r="12917" spans="21:39" x14ac:dyDescent="0.2">
      <c r="U12917" s="4"/>
      <c r="V12917" s="4"/>
      <c r="W12917" s="4"/>
      <c r="X12917" s="4"/>
      <c r="AJ12917" s="4"/>
      <c r="AK12917" s="4"/>
      <c r="AL12917" s="4"/>
      <c r="AM12917" s="4"/>
    </row>
    <row r="12918" spans="21:39" x14ac:dyDescent="0.2">
      <c r="U12918" s="4"/>
      <c r="V12918" s="4"/>
      <c r="W12918" s="4"/>
      <c r="X12918" s="4"/>
      <c r="AJ12918" s="4"/>
      <c r="AK12918" s="4"/>
      <c r="AL12918" s="4"/>
      <c r="AM12918" s="4"/>
    </row>
    <row r="12919" spans="21:39" x14ac:dyDescent="0.2">
      <c r="U12919" s="4"/>
      <c r="V12919" s="4"/>
      <c r="W12919" s="4"/>
      <c r="X12919" s="4"/>
      <c r="AJ12919" s="4"/>
      <c r="AK12919" s="4"/>
      <c r="AL12919" s="4"/>
      <c r="AM12919" s="4"/>
    </row>
    <row r="12920" spans="21:39" x14ac:dyDescent="0.2">
      <c r="U12920" s="4"/>
      <c r="V12920" s="4"/>
      <c r="W12920" s="4"/>
      <c r="X12920" s="4"/>
      <c r="AJ12920" s="4"/>
      <c r="AK12920" s="4"/>
      <c r="AL12920" s="4"/>
      <c r="AM12920" s="4"/>
    </row>
    <row r="12921" spans="21:39" x14ac:dyDescent="0.2">
      <c r="U12921" s="4"/>
      <c r="V12921" s="4"/>
      <c r="W12921" s="4"/>
      <c r="X12921" s="4"/>
      <c r="AJ12921" s="4"/>
      <c r="AK12921" s="4"/>
      <c r="AL12921" s="4"/>
      <c r="AM12921" s="4"/>
    </row>
    <row r="12922" spans="21:39" x14ac:dyDescent="0.2">
      <c r="U12922" s="4"/>
      <c r="V12922" s="4"/>
      <c r="W12922" s="4"/>
      <c r="X12922" s="4"/>
      <c r="AJ12922" s="4"/>
      <c r="AK12922" s="4"/>
      <c r="AL12922" s="4"/>
      <c r="AM12922" s="4"/>
    </row>
    <row r="12923" spans="21:39" x14ac:dyDescent="0.2">
      <c r="U12923" s="4"/>
      <c r="V12923" s="4"/>
      <c r="W12923" s="4"/>
      <c r="X12923" s="4"/>
      <c r="AJ12923" s="4"/>
      <c r="AK12923" s="4"/>
      <c r="AL12923" s="4"/>
      <c r="AM12923" s="4"/>
    </row>
    <row r="12924" spans="21:39" x14ac:dyDescent="0.2">
      <c r="U12924" s="4"/>
      <c r="V12924" s="4"/>
      <c r="W12924" s="4"/>
      <c r="X12924" s="4"/>
      <c r="AJ12924" s="4"/>
      <c r="AK12924" s="4"/>
      <c r="AL12924" s="4"/>
      <c r="AM12924" s="4"/>
    </row>
    <row r="12925" spans="21:39" x14ac:dyDescent="0.2">
      <c r="U12925" s="4"/>
      <c r="V12925" s="4"/>
      <c r="W12925" s="4"/>
      <c r="X12925" s="4"/>
      <c r="AJ12925" s="4"/>
      <c r="AK12925" s="4"/>
      <c r="AL12925" s="4"/>
      <c r="AM12925" s="4"/>
    </row>
    <row r="12926" spans="21:39" x14ac:dyDescent="0.2">
      <c r="U12926" s="4"/>
      <c r="V12926" s="4"/>
      <c r="W12926" s="4"/>
      <c r="X12926" s="4"/>
      <c r="AJ12926" s="4"/>
      <c r="AK12926" s="4"/>
      <c r="AL12926" s="4"/>
      <c r="AM12926" s="4"/>
    </row>
    <row r="12927" spans="21:39" x14ac:dyDescent="0.2">
      <c r="U12927" s="4"/>
      <c r="V12927" s="4"/>
      <c r="W12927" s="4"/>
      <c r="X12927" s="4"/>
      <c r="AJ12927" s="4"/>
      <c r="AK12927" s="4"/>
      <c r="AL12927" s="4"/>
      <c r="AM12927" s="4"/>
    </row>
    <row r="12928" spans="21:39" x14ac:dyDescent="0.2">
      <c r="U12928" s="4"/>
      <c r="V12928" s="4"/>
      <c r="W12928" s="4"/>
      <c r="X12928" s="4"/>
      <c r="AJ12928" s="4"/>
      <c r="AK12928" s="4"/>
      <c r="AL12928" s="4"/>
      <c r="AM12928" s="4"/>
    </row>
    <row r="12929" spans="21:39" x14ac:dyDescent="0.2">
      <c r="U12929" s="4"/>
      <c r="V12929" s="4"/>
      <c r="W12929" s="4"/>
      <c r="X12929" s="4"/>
      <c r="AJ12929" s="4"/>
      <c r="AK12929" s="4"/>
      <c r="AL12929" s="4"/>
      <c r="AM12929" s="4"/>
    </row>
    <row r="12930" spans="21:39" x14ac:dyDescent="0.2">
      <c r="U12930" s="4"/>
      <c r="V12930" s="4"/>
      <c r="W12930" s="4"/>
      <c r="X12930" s="4"/>
      <c r="AJ12930" s="4"/>
      <c r="AK12930" s="4"/>
      <c r="AL12930" s="4"/>
      <c r="AM12930" s="4"/>
    </row>
    <row r="12931" spans="21:39" x14ac:dyDescent="0.2">
      <c r="U12931" s="4"/>
      <c r="V12931" s="4"/>
      <c r="W12931" s="4"/>
      <c r="X12931" s="4"/>
      <c r="AJ12931" s="4"/>
      <c r="AK12931" s="4"/>
      <c r="AL12931" s="4"/>
      <c r="AM12931" s="4"/>
    </row>
    <row r="12932" spans="21:39" x14ac:dyDescent="0.2">
      <c r="U12932" s="4"/>
      <c r="V12932" s="4"/>
      <c r="W12932" s="4"/>
      <c r="X12932" s="4"/>
      <c r="AJ12932" s="4"/>
      <c r="AK12932" s="4"/>
      <c r="AL12932" s="4"/>
      <c r="AM12932" s="4"/>
    </row>
    <row r="12933" spans="21:39" x14ac:dyDescent="0.2">
      <c r="U12933" s="4"/>
      <c r="V12933" s="4"/>
      <c r="W12933" s="4"/>
      <c r="X12933" s="4"/>
      <c r="AJ12933" s="4"/>
      <c r="AK12933" s="4"/>
      <c r="AL12933" s="4"/>
      <c r="AM12933" s="4"/>
    </row>
    <row r="12934" spans="21:39" x14ac:dyDescent="0.2">
      <c r="U12934" s="4"/>
      <c r="V12934" s="4"/>
      <c r="W12934" s="4"/>
      <c r="X12934" s="4"/>
      <c r="AJ12934" s="4"/>
      <c r="AK12934" s="4"/>
      <c r="AL12934" s="4"/>
      <c r="AM12934" s="4"/>
    </row>
    <row r="12935" spans="21:39" x14ac:dyDescent="0.2">
      <c r="U12935" s="4"/>
      <c r="V12935" s="4"/>
      <c r="W12935" s="4"/>
      <c r="X12935" s="4"/>
      <c r="AJ12935" s="4"/>
      <c r="AK12935" s="4"/>
      <c r="AL12935" s="4"/>
      <c r="AM12935" s="4"/>
    </row>
    <row r="12936" spans="21:39" x14ac:dyDescent="0.2">
      <c r="U12936" s="4"/>
      <c r="V12936" s="4"/>
      <c r="W12936" s="4"/>
      <c r="X12936" s="4"/>
      <c r="AJ12936" s="4"/>
      <c r="AK12936" s="4"/>
      <c r="AL12936" s="4"/>
      <c r="AM12936" s="4"/>
    </row>
    <row r="12937" spans="21:39" x14ac:dyDescent="0.2">
      <c r="U12937" s="4"/>
      <c r="V12937" s="4"/>
      <c r="W12937" s="4"/>
      <c r="X12937" s="4"/>
      <c r="AJ12937" s="4"/>
      <c r="AK12937" s="4"/>
      <c r="AL12937" s="4"/>
      <c r="AM12937" s="4"/>
    </row>
    <row r="12938" spans="21:39" x14ac:dyDescent="0.2">
      <c r="U12938" s="4"/>
      <c r="V12938" s="4"/>
      <c r="W12938" s="4"/>
      <c r="X12938" s="4"/>
      <c r="AJ12938" s="4"/>
      <c r="AK12938" s="4"/>
      <c r="AL12938" s="4"/>
      <c r="AM12938" s="4"/>
    </row>
    <row r="12939" spans="21:39" x14ac:dyDescent="0.2">
      <c r="U12939" s="4"/>
      <c r="V12939" s="4"/>
      <c r="W12939" s="4"/>
      <c r="X12939" s="4"/>
      <c r="AJ12939" s="4"/>
      <c r="AK12939" s="4"/>
      <c r="AL12939" s="4"/>
      <c r="AM12939" s="4"/>
    </row>
    <row r="12940" spans="21:39" x14ac:dyDescent="0.2">
      <c r="U12940" s="4"/>
      <c r="V12940" s="4"/>
      <c r="W12940" s="4"/>
      <c r="X12940" s="4"/>
      <c r="AJ12940" s="4"/>
      <c r="AK12940" s="4"/>
      <c r="AL12940" s="4"/>
      <c r="AM12940" s="4"/>
    </row>
    <row r="12941" spans="21:39" x14ac:dyDescent="0.2">
      <c r="U12941" s="4"/>
      <c r="V12941" s="4"/>
      <c r="W12941" s="4"/>
      <c r="X12941" s="4"/>
      <c r="AJ12941" s="4"/>
      <c r="AK12941" s="4"/>
      <c r="AL12941" s="4"/>
      <c r="AM12941" s="4"/>
    </row>
    <row r="12942" spans="21:39" x14ac:dyDescent="0.2">
      <c r="U12942" s="4"/>
      <c r="V12942" s="4"/>
      <c r="W12942" s="4"/>
      <c r="X12942" s="4"/>
      <c r="AJ12942" s="4"/>
      <c r="AK12942" s="4"/>
      <c r="AL12942" s="4"/>
      <c r="AM12942" s="4"/>
    </row>
    <row r="12943" spans="21:39" x14ac:dyDescent="0.2">
      <c r="U12943" s="4"/>
      <c r="V12943" s="4"/>
      <c r="W12943" s="4"/>
      <c r="X12943" s="4"/>
      <c r="AJ12943" s="4"/>
      <c r="AK12943" s="4"/>
      <c r="AL12943" s="4"/>
      <c r="AM12943" s="4"/>
    </row>
    <row r="12944" spans="21:39" x14ac:dyDescent="0.2">
      <c r="U12944" s="4"/>
      <c r="V12944" s="4"/>
      <c r="W12944" s="4"/>
      <c r="X12944" s="4"/>
      <c r="AJ12944" s="4"/>
      <c r="AK12944" s="4"/>
      <c r="AL12944" s="4"/>
      <c r="AM12944" s="4"/>
    </row>
    <row r="12945" spans="21:39" x14ac:dyDescent="0.2">
      <c r="U12945" s="4"/>
      <c r="V12945" s="4"/>
      <c r="W12945" s="4"/>
      <c r="X12945" s="4"/>
      <c r="AJ12945" s="4"/>
      <c r="AK12945" s="4"/>
      <c r="AL12945" s="4"/>
      <c r="AM12945" s="4"/>
    </row>
    <row r="12946" spans="21:39" x14ac:dyDescent="0.2">
      <c r="U12946" s="4"/>
      <c r="V12946" s="4"/>
      <c r="W12946" s="4"/>
      <c r="X12946" s="4"/>
      <c r="AJ12946" s="4"/>
      <c r="AK12946" s="4"/>
      <c r="AL12946" s="4"/>
      <c r="AM12946" s="4"/>
    </row>
    <row r="12947" spans="21:39" x14ac:dyDescent="0.2">
      <c r="U12947" s="4"/>
      <c r="V12947" s="4"/>
      <c r="W12947" s="4"/>
      <c r="X12947" s="4"/>
      <c r="AJ12947" s="4"/>
      <c r="AK12947" s="4"/>
      <c r="AL12947" s="4"/>
      <c r="AM12947" s="4"/>
    </row>
    <row r="12948" spans="21:39" x14ac:dyDescent="0.2">
      <c r="U12948" s="4"/>
      <c r="V12948" s="4"/>
      <c r="W12948" s="4"/>
      <c r="X12948" s="4"/>
      <c r="AJ12948" s="4"/>
      <c r="AK12948" s="4"/>
      <c r="AL12948" s="4"/>
      <c r="AM12948" s="4"/>
    </row>
    <row r="12949" spans="21:39" x14ac:dyDescent="0.2">
      <c r="U12949" s="4"/>
      <c r="V12949" s="4"/>
      <c r="W12949" s="4"/>
      <c r="X12949" s="4"/>
      <c r="AJ12949" s="4"/>
      <c r="AK12949" s="4"/>
      <c r="AL12949" s="4"/>
      <c r="AM12949" s="4"/>
    </row>
    <row r="12950" spans="21:39" x14ac:dyDescent="0.2">
      <c r="U12950" s="4"/>
      <c r="V12950" s="4"/>
      <c r="W12950" s="4"/>
      <c r="X12950" s="4"/>
      <c r="AJ12950" s="4"/>
      <c r="AK12950" s="4"/>
      <c r="AL12950" s="4"/>
      <c r="AM12950" s="4"/>
    </row>
    <row r="12951" spans="21:39" x14ac:dyDescent="0.2">
      <c r="U12951" s="4"/>
      <c r="V12951" s="4"/>
      <c r="W12951" s="4"/>
      <c r="X12951" s="4"/>
      <c r="AJ12951" s="4"/>
      <c r="AK12951" s="4"/>
      <c r="AL12951" s="4"/>
      <c r="AM12951" s="4"/>
    </row>
    <row r="12952" spans="21:39" x14ac:dyDescent="0.2">
      <c r="U12952" s="4"/>
      <c r="V12952" s="4"/>
      <c r="W12952" s="4"/>
      <c r="X12952" s="4"/>
      <c r="AJ12952" s="4"/>
      <c r="AK12952" s="4"/>
      <c r="AL12952" s="4"/>
      <c r="AM12952" s="4"/>
    </row>
    <row r="12953" spans="21:39" x14ac:dyDescent="0.2">
      <c r="U12953" s="4"/>
      <c r="V12953" s="4"/>
      <c r="W12953" s="4"/>
      <c r="X12953" s="4"/>
      <c r="AJ12953" s="4"/>
      <c r="AK12953" s="4"/>
      <c r="AL12953" s="4"/>
      <c r="AM12953" s="4"/>
    </row>
    <row r="12954" spans="21:39" x14ac:dyDescent="0.2">
      <c r="U12954" s="4"/>
      <c r="V12954" s="4"/>
      <c r="W12954" s="4"/>
      <c r="X12954" s="4"/>
      <c r="AJ12954" s="4"/>
      <c r="AK12954" s="4"/>
      <c r="AL12954" s="4"/>
      <c r="AM12954" s="4"/>
    </row>
    <row r="12955" spans="21:39" x14ac:dyDescent="0.2">
      <c r="U12955" s="4"/>
      <c r="V12955" s="4"/>
      <c r="W12955" s="4"/>
      <c r="X12955" s="4"/>
      <c r="AJ12955" s="4"/>
      <c r="AK12955" s="4"/>
      <c r="AL12955" s="4"/>
      <c r="AM12955" s="4"/>
    </row>
    <row r="12956" spans="21:39" x14ac:dyDescent="0.2">
      <c r="U12956" s="4"/>
      <c r="V12956" s="4"/>
      <c r="W12956" s="4"/>
      <c r="X12956" s="4"/>
      <c r="AJ12956" s="4"/>
      <c r="AK12956" s="4"/>
      <c r="AL12956" s="4"/>
      <c r="AM12956" s="4"/>
    </row>
    <row r="12957" spans="21:39" x14ac:dyDescent="0.2">
      <c r="U12957" s="4"/>
      <c r="V12957" s="4"/>
      <c r="W12957" s="4"/>
      <c r="X12957" s="4"/>
      <c r="AJ12957" s="4"/>
      <c r="AK12957" s="4"/>
      <c r="AL12957" s="4"/>
      <c r="AM12957" s="4"/>
    </row>
    <row r="12958" spans="21:39" x14ac:dyDescent="0.2">
      <c r="U12958" s="4"/>
      <c r="V12958" s="4"/>
      <c r="W12958" s="4"/>
      <c r="X12958" s="4"/>
      <c r="AJ12958" s="4"/>
      <c r="AK12958" s="4"/>
      <c r="AL12958" s="4"/>
      <c r="AM12958" s="4"/>
    </row>
    <row r="12959" spans="21:39" x14ac:dyDescent="0.2">
      <c r="U12959" s="4"/>
      <c r="V12959" s="4"/>
      <c r="W12959" s="4"/>
      <c r="X12959" s="4"/>
      <c r="AJ12959" s="4"/>
      <c r="AK12959" s="4"/>
      <c r="AL12959" s="4"/>
      <c r="AM12959" s="4"/>
    </row>
    <row r="12960" spans="21:39" x14ac:dyDescent="0.2">
      <c r="U12960" s="4"/>
      <c r="V12960" s="4"/>
      <c r="W12960" s="4"/>
      <c r="X12960" s="4"/>
      <c r="AJ12960" s="4"/>
      <c r="AK12960" s="4"/>
      <c r="AL12960" s="4"/>
      <c r="AM12960" s="4"/>
    </row>
    <row r="12961" spans="21:39" x14ac:dyDescent="0.2">
      <c r="U12961" s="4"/>
      <c r="V12961" s="4"/>
      <c r="W12961" s="4"/>
      <c r="X12961" s="4"/>
      <c r="AJ12961" s="4"/>
      <c r="AK12961" s="4"/>
      <c r="AL12961" s="4"/>
      <c r="AM12961" s="4"/>
    </row>
    <row r="12962" spans="21:39" x14ac:dyDescent="0.2">
      <c r="U12962" s="4"/>
      <c r="V12962" s="4"/>
      <c r="W12962" s="4"/>
      <c r="X12962" s="4"/>
      <c r="AJ12962" s="4"/>
      <c r="AK12962" s="4"/>
      <c r="AL12962" s="4"/>
      <c r="AM12962" s="4"/>
    </row>
    <row r="12963" spans="21:39" x14ac:dyDescent="0.2">
      <c r="U12963" s="4"/>
      <c r="V12963" s="4"/>
      <c r="W12963" s="4"/>
      <c r="X12963" s="4"/>
      <c r="AJ12963" s="4"/>
      <c r="AK12963" s="4"/>
      <c r="AL12963" s="4"/>
      <c r="AM12963" s="4"/>
    </row>
    <row r="12964" spans="21:39" x14ac:dyDescent="0.2">
      <c r="U12964" s="4"/>
      <c r="V12964" s="4"/>
      <c r="W12964" s="4"/>
      <c r="X12964" s="4"/>
      <c r="AJ12964" s="4"/>
      <c r="AK12964" s="4"/>
      <c r="AL12964" s="4"/>
      <c r="AM12964" s="4"/>
    </row>
    <row r="12965" spans="21:39" x14ac:dyDescent="0.2">
      <c r="U12965" s="4"/>
      <c r="V12965" s="4"/>
      <c r="W12965" s="4"/>
      <c r="X12965" s="4"/>
      <c r="AJ12965" s="4"/>
      <c r="AK12965" s="4"/>
      <c r="AL12965" s="4"/>
      <c r="AM12965" s="4"/>
    </row>
    <row r="12966" spans="21:39" x14ac:dyDescent="0.2">
      <c r="U12966" s="4"/>
      <c r="V12966" s="4"/>
      <c r="W12966" s="4"/>
      <c r="X12966" s="4"/>
      <c r="AJ12966" s="4"/>
      <c r="AK12966" s="4"/>
      <c r="AL12966" s="4"/>
      <c r="AM12966" s="4"/>
    </row>
    <row r="12967" spans="21:39" x14ac:dyDescent="0.2">
      <c r="U12967" s="4"/>
      <c r="V12967" s="4"/>
      <c r="W12967" s="4"/>
      <c r="X12967" s="4"/>
      <c r="AJ12967" s="4"/>
      <c r="AK12967" s="4"/>
      <c r="AL12967" s="4"/>
      <c r="AM12967" s="4"/>
    </row>
    <row r="12968" spans="21:39" x14ac:dyDescent="0.2">
      <c r="U12968" s="4"/>
      <c r="V12968" s="4"/>
      <c r="W12968" s="4"/>
      <c r="X12968" s="4"/>
      <c r="AJ12968" s="4"/>
      <c r="AK12968" s="4"/>
      <c r="AL12968" s="4"/>
      <c r="AM12968" s="4"/>
    </row>
    <row r="12969" spans="21:39" x14ac:dyDescent="0.2">
      <c r="U12969" s="4"/>
      <c r="V12969" s="4"/>
      <c r="W12969" s="4"/>
      <c r="X12969" s="4"/>
      <c r="AJ12969" s="4"/>
      <c r="AK12969" s="4"/>
      <c r="AL12969" s="4"/>
      <c r="AM12969" s="4"/>
    </row>
    <row r="12970" spans="21:39" x14ac:dyDescent="0.2">
      <c r="U12970" s="4"/>
      <c r="V12970" s="4"/>
      <c r="W12970" s="4"/>
      <c r="X12970" s="4"/>
      <c r="AJ12970" s="4"/>
      <c r="AK12970" s="4"/>
      <c r="AL12970" s="4"/>
      <c r="AM12970" s="4"/>
    </row>
    <row r="12971" spans="21:39" x14ac:dyDescent="0.2">
      <c r="U12971" s="4"/>
      <c r="V12971" s="4"/>
      <c r="W12971" s="4"/>
      <c r="X12971" s="4"/>
      <c r="AJ12971" s="4"/>
      <c r="AK12971" s="4"/>
      <c r="AL12971" s="4"/>
      <c r="AM12971" s="4"/>
    </row>
    <row r="12972" spans="21:39" x14ac:dyDescent="0.2">
      <c r="U12972" s="4"/>
      <c r="V12972" s="4"/>
      <c r="W12972" s="4"/>
      <c r="X12972" s="4"/>
      <c r="AJ12972" s="4"/>
      <c r="AK12972" s="4"/>
      <c r="AL12972" s="4"/>
      <c r="AM12972" s="4"/>
    </row>
    <row r="12973" spans="21:39" x14ac:dyDescent="0.2">
      <c r="U12973" s="4"/>
      <c r="V12973" s="4"/>
      <c r="W12973" s="4"/>
      <c r="X12973" s="4"/>
      <c r="AJ12973" s="4"/>
      <c r="AK12973" s="4"/>
      <c r="AL12973" s="4"/>
      <c r="AM12973" s="4"/>
    </row>
    <row r="12974" spans="21:39" x14ac:dyDescent="0.2">
      <c r="U12974" s="4"/>
      <c r="V12974" s="4"/>
      <c r="W12974" s="4"/>
      <c r="X12974" s="4"/>
      <c r="AJ12974" s="4"/>
      <c r="AK12974" s="4"/>
      <c r="AL12974" s="4"/>
      <c r="AM12974" s="4"/>
    </row>
    <row r="12975" spans="21:39" x14ac:dyDescent="0.2">
      <c r="U12975" s="4"/>
      <c r="V12975" s="4"/>
      <c r="W12975" s="4"/>
      <c r="X12975" s="4"/>
      <c r="AJ12975" s="4"/>
      <c r="AK12975" s="4"/>
      <c r="AL12975" s="4"/>
      <c r="AM12975" s="4"/>
    </row>
    <row r="12976" spans="21:39" x14ac:dyDescent="0.2">
      <c r="U12976" s="4"/>
      <c r="V12976" s="4"/>
      <c r="W12976" s="4"/>
      <c r="X12976" s="4"/>
      <c r="AJ12976" s="4"/>
      <c r="AK12976" s="4"/>
      <c r="AL12976" s="4"/>
      <c r="AM12976" s="4"/>
    </row>
    <row r="12977" spans="21:39" x14ac:dyDescent="0.2">
      <c r="U12977" s="4"/>
      <c r="V12977" s="4"/>
      <c r="W12977" s="4"/>
      <c r="X12977" s="4"/>
      <c r="AJ12977" s="4"/>
      <c r="AK12977" s="4"/>
      <c r="AL12977" s="4"/>
      <c r="AM12977" s="4"/>
    </row>
    <row r="12978" spans="21:39" x14ac:dyDescent="0.2">
      <c r="U12978" s="4"/>
      <c r="V12978" s="4"/>
      <c r="W12978" s="4"/>
      <c r="X12978" s="4"/>
      <c r="AJ12978" s="4"/>
      <c r="AK12978" s="4"/>
      <c r="AL12978" s="4"/>
      <c r="AM12978" s="4"/>
    </row>
    <row r="12979" spans="21:39" x14ac:dyDescent="0.2">
      <c r="U12979" s="4"/>
      <c r="V12979" s="4"/>
      <c r="W12979" s="4"/>
      <c r="X12979" s="4"/>
      <c r="AJ12979" s="4"/>
      <c r="AK12979" s="4"/>
      <c r="AL12979" s="4"/>
      <c r="AM12979" s="4"/>
    </row>
    <row r="12980" spans="21:39" x14ac:dyDescent="0.2">
      <c r="U12980" s="4"/>
      <c r="V12980" s="4"/>
      <c r="W12980" s="4"/>
      <c r="X12980" s="4"/>
      <c r="AJ12980" s="4"/>
      <c r="AK12980" s="4"/>
      <c r="AL12980" s="4"/>
      <c r="AM12980" s="4"/>
    </row>
    <row r="12981" spans="21:39" x14ac:dyDescent="0.2">
      <c r="U12981" s="4"/>
      <c r="V12981" s="4"/>
      <c r="W12981" s="4"/>
      <c r="X12981" s="4"/>
      <c r="AJ12981" s="4"/>
      <c r="AK12981" s="4"/>
      <c r="AL12981" s="4"/>
      <c r="AM12981" s="4"/>
    </row>
    <row r="12982" spans="21:39" x14ac:dyDescent="0.2">
      <c r="U12982" s="4"/>
      <c r="V12982" s="4"/>
      <c r="W12982" s="4"/>
      <c r="X12982" s="4"/>
      <c r="AJ12982" s="4"/>
      <c r="AK12982" s="4"/>
      <c r="AL12982" s="4"/>
      <c r="AM12982" s="4"/>
    </row>
    <row r="12983" spans="21:39" x14ac:dyDescent="0.2">
      <c r="U12983" s="4"/>
      <c r="V12983" s="4"/>
      <c r="W12983" s="4"/>
      <c r="X12983" s="4"/>
      <c r="AJ12983" s="4"/>
      <c r="AK12983" s="4"/>
      <c r="AL12983" s="4"/>
      <c r="AM12983" s="4"/>
    </row>
    <row r="12984" spans="21:39" x14ac:dyDescent="0.2">
      <c r="U12984" s="4"/>
      <c r="V12984" s="4"/>
      <c r="W12984" s="4"/>
      <c r="X12984" s="4"/>
      <c r="AJ12984" s="4"/>
      <c r="AK12984" s="4"/>
      <c r="AL12984" s="4"/>
      <c r="AM12984" s="4"/>
    </row>
    <row r="12985" spans="21:39" x14ac:dyDescent="0.2">
      <c r="U12985" s="4"/>
      <c r="V12985" s="4"/>
      <c r="W12985" s="4"/>
      <c r="X12985" s="4"/>
      <c r="AJ12985" s="4"/>
      <c r="AK12985" s="4"/>
      <c r="AL12985" s="4"/>
      <c r="AM12985" s="4"/>
    </row>
    <row r="12986" spans="21:39" x14ac:dyDescent="0.2">
      <c r="U12986" s="4"/>
      <c r="V12986" s="4"/>
      <c r="W12986" s="4"/>
      <c r="X12986" s="4"/>
      <c r="AJ12986" s="4"/>
      <c r="AK12986" s="4"/>
      <c r="AL12986" s="4"/>
      <c r="AM12986" s="4"/>
    </row>
    <row r="12987" spans="21:39" x14ac:dyDescent="0.2">
      <c r="U12987" s="4"/>
      <c r="V12987" s="4"/>
      <c r="W12987" s="4"/>
      <c r="X12987" s="4"/>
      <c r="AJ12987" s="4"/>
      <c r="AK12987" s="4"/>
      <c r="AL12987" s="4"/>
      <c r="AM12987" s="4"/>
    </row>
    <row r="12988" spans="21:39" x14ac:dyDescent="0.2">
      <c r="U12988" s="4"/>
      <c r="V12988" s="4"/>
      <c r="W12988" s="4"/>
      <c r="X12988" s="4"/>
      <c r="AJ12988" s="4"/>
      <c r="AK12988" s="4"/>
      <c r="AL12988" s="4"/>
      <c r="AM12988" s="4"/>
    </row>
    <row r="12989" spans="21:39" x14ac:dyDescent="0.2">
      <c r="U12989" s="4"/>
      <c r="V12989" s="4"/>
      <c r="W12989" s="4"/>
      <c r="X12989" s="4"/>
      <c r="AJ12989" s="4"/>
      <c r="AK12989" s="4"/>
      <c r="AL12989" s="4"/>
      <c r="AM12989" s="4"/>
    </row>
    <row r="12990" spans="21:39" x14ac:dyDescent="0.2">
      <c r="U12990" s="4"/>
      <c r="V12990" s="4"/>
      <c r="W12990" s="4"/>
      <c r="X12990" s="4"/>
      <c r="AJ12990" s="4"/>
      <c r="AK12990" s="4"/>
      <c r="AL12990" s="4"/>
      <c r="AM12990" s="4"/>
    </row>
    <row r="12991" spans="21:39" x14ac:dyDescent="0.2">
      <c r="U12991" s="4"/>
      <c r="V12991" s="4"/>
      <c r="W12991" s="4"/>
      <c r="X12991" s="4"/>
      <c r="AJ12991" s="4"/>
      <c r="AK12991" s="4"/>
      <c r="AL12991" s="4"/>
      <c r="AM12991" s="4"/>
    </row>
    <row r="12992" spans="21:39" x14ac:dyDescent="0.2">
      <c r="U12992" s="4"/>
      <c r="V12992" s="4"/>
      <c r="W12992" s="4"/>
      <c r="X12992" s="4"/>
      <c r="AJ12992" s="4"/>
      <c r="AK12992" s="4"/>
      <c r="AL12992" s="4"/>
      <c r="AM12992" s="4"/>
    </row>
    <row r="12993" spans="21:39" x14ac:dyDescent="0.2">
      <c r="U12993" s="4"/>
      <c r="V12993" s="4"/>
      <c r="W12993" s="4"/>
      <c r="X12993" s="4"/>
      <c r="AJ12993" s="4"/>
      <c r="AK12993" s="4"/>
      <c r="AL12993" s="4"/>
      <c r="AM12993" s="4"/>
    </row>
    <row r="12994" spans="21:39" x14ac:dyDescent="0.2">
      <c r="U12994" s="4"/>
      <c r="V12994" s="4"/>
      <c r="W12994" s="4"/>
      <c r="X12994" s="4"/>
      <c r="AJ12994" s="4"/>
      <c r="AK12994" s="4"/>
      <c r="AL12994" s="4"/>
      <c r="AM12994" s="4"/>
    </row>
    <row r="12995" spans="21:39" x14ac:dyDescent="0.2">
      <c r="U12995" s="4"/>
      <c r="V12995" s="4"/>
      <c r="W12995" s="4"/>
      <c r="X12995" s="4"/>
      <c r="AJ12995" s="4"/>
      <c r="AK12995" s="4"/>
      <c r="AL12995" s="4"/>
      <c r="AM12995" s="4"/>
    </row>
    <row r="12996" spans="21:39" x14ac:dyDescent="0.2">
      <c r="U12996" s="4"/>
      <c r="V12996" s="4"/>
      <c r="W12996" s="4"/>
      <c r="X12996" s="4"/>
      <c r="AJ12996" s="4"/>
      <c r="AK12996" s="4"/>
      <c r="AL12996" s="4"/>
      <c r="AM12996" s="4"/>
    </row>
    <row r="12997" spans="21:39" x14ac:dyDescent="0.2">
      <c r="U12997" s="4"/>
      <c r="V12997" s="4"/>
      <c r="W12997" s="4"/>
      <c r="X12997" s="4"/>
      <c r="AJ12997" s="4"/>
      <c r="AK12997" s="4"/>
      <c r="AL12997" s="4"/>
      <c r="AM12997" s="4"/>
    </row>
    <row r="12998" spans="21:39" x14ac:dyDescent="0.2">
      <c r="U12998" s="4"/>
      <c r="V12998" s="4"/>
      <c r="W12998" s="4"/>
      <c r="X12998" s="4"/>
      <c r="AJ12998" s="4"/>
      <c r="AK12998" s="4"/>
      <c r="AL12998" s="4"/>
      <c r="AM12998" s="4"/>
    </row>
    <row r="12999" spans="21:39" x14ac:dyDescent="0.2">
      <c r="U12999" s="4"/>
      <c r="V12999" s="4"/>
      <c r="W12999" s="4"/>
      <c r="X12999" s="4"/>
      <c r="AJ12999" s="4"/>
      <c r="AK12999" s="4"/>
      <c r="AL12999" s="4"/>
      <c r="AM12999" s="4"/>
    </row>
    <row r="13000" spans="21:39" x14ac:dyDescent="0.2">
      <c r="U13000" s="4"/>
      <c r="V13000" s="4"/>
      <c r="W13000" s="4"/>
      <c r="X13000" s="4"/>
      <c r="AJ13000" s="4"/>
      <c r="AK13000" s="4"/>
      <c r="AL13000" s="4"/>
      <c r="AM13000" s="4"/>
    </row>
    <row r="13001" spans="21:39" x14ac:dyDescent="0.2">
      <c r="U13001" s="4"/>
      <c r="V13001" s="4"/>
      <c r="W13001" s="4"/>
      <c r="X13001" s="4"/>
      <c r="AJ13001" s="4"/>
      <c r="AK13001" s="4"/>
      <c r="AL13001" s="4"/>
      <c r="AM13001" s="4"/>
    </row>
    <row r="13002" spans="21:39" x14ac:dyDescent="0.2">
      <c r="U13002" s="4"/>
      <c r="V13002" s="4"/>
      <c r="W13002" s="4"/>
      <c r="X13002" s="4"/>
      <c r="AJ13002" s="4"/>
      <c r="AK13002" s="4"/>
      <c r="AL13002" s="4"/>
      <c r="AM13002" s="4"/>
    </row>
    <row r="13003" spans="21:39" x14ac:dyDescent="0.2">
      <c r="U13003" s="4"/>
      <c r="V13003" s="4"/>
      <c r="W13003" s="4"/>
      <c r="X13003" s="4"/>
      <c r="AJ13003" s="4"/>
      <c r="AK13003" s="4"/>
      <c r="AL13003" s="4"/>
      <c r="AM13003" s="4"/>
    </row>
    <row r="13004" spans="21:39" x14ac:dyDescent="0.2">
      <c r="U13004" s="4"/>
      <c r="V13004" s="4"/>
      <c r="W13004" s="4"/>
      <c r="X13004" s="4"/>
      <c r="AJ13004" s="4"/>
      <c r="AK13004" s="4"/>
      <c r="AL13004" s="4"/>
      <c r="AM13004" s="4"/>
    </row>
    <row r="13005" spans="21:39" x14ac:dyDescent="0.2">
      <c r="U13005" s="4"/>
      <c r="V13005" s="4"/>
      <c r="W13005" s="4"/>
      <c r="X13005" s="4"/>
      <c r="AJ13005" s="4"/>
      <c r="AK13005" s="4"/>
      <c r="AL13005" s="4"/>
      <c r="AM13005" s="4"/>
    </row>
    <row r="13006" spans="21:39" x14ac:dyDescent="0.2">
      <c r="U13006" s="4"/>
      <c r="V13006" s="4"/>
      <c r="W13006" s="4"/>
      <c r="X13006" s="4"/>
      <c r="AJ13006" s="4"/>
      <c r="AK13006" s="4"/>
      <c r="AL13006" s="4"/>
      <c r="AM13006" s="4"/>
    </row>
    <row r="13007" spans="21:39" x14ac:dyDescent="0.2">
      <c r="U13007" s="4"/>
      <c r="V13007" s="4"/>
      <c r="W13007" s="4"/>
      <c r="X13007" s="4"/>
      <c r="AJ13007" s="4"/>
      <c r="AK13007" s="4"/>
      <c r="AL13007" s="4"/>
      <c r="AM13007" s="4"/>
    </row>
    <row r="13008" spans="21:39" x14ac:dyDescent="0.2">
      <c r="U13008" s="4"/>
      <c r="V13008" s="4"/>
      <c r="W13008" s="4"/>
      <c r="X13008" s="4"/>
      <c r="AJ13008" s="4"/>
      <c r="AK13008" s="4"/>
      <c r="AL13008" s="4"/>
      <c r="AM13008" s="4"/>
    </row>
    <row r="13009" spans="21:39" x14ac:dyDescent="0.2">
      <c r="U13009" s="4"/>
      <c r="V13009" s="4"/>
      <c r="W13009" s="4"/>
      <c r="X13009" s="4"/>
      <c r="AJ13009" s="4"/>
      <c r="AK13009" s="4"/>
      <c r="AL13009" s="4"/>
      <c r="AM13009" s="4"/>
    </row>
    <row r="13010" spans="21:39" x14ac:dyDescent="0.2">
      <c r="U13010" s="4"/>
      <c r="V13010" s="4"/>
      <c r="W13010" s="4"/>
      <c r="X13010" s="4"/>
      <c r="AJ13010" s="4"/>
      <c r="AK13010" s="4"/>
      <c r="AL13010" s="4"/>
      <c r="AM13010" s="4"/>
    </row>
    <row r="13011" spans="21:39" x14ac:dyDescent="0.2">
      <c r="U13011" s="4"/>
      <c r="V13011" s="4"/>
      <c r="W13011" s="4"/>
      <c r="X13011" s="4"/>
      <c r="AJ13011" s="4"/>
      <c r="AK13011" s="4"/>
      <c r="AL13011" s="4"/>
      <c r="AM13011" s="4"/>
    </row>
    <row r="13012" spans="21:39" x14ac:dyDescent="0.2">
      <c r="U13012" s="4"/>
      <c r="V13012" s="4"/>
      <c r="W13012" s="4"/>
      <c r="X13012" s="4"/>
      <c r="AJ13012" s="4"/>
      <c r="AK13012" s="4"/>
      <c r="AL13012" s="4"/>
      <c r="AM13012" s="4"/>
    </row>
    <row r="13013" spans="21:39" x14ac:dyDescent="0.2">
      <c r="U13013" s="4"/>
      <c r="V13013" s="4"/>
      <c r="W13013" s="4"/>
      <c r="X13013" s="4"/>
      <c r="AJ13013" s="4"/>
      <c r="AK13013" s="4"/>
      <c r="AL13013" s="4"/>
      <c r="AM13013" s="4"/>
    </row>
    <row r="13014" spans="21:39" x14ac:dyDescent="0.2">
      <c r="U13014" s="4"/>
      <c r="V13014" s="4"/>
      <c r="W13014" s="4"/>
      <c r="X13014" s="4"/>
      <c r="AJ13014" s="4"/>
      <c r="AK13014" s="4"/>
      <c r="AL13014" s="4"/>
      <c r="AM13014" s="4"/>
    </row>
    <row r="13015" spans="21:39" x14ac:dyDescent="0.2">
      <c r="U13015" s="4"/>
      <c r="V13015" s="4"/>
      <c r="W13015" s="4"/>
      <c r="X13015" s="4"/>
      <c r="AJ13015" s="4"/>
      <c r="AK13015" s="4"/>
      <c r="AL13015" s="4"/>
      <c r="AM13015" s="4"/>
    </row>
    <row r="13016" spans="21:39" x14ac:dyDescent="0.2">
      <c r="U13016" s="4"/>
      <c r="V13016" s="4"/>
      <c r="W13016" s="4"/>
      <c r="X13016" s="4"/>
      <c r="AJ13016" s="4"/>
      <c r="AK13016" s="4"/>
      <c r="AL13016" s="4"/>
      <c r="AM13016" s="4"/>
    </row>
    <row r="13017" spans="21:39" x14ac:dyDescent="0.2">
      <c r="U13017" s="4"/>
      <c r="V13017" s="4"/>
      <c r="W13017" s="4"/>
      <c r="X13017" s="4"/>
      <c r="AJ13017" s="4"/>
      <c r="AK13017" s="4"/>
      <c r="AL13017" s="4"/>
      <c r="AM13017" s="4"/>
    </row>
    <row r="13018" spans="21:39" x14ac:dyDescent="0.2">
      <c r="U13018" s="4"/>
      <c r="V13018" s="4"/>
      <c r="W13018" s="4"/>
      <c r="X13018" s="4"/>
      <c r="AJ13018" s="4"/>
      <c r="AK13018" s="4"/>
      <c r="AL13018" s="4"/>
      <c r="AM13018" s="4"/>
    </row>
    <row r="13019" spans="21:39" x14ac:dyDescent="0.2">
      <c r="U13019" s="4"/>
      <c r="V13019" s="4"/>
      <c r="W13019" s="4"/>
      <c r="X13019" s="4"/>
      <c r="AJ13019" s="4"/>
      <c r="AK13019" s="4"/>
      <c r="AL13019" s="4"/>
      <c r="AM13019" s="4"/>
    </row>
    <row r="13020" spans="21:39" x14ac:dyDescent="0.2">
      <c r="U13020" s="4"/>
      <c r="V13020" s="4"/>
      <c r="W13020" s="4"/>
      <c r="X13020" s="4"/>
      <c r="AJ13020" s="4"/>
      <c r="AK13020" s="4"/>
      <c r="AL13020" s="4"/>
      <c r="AM13020" s="4"/>
    </row>
    <row r="13021" spans="21:39" x14ac:dyDescent="0.2">
      <c r="U13021" s="4"/>
      <c r="V13021" s="4"/>
      <c r="W13021" s="4"/>
      <c r="X13021" s="4"/>
      <c r="AJ13021" s="4"/>
      <c r="AK13021" s="4"/>
      <c r="AL13021" s="4"/>
      <c r="AM13021" s="4"/>
    </row>
    <row r="13022" spans="21:39" x14ac:dyDescent="0.2">
      <c r="U13022" s="4"/>
      <c r="V13022" s="4"/>
      <c r="W13022" s="4"/>
      <c r="X13022" s="4"/>
      <c r="AJ13022" s="4"/>
      <c r="AK13022" s="4"/>
      <c r="AL13022" s="4"/>
      <c r="AM13022" s="4"/>
    </row>
    <row r="13023" spans="21:39" x14ac:dyDescent="0.2">
      <c r="U13023" s="4"/>
      <c r="V13023" s="4"/>
      <c r="W13023" s="4"/>
      <c r="X13023" s="4"/>
      <c r="AJ13023" s="4"/>
      <c r="AK13023" s="4"/>
      <c r="AL13023" s="4"/>
      <c r="AM13023" s="4"/>
    </row>
    <row r="13024" spans="21:39" x14ac:dyDescent="0.2">
      <c r="U13024" s="4"/>
      <c r="V13024" s="4"/>
      <c r="W13024" s="4"/>
      <c r="X13024" s="4"/>
      <c r="AJ13024" s="4"/>
      <c r="AK13024" s="4"/>
      <c r="AL13024" s="4"/>
      <c r="AM13024" s="4"/>
    </row>
    <row r="13025" spans="21:39" x14ac:dyDescent="0.2">
      <c r="U13025" s="4"/>
      <c r="V13025" s="4"/>
      <c r="W13025" s="4"/>
      <c r="X13025" s="4"/>
      <c r="AJ13025" s="4"/>
      <c r="AK13025" s="4"/>
      <c r="AL13025" s="4"/>
      <c r="AM13025" s="4"/>
    </row>
    <row r="13026" spans="21:39" x14ac:dyDescent="0.2">
      <c r="U13026" s="4"/>
      <c r="V13026" s="4"/>
      <c r="W13026" s="4"/>
      <c r="X13026" s="4"/>
      <c r="AJ13026" s="4"/>
      <c r="AK13026" s="4"/>
      <c r="AL13026" s="4"/>
      <c r="AM13026" s="4"/>
    </row>
    <row r="13027" spans="21:39" x14ac:dyDescent="0.2">
      <c r="U13027" s="4"/>
      <c r="V13027" s="4"/>
      <c r="W13027" s="4"/>
      <c r="X13027" s="4"/>
      <c r="AJ13027" s="4"/>
      <c r="AK13027" s="4"/>
      <c r="AL13027" s="4"/>
      <c r="AM13027" s="4"/>
    </row>
    <row r="13028" spans="21:39" x14ac:dyDescent="0.2">
      <c r="U13028" s="4"/>
      <c r="V13028" s="4"/>
      <c r="W13028" s="4"/>
      <c r="X13028" s="4"/>
      <c r="AJ13028" s="4"/>
      <c r="AK13028" s="4"/>
      <c r="AL13028" s="4"/>
      <c r="AM13028" s="4"/>
    </row>
    <row r="13029" spans="21:39" x14ac:dyDescent="0.2">
      <c r="U13029" s="4"/>
      <c r="V13029" s="4"/>
      <c r="W13029" s="4"/>
      <c r="X13029" s="4"/>
      <c r="AJ13029" s="4"/>
      <c r="AK13029" s="4"/>
      <c r="AL13029" s="4"/>
      <c r="AM13029" s="4"/>
    </row>
    <row r="13030" spans="21:39" x14ac:dyDescent="0.2">
      <c r="U13030" s="4"/>
      <c r="V13030" s="4"/>
      <c r="W13030" s="4"/>
      <c r="X13030" s="4"/>
      <c r="AJ13030" s="4"/>
      <c r="AK13030" s="4"/>
      <c r="AL13030" s="4"/>
      <c r="AM13030" s="4"/>
    </row>
    <row r="13031" spans="21:39" x14ac:dyDescent="0.2">
      <c r="U13031" s="4"/>
      <c r="V13031" s="4"/>
      <c r="W13031" s="4"/>
      <c r="X13031" s="4"/>
      <c r="AJ13031" s="4"/>
      <c r="AK13031" s="4"/>
      <c r="AL13031" s="4"/>
      <c r="AM13031" s="4"/>
    </row>
    <row r="13032" spans="21:39" x14ac:dyDescent="0.2">
      <c r="U13032" s="4"/>
      <c r="V13032" s="4"/>
      <c r="W13032" s="4"/>
      <c r="X13032" s="4"/>
      <c r="AJ13032" s="4"/>
      <c r="AK13032" s="4"/>
      <c r="AL13032" s="4"/>
      <c r="AM13032" s="4"/>
    </row>
    <row r="13033" spans="21:39" x14ac:dyDescent="0.2">
      <c r="U13033" s="4"/>
      <c r="V13033" s="4"/>
      <c r="W13033" s="4"/>
      <c r="X13033" s="4"/>
      <c r="AJ13033" s="4"/>
      <c r="AK13033" s="4"/>
      <c r="AL13033" s="4"/>
      <c r="AM13033" s="4"/>
    </row>
    <row r="13034" spans="21:39" x14ac:dyDescent="0.2">
      <c r="U13034" s="4"/>
      <c r="V13034" s="4"/>
      <c r="W13034" s="4"/>
      <c r="X13034" s="4"/>
      <c r="AJ13034" s="4"/>
      <c r="AK13034" s="4"/>
      <c r="AL13034" s="4"/>
      <c r="AM13034" s="4"/>
    </row>
    <row r="13035" spans="21:39" x14ac:dyDescent="0.2">
      <c r="U13035" s="4"/>
      <c r="V13035" s="4"/>
      <c r="W13035" s="4"/>
      <c r="X13035" s="4"/>
      <c r="AJ13035" s="4"/>
      <c r="AK13035" s="4"/>
      <c r="AL13035" s="4"/>
      <c r="AM13035" s="4"/>
    </row>
    <row r="13036" spans="21:39" x14ac:dyDescent="0.2">
      <c r="U13036" s="4"/>
      <c r="V13036" s="4"/>
      <c r="W13036" s="4"/>
      <c r="X13036" s="4"/>
      <c r="AJ13036" s="4"/>
      <c r="AK13036" s="4"/>
      <c r="AL13036" s="4"/>
      <c r="AM13036" s="4"/>
    </row>
    <row r="13037" spans="21:39" x14ac:dyDescent="0.2">
      <c r="U13037" s="4"/>
      <c r="V13037" s="4"/>
      <c r="W13037" s="4"/>
      <c r="X13037" s="4"/>
      <c r="AJ13037" s="4"/>
      <c r="AK13037" s="4"/>
      <c r="AL13037" s="4"/>
      <c r="AM13037" s="4"/>
    </row>
    <row r="13038" spans="21:39" x14ac:dyDescent="0.2">
      <c r="U13038" s="4"/>
      <c r="V13038" s="4"/>
      <c r="W13038" s="4"/>
      <c r="X13038" s="4"/>
      <c r="AJ13038" s="4"/>
      <c r="AK13038" s="4"/>
      <c r="AL13038" s="4"/>
      <c r="AM13038" s="4"/>
    </row>
    <row r="13039" spans="21:39" x14ac:dyDescent="0.2">
      <c r="U13039" s="4"/>
      <c r="V13039" s="4"/>
      <c r="W13039" s="4"/>
      <c r="X13039" s="4"/>
      <c r="AJ13039" s="4"/>
      <c r="AK13039" s="4"/>
      <c r="AL13039" s="4"/>
      <c r="AM13039" s="4"/>
    </row>
    <row r="13040" spans="21:39" x14ac:dyDescent="0.2">
      <c r="U13040" s="4"/>
      <c r="V13040" s="4"/>
      <c r="W13040" s="4"/>
      <c r="X13040" s="4"/>
      <c r="AJ13040" s="4"/>
      <c r="AK13040" s="4"/>
      <c r="AL13040" s="4"/>
      <c r="AM13040" s="4"/>
    </row>
    <row r="13041" spans="21:39" x14ac:dyDescent="0.2">
      <c r="U13041" s="4"/>
      <c r="V13041" s="4"/>
      <c r="W13041" s="4"/>
      <c r="X13041" s="4"/>
      <c r="AJ13041" s="4"/>
      <c r="AK13041" s="4"/>
      <c r="AL13041" s="4"/>
      <c r="AM13041" s="4"/>
    </row>
    <row r="13042" spans="21:39" x14ac:dyDescent="0.2">
      <c r="U13042" s="4"/>
      <c r="V13042" s="4"/>
      <c r="W13042" s="4"/>
      <c r="X13042" s="4"/>
      <c r="AJ13042" s="4"/>
      <c r="AK13042" s="4"/>
      <c r="AL13042" s="4"/>
      <c r="AM13042" s="4"/>
    </row>
    <row r="13043" spans="21:39" x14ac:dyDescent="0.2">
      <c r="U13043" s="4"/>
      <c r="V13043" s="4"/>
      <c r="W13043" s="4"/>
      <c r="X13043" s="4"/>
      <c r="AJ13043" s="4"/>
      <c r="AK13043" s="4"/>
      <c r="AL13043" s="4"/>
      <c r="AM13043" s="4"/>
    </row>
    <row r="13044" spans="21:39" x14ac:dyDescent="0.2">
      <c r="U13044" s="4"/>
      <c r="V13044" s="4"/>
      <c r="W13044" s="4"/>
      <c r="X13044" s="4"/>
      <c r="AJ13044" s="4"/>
      <c r="AK13044" s="4"/>
      <c r="AL13044" s="4"/>
      <c r="AM13044" s="4"/>
    </row>
    <row r="13045" spans="21:39" x14ac:dyDescent="0.2">
      <c r="U13045" s="4"/>
      <c r="V13045" s="4"/>
      <c r="W13045" s="4"/>
      <c r="X13045" s="4"/>
      <c r="AJ13045" s="4"/>
      <c r="AK13045" s="4"/>
      <c r="AL13045" s="4"/>
      <c r="AM13045" s="4"/>
    </row>
    <row r="13046" spans="21:39" x14ac:dyDescent="0.2">
      <c r="U13046" s="4"/>
      <c r="V13046" s="4"/>
      <c r="W13046" s="4"/>
      <c r="X13046" s="4"/>
      <c r="AJ13046" s="4"/>
      <c r="AK13046" s="4"/>
      <c r="AL13046" s="4"/>
      <c r="AM13046" s="4"/>
    </row>
    <row r="13047" spans="21:39" x14ac:dyDescent="0.2">
      <c r="U13047" s="4"/>
      <c r="V13047" s="4"/>
      <c r="W13047" s="4"/>
      <c r="X13047" s="4"/>
      <c r="AJ13047" s="4"/>
      <c r="AK13047" s="4"/>
      <c r="AL13047" s="4"/>
      <c r="AM13047" s="4"/>
    </row>
    <row r="13048" spans="21:39" x14ac:dyDescent="0.2">
      <c r="U13048" s="4"/>
      <c r="V13048" s="4"/>
      <c r="W13048" s="4"/>
      <c r="X13048" s="4"/>
      <c r="AJ13048" s="4"/>
      <c r="AK13048" s="4"/>
      <c r="AL13048" s="4"/>
      <c r="AM13048" s="4"/>
    </row>
    <row r="13049" spans="21:39" x14ac:dyDescent="0.2">
      <c r="U13049" s="4"/>
      <c r="V13049" s="4"/>
      <c r="W13049" s="4"/>
      <c r="X13049" s="4"/>
      <c r="AJ13049" s="4"/>
      <c r="AK13049" s="4"/>
      <c r="AL13049" s="4"/>
      <c r="AM13049" s="4"/>
    </row>
    <row r="13050" spans="21:39" x14ac:dyDescent="0.2">
      <c r="U13050" s="4"/>
      <c r="V13050" s="4"/>
      <c r="W13050" s="4"/>
      <c r="X13050" s="4"/>
      <c r="AJ13050" s="4"/>
      <c r="AK13050" s="4"/>
      <c r="AL13050" s="4"/>
      <c r="AM13050" s="4"/>
    </row>
    <row r="13051" spans="21:39" x14ac:dyDescent="0.2">
      <c r="U13051" s="4"/>
      <c r="V13051" s="4"/>
      <c r="W13051" s="4"/>
      <c r="X13051" s="4"/>
      <c r="AJ13051" s="4"/>
      <c r="AK13051" s="4"/>
      <c r="AL13051" s="4"/>
      <c r="AM13051" s="4"/>
    </row>
    <row r="13052" spans="21:39" x14ac:dyDescent="0.2">
      <c r="U13052" s="4"/>
      <c r="V13052" s="4"/>
      <c r="W13052" s="4"/>
      <c r="X13052" s="4"/>
      <c r="AJ13052" s="4"/>
      <c r="AK13052" s="4"/>
      <c r="AL13052" s="4"/>
      <c r="AM13052" s="4"/>
    </row>
    <row r="13053" spans="21:39" x14ac:dyDescent="0.2">
      <c r="U13053" s="4"/>
      <c r="V13053" s="4"/>
      <c r="W13053" s="4"/>
      <c r="X13053" s="4"/>
      <c r="AJ13053" s="4"/>
      <c r="AK13053" s="4"/>
      <c r="AL13053" s="4"/>
      <c r="AM13053" s="4"/>
    </row>
    <row r="13054" spans="21:39" x14ac:dyDescent="0.2">
      <c r="U13054" s="4"/>
      <c r="V13054" s="4"/>
      <c r="W13054" s="4"/>
      <c r="X13054" s="4"/>
      <c r="AJ13054" s="4"/>
      <c r="AK13054" s="4"/>
      <c r="AL13054" s="4"/>
      <c r="AM13054" s="4"/>
    </row>
    <row r="13055" spans="21:39" x14ac:dyDescent="0.2">
      <c r="U13055" s="4"/>
      <c r="V13055" s="4"/>
      <c r="W13055" s="4"/>
      <c r="X13055" s="4"/>
      <c r="AJ13055" s="4"/>
      <c r="AK13055" s="4"/>
      <c r="AL13055" s="4"/>
      <c r="AM13055" s="4"/>
    </row>
    <row r="13056" spans="21:39" x14ac:dyDescent="0.2">
      <c r="U13056" s="4"/>
      <c r="V13056" s="4"/>
      <c r="W13056" s="4"/>
      <c r="X13056" s="4"/>
      <c r="AJ13056" s="4"/>
      <c r="AK13056" s="4"/>
      <c r="AL13056" s="4"/>
      <c r="AM13056" s="4"/>
    </row>
    <row r="13057" spans="21:39" x14ac:dyDescent="0.2">
      <c r="U13057" s="4"/>
      <c r="V13057" s="4"/>
      <c r="W13057" s="4"/>
      <c r="X13057" s="4"/>
      <c r="AJ13057" s="4"/>
      <c r="AK13057" s="4"/>
      <c r="AL13057" s="4"/>
      <c r="AM13057" s="4"/>
    </row>
    <row r="13058" spans="21:39" x14ac:dyDescent="0.2">
      <c r="U13058" s="4"/>
      <c r="V13058" s="4"/>
      <c r="W13058" s="4"/>
      <c r="X13058" s="4"/>
      <c r="AJ13058" s="4"/>
      <c r="AK13058" s="4"/>
      <c r="AL13058" s="4"/>
      <c r="AM13058" s="4"/>
    </row>
    <row r="13059" spans="21:39" x14ac:dyDescent="0.2">
      <c r="U13059" s="4"/>
      <c r="V13059" s="4"/>
      <c r="W13059" s="4"/>
      <c r="X13059" s="4"/>
      <c r="AJ13059" s="4"/>
      <c r="AK13059" s="4"/>
      <c r="AL13059" s="4"/>
      <c r="AM13059" s="4"/>
    </row>
    <row r="13060" spans="21:39" x14ac:dyDescent="0.2">
      <c r="U13060" s="4"/>
      <c r="V13060" s="4"/>
      <c r="W13060" s="4"/>
      <c r="X13060" s="4"/>
      <c r="AJ13060" s="4"/>
      <c r="AK13060" s="4"/>
      <c r="AL13060" s="4"/>
      <c r="AM13060" s="4"/>
    </row>
    <row r="13061" spans="21:39" x14ac:dyDescent="0.2">
      <c r="U13061" s="4"/>
      <c r="V13061" s="4"/>
      <c r="W13061" s="4"/>
      <c r="X13061" s="4"/>
      <c r="AJ13061" s="4"/>
      <c r="AK13061" s="4"/>
      <c r="AL13061" s="4"/>
      <c r="AM13061" s="4"/>
    </row>
    <row r="13062" spans="21:39" x14ac:dyDescent="0.2">
      <c r="U13062" s="4"/>
      <c r="V13062" s="4"/>
      <c r="W13062" s="4"/>
      <c r="X13062" s="4"/>
      <c r="AJ13062" s="4"/>
      <c r="AK13062" s="4"/>
      <c r="AL13062" s="4"/>
      <c r="AM13062" s="4"/>
    </row>
    <row r="13063" spans="21:39" x14ac:dyDescent="0.2">
      <c r="U13063" s="4"/>
      <c r="V13063" s="4"/>
      <c r="W13063" s="4"/>
      <c r="X13063" s="4"/>
      <c r="AJ13063" s="4"/>
      <c r="AK13063" s="4"/>
      <c r="AL13063" s="4"/>
      <c r="AM13063" s="4"/>
    </row>
    <row r="13064" spans="21:39" x14ac:dyDescent="0.2">
      <c r="U13064" s="4"/>
      <c r="V13064" s="4"/>
      <c r="W13064" s="4"/>
      <c r="X13064" s="4"/>
      <c r="AJ13064" s="4"/>
      <c r="AK13064" s="4"/>
      <c r="AL13064" s="4"/>
      <c r="AM13064" s="4"/>
    </row>
    <row r="13065" spans="21:39" x14ac:dyDescent="0.2">
      <c r="U13065" s="4"/>
      <c r="V13065" s="4"/>
      <c r="W13065" s="4"/>
      <c r="X13065" s="4"/>
      <c r="AJ13065" s="4"/>
      <c r="AK13065" s="4"/>
      <c r="AL13065" s="4"/>
      <c r="AM13065" s="4"/>
    </row>
    <row r="13066" spans="21:39" x14ac:dyDescent="0.2">
      <c r="U13066" s="4"/>
      <c r="V13066" s="4"/>
      <c r="W13066" s="4"/>
      <c r="X13066" s="4"/>
      <c r="AJ13066" s="4"/>
      <c r="AK13066" s="4"/>
      <c r="AL13066" s="4"/>
      <c r="AM13066" s="4"/>
    </row>
    <row r="13067" spans="21:39" x14ac:dyDescent="0.2">
      <c r="U13067" s="4"/>
      <c r="V13067" s="4"/>
      <c r="W13067" s="4"/>
      <c r="X13067" s="4"/>
      <c r="AJ13067" s="4"/>
      <c r="AK13067" s="4"/>
      <c r="AL13067" s="4"/>
      <c r="AM13067" s="4"/>
    </row>
    <row r="13068" spans="21:39" x14ac:dyDescent="0.2">
      <c r="U13068" s="4"/>
      <c r="V13068" s="4"/>
      <c r="W13068" s="4"/>
      <c r="X13068" s="4"/>
      <c r="AJ13068" s="4"/>
      <c r="AK13068" s="4"/>
      <c r="AL13068" s="4"/>
      <c r="AM13068" s="4"/>
    </row>
    <row r="13069" spans="21:39" x14ac:dyDescent="0.2">
      <c r="U13069" s="4"/>
      <c r="V13069" s="4"/>
      <c r="W13069" s="4"/>
      <c r="X13069" s="4"/>
      <c r="AJ13069" s="4"/>
      <c r="AK13069" s="4"/>
      <c r="AL13069" s="4"/>
      <c r="AM13069" s="4"/>
    </row>
    <row r="13070" spans="21:39" x14ac:dyDescent="0.2">
      <c r="U13070" s="4"/>
      <c r="V13070" s="4"/>
      <c r="W13070" s="4"/>
      <c r="X13070" s="4"/>
      <c r="AJ13070" s="4"/>
      <c r="AK13070" s="4"/>
      <c r="AL13070" s="4"/>
      <c r="AM13070" s="4"/>
    </row>
    <row r="13071" spans="21:39" x14ac:dyDescent="0.2">
      <c r="U13071" s="4"/>
      <c r="V13071" s="4"/>
      <c r="W13071" s="4"/>
      <c r="X13071" s="4"/>
      <c r="AJ13071" s="4"/>
      <c r="AK13071" s="4"/>
      <c r="AL13071" s="4"/>
      <c r="AM13071" s="4"/>
    </row>
    <row r="13072" spans="21:39" x14ac:dyDescent="0.2">
      <c r="U13072" s="4"/>
      <c r="V13072" s="4"/>
      <c r="W13072" s="4"/>
      <c r="X13072" s="4"/>
      <c r="AJ13072" s="4"/>
      <c r="AK13072" s="4"/>
      <c r="AL13072" s="4"/>
      <c r="AM13072" s="4"/>
    </row>
    <row r="13073" spans="21:39" x14ac:dyDescent="0.2">
      <c r="U13073" s="4"/>
      <c r="V13073" s="4"/>
      <c r="W13073" s="4"/>
      <c r="X13073" s="4"/>
      <c r="AJ13073" s="4"/>
      <c r="AK13073" s="4"/>
      <c r="AL13073" s="4"/>
      <c r="AM13073" s="4"/>
    </row>
    <row r="13074" spans="21:39" x14ac:dyDescent="0.2">
      <c r="U13074" s="4"/>
      <c r="V13074" s="4"/>
      <c r="W13074" s="4"/>
      <c r="X13074" s="4"/>
      <c r="AJ13074" s="4"/>
      <c r="AK13074" s="4"/>
      <c r="AL13074" s="4"/>
      <c r="AM13074" s="4"/>
    </row>
    <row r="13075" spans="21:39" x14ac:dyDescent="0.2">
      <c r="U13075" s="4"/>
      <c r="V13075" s="4"/>
      <c r="W13075" s="4"/>
      <c r="X13075" s="4"/>
      <c r="AJ13075" s="4"/>
      <c r="AK13075" s="4"/>
      <c r="AL13075" s="4"/>
      <c r="AM13075" s="4"/>
    </row>
    <row r="13076" spans="21:39" x14ac:dyDescent="0.2">
      <c r="U13076" s="4"/>
      <c r="V13076" s="4"/>
      <c r="W13076" s="4"/>
      <c r="X13076" s="4"/>
      <c r="AJ13076" s="4"/>
      <c r="AK13076" s="4"/>
      <c r="AL13076" s="4"/>
      <c r="AM13076" s="4"/>
    </row>
    <row r="13077" spans="21:39" x14ac:dyDescent="0.2">
      <c r="U13077" s="4"/>
      <c r="V13077" s="4"/>
      <c r="W13077" s="4"/>
      <c r="X13077" s="4"/>
      <c r="AJ13077" s="4"/>
      <c r="AK13077" s="4"/>
      <c r="AL13077" s="4"/>
      <c r="AM13077" s="4"/>
    </row>
    <row r="13078" spans="21:39" x14ac:dyDescent="0.2">
      <c r="U13078" s="4"/>
      <c r="V13078" s="4"/>
      <c r="W13078" s="4"/>
      <c r="X13078" s="4"/>
      <c r="AJ13078" s="4"/>
      <c r="AK13078" s="4"/>
      <c r="AL13078" s="4"/>
      <c r="AM13078" s="4"/>
    </row>
    <row r="13079" spans="21:39" x14ac:dyDescent="0.2">
      <c r="U13079" s="4"/>
      <c r="V13079" s="4"/>
      <c r="W13079" s="4"/>
      <c r="X13079" s="4"/>
      <c r="AJ13079" s="4"/>
      <c r="AK13079" s="4"/>
      <c r="AL13079" s="4"/>
      <c r="AM13079" s="4"/>
    </row>
    <row r="13080" spans="21:39" x14ac:dyDescent="0.2">
      <c r="U13080" s="4"/>
      <c r="V13080" s="4"/>
      <c r="W13080" s="4"/>
      <c r="X13080" s="4"/>
      <c r="AJ13080" s="4"/>
      <c r="AK13080" s="4"/>
      <c r="AL13080" s="4"/>
      <c r="AM13080" s="4"/>
    </row>
    <row r="13081" spans="21:39" x14ac:dyDescent="0.2">
      <c r="U13081" s="4"/>
      <c r="V13081" s="4"/>
      <c r="W13081" s="4"/>
      <c r="X13081" s="4"/>
      <c r="AJ13081" s="4"/>
      <c r="AK13081" s="4"/>
      <c r="AL13081" s="4"/>
      <c r="AM13081" s="4"/>
    </row>
    <row r="13082" spans="21:39" x14ac:dyDescent="0.2">
      <c r="U13082" s="4"/>
      <c r="V13082" s="4"/>
      <c r="W13082" s="4"/>
      <c r="X13082" s="4"/>
      <c r="AJ13082" s="4"/>
      <c r="AK13082" s="4"/>
      <c r="AL13082" s="4"/>
      <c r="AM13082" s="4"/>
    </row>
    <row r="13083" spans="21:39" x14ac:dyDescent="0.2">
      <c r="U13083" s="4"/>
      <c r="V13083" s="4"/>
      <c r="W13083" s="4"/>
      <c r="X13083" s="4"/>
      <c r="AJ13083" s="4"/>
      <c r="AK13083" s="4"/>
      <c r="AL13083" s="4"/>
      <c r="AM13083" s="4"/>
    </row>
    <row r="13084" spans="21:39" x14ac:dyDescent="0.2">
      <c r="U13084" s="4"/>
      <c r="V13084" s="4"/>
      <c r="W13084" s="4"/>
      <c r="X13084" s="4"/>
      <c r="AJ13084" s="4"/>
      <c r="AK13084" s="4"/>
      <c r="AL13084" s="4"/>
      <c r="AM13084" s="4"/>
    </row>
    <row r="13085" spans="21:39" x14ac:dyDescent="0.2">
      <c r="U13085" s="4"/>
      <c r="V13085" s="4"/>
      <c r="W13085" s="4"/>
      <c r="X13085" s="4"/>
      <c r="AJ13085" s="4"/>
      <c r="AK13085" s="4"/>
      <c r="AL13085" s="4"/>
      <c r="AM13085" s="4"/>
    </row>
    <row r="13086" spans="21:39" x14ac:dyDescent="0.2">
      <c r="U13086" s="4"/>
      <c r="V13086" s="4"/>
      <c r="W13086" s="4"/>
      <c r="X13086" s="4"/>
      <c r="AJ13086" s="4"/>
      <c r="AK13086" s="4"/>
      <c r="AL13086" s="4"/>
      <c r="AM13086" s="4"/>
    </row>
    <row r="13087" spans="21:39" x14ac:dyDescent="0.2">
      <c r="U13087" s="4"/>
      <c r="V13087" s="4"/>
      <c r="W13087" s="4"/>
      <c r="X13087" s="4"/>
      <c r="AJ13087" s="4"/>
      <c r="AK13087" s="4"/>
      <c r="AL13087" s="4"/>
      <c r="AM13087" s="4"/>
    </row>
    <row r="13088" spans="21:39" x14ac:dyDescent="0.2">
      <c r="U13088" s="4"/>
      <c r="V13088" s="4"/>
      <c r="W13088" s="4"/>
      <c r="X13088" s="4"/>
      <c r="AJ13088" s="4"/>
      <c r="AK13088" s="4"/>
      <c r="AL13088" s="4"/>
      <c r="AM13088" s="4"/>
    </row>
    <row r="13089" spans="21:39" x14ac:dyDescent="0.2">
      <c r="U13089" s="4"/>
      <c r="V13089" s="4"/>
      <c r="W13089" s="4"/>
      <c r="X13089" s="4"/>
      <c r="AJ13089" s="4"/>
      <c r="AK13089" s="4"/>
      <c r="AL13089" s="4"/>
      <c r="AM13089" s="4"/>
    </row>
    <row r="13090" spans="21:39" x14ac:dyDescent="0.2">
      <c r="U13090" s="4"/>
      <c r="V13090" s="4"/>
      <c r="W13090" s="4"/>
      <c r="X13090" s="4"/>
      <c r="AJ13090" s="4"/>
      <c r="AK13090" s="4"/>
      <c r="AL13090" s="4"/>
      <c r="AM13090" s="4"/>
    </row>
    <row r="13091" spans="21:39" x14ac:dyDescent="0.2">
      <c r="U13091" s="4"/>
      <c r="V13091" s="4"/>
      <c r="W13091" s="4"/>
      <c r="X13091" s="4"/>
      <c r="AJ13091" s="4"/>
      <c r="AK13091" s="4"/>
      <c r="AL13091" s="4"/>
      <c r="AM13091" s="4"/>
    </row>
    <row r="13092" spans="21:39" x14ac:dyDescent="0.2">
      <c r="U13092" s="4"/>
      <c r="V13092" s="4"/>
      <c r="W13092" s="4"/>
      <c r="X13092" s="4"/>
      <c r="AJ13092" s="4"/>
      <c r="AK13092" s="4"/>
      <c r="AL13092" s="4"/>
      <c r="AM13092" s="4"/>
    </row>
    <row r="13093" spans="21:39" x14ac:dyDescent="0.2">
      <c r="U13093" s="4"/>
      <c r="V13093" s="4"/>
      <c r="W13093" s="4"/>
      <c r="X13093" s="4"/>
      <c r="AJ13093" s="4"/>
      <c r="AK13093" s="4"/>
      <c r="AL13093" s="4"/>
      <c r="AM13093" s="4"/>
    </row>
    <row r="13094" spans="21:39" x14ac:dyDescent="0.2">
      <c r="U13094" s="4"/>
      <c r="V13094" s="4"/>
      <c r="W13094" s="4"/>
      <c r="X13094" s="4"/>
      <c r="AJ13094" s="4"/>
      <c r="AK13094" s="4"/>
      <c r="AL13094" s="4"/>
      <c r="AM13094" s="4"/>
    </row>
    <row r="13095" spans="21:39" x14ac:dyDescent="0.2">
      <c r="U13095" s="4"/>
      <c r="V13095" s="4"/>
      <c r="W13095" s="4"/>
      <c r="X13095" s="4"/>
      <c r="AJ13095" s="4"/>
      <c r="AK13095" s="4"/>
      <c r="AL13095" s="4"/>
      <c r="AM13095" s="4"/>
    </row>
    <row r="13096" spans="21:39" x14ac:dyDescent="0.2">
      <c r="U13096" s="4"/>
      <c r="V13096" s="4"/>
      <c r="W13096" s="4"/>
      <c r="X13096" s="4"/>
      <c r="AJ13096" s="4"/>
      <c r="AK13096" s="4"/>
      <c r="AL13096" s="4"/>
      <c r="AM13096" s="4"/>
    </row>
    <row r="13097" spans="21:39" x14ac:dyDescent="0.2">
      <c r="U13097" s="4"/>
      <c r="V13097" s="4"/>
      <c r="W13097" s="4"/>
      <c r="X13097" s="4"/>
      <c r="AJ13097" s="4"/>
      <c r="AK13097" s="4"/>
      <c r="AL13097" s="4"/>
      <c r="AM13097" s="4"/>
    </row>
    <row r="13098" spans="21:39" x14ac:dyDescent="0.2">
      <c r="U13098" s="4"/>
      <c r="V13098" s="4"/>
      <c r="W13098" s="4"/>
      <c r="X13098" s="4"/>
      <c r="AJ13098" s="4"/>
      <c r="AK13098" s="4"/>
      <c r="AL13098" s="4"/>
      <c r="AM13098" s="4"/>
    </row>
    <row r="13099" spans="21:39" x14ac:dyDescent="0.2">
      <c r="U13099" s="4"/>
      <c r="V13099" s="4"/>
      <c r="W13099" s="4"/>
      <c r="X13099" s="4"/>
      <c r="AJ13099" s="4"/>
      <c r="AK13099" s="4"/>
      <c r="AL13099" s="4"/>
      <c r="AM13099" s="4"/>
    </row>
    <row r="13100" spans="21:39" x14ac:dyDescent="0.2">
      <c r="U13100" s="4"/>
      <c r="V13100" s="4"/>
      <c r="W13100" s="4"/>
      <c r="X13100" s="4"/>
      <c r="AJ13100" s="4"/>
      <c r="AK13100" s="4"/>
      <c r="AL13100" s="4"/>
      <c r="AM13100" s="4"/>
    </row>
    <row r="13101" spans="21:39" x14ac:dyDescent="0.2">
      <c r="U13101" s="4"/>
      <c r="V13101" s="4"/>
      <c r="W13101" s="4"/>
      <c r="X13101" s="4"/>
      <c r="AJ13101" s="4"/>
      <c r="AK13101" s="4"/>
      <c r="AL13101" s="4"/>
      <c r="AM13101" s="4"/>
    </row>
    <row r="13102" spans="21:39" x14ac:dyDescent="0.2">
      <c r="U13102" s="4"/>
      <c r="V13102" s="4"/>
      <c r="W13102" s="4"/>
      <c r="X13102" s="4"/>
      <c r="AJ13102" s="4"/>
      <c r="AK13102" s="4"/>
      <c r="AL13102" s="4"/>
      <c r="AM13102" s="4"/>
    </row>
    <row r="13103" spans="21:39" x14ac:dyDescent="0.2">
      <c r="U13103" s="4"/>
      <c r="V13103" s="4"/>
      <c r="W13103" s="4"/>
      <c r="X13103" s="4"/>
      <c r="AJ13103" s="4"/>
      <c r="AK13103" s="4"/>
      <c r="AL13103" s="4"/>
      <c r="AM13103" s="4"/>
    </row>
    <row r="13104" spans="21:39" x14ac:dyDescent="0.2">
      <c r="U13104" s="4"/>
      <c r="V13104" s="4"/>
      <c r="W13104" s="4"/>
      <c r="X13104" s="4"/>
      <c r="AJ13104" s="4"/>
      <c r="AK13104" s="4"/>
      <c r="AL13104" s="4"/>
      <c r="AM13104" s="4"/>
    </row>
    <row r="13105" spans="21:39" x14ac:dyDescent="0.2">
      <c r="U13105" s="4"/>
      <c r="V13105" s="4"/>
      <c r="W13105" s="4"/>
      <c r="X13105" s="4"/>
      <c r="AJ13105" s="4"/>
      <c r="AK13105" s="4"/>
      <c r="AL13105" s="4"/>
      <c r="AM13105" s="4"/>
    </row>
    <row r="13106" spans="21:39" x14ac:dyDescent="0.2">
      <c r="U13106" s="4"/>
      <c r="V13106" s="4"/>
      <c r="W13106" s="4"/>
      <c r="X13106" s="4"/>
      <c r="AJ13106" s="4"/>
      <c r="AK13106" s="4"/>
      <c r="AL13106" s="4"/>
      <c r="AM13106" s="4"/>
    </row>
    <row r="13107" spans="21:39" x14ac:dyDescent="0.2">
      <c r="U13107" s="4"/>
      <c r="V13107" s="4"/>
      <c r="W13107" s="4"/>
      <c r="X13107" s="4"/>
      <c r="AJ13107" s="4"/>
      <c r="AK13107" s="4"/>
      <c r="AL13107" s="4"/>
      <c r="AM13107" s="4"/>
    </row>
    <row r="13108" spans="21:39" x14ac:dyDescent="0.2">
      <c r="U13108" s="4"/>
      <c r="V13108" s="4"/>
      <c r="W13108" s="4"/>
      <c r="X13108" s="4"/>
      <c r="AJ13108" s="4"/>
      <c r="AK13108" s="4"/>
      <c r="AL13108" s="4"/>
      <c r="AM13108" s="4"/>
    </row>
    <row r="13109" spans="21:39" x14ac:dyDescent="0.2">
      <c r="U13109" s="4"/>
      <c r="V13109" s="4"/>
      <c r="W13109" s="4"/>
      <c r="X13109" s="4"/>
      <c r="AJ13109" s="4"/>
      <c r="AK13109" s="4"/>
      <c r="AL13109" s="4"/>
      <c r="AM13109" s="4"/>
    </row>
    <row r="13110" spans="21:39" x14ac:dyDescent="0.2">
      <c r="U13110" s="4"/>
      <c r="V13110" s="4"/>
      <c r="W13110" s="4"/>
      <c r="X13110" s="4"/>
      <c r="AJ13110" s="4"/>
      <c r="AK13110" s="4"/>
      <c r="AL13110" s="4"/>
      <c r="AM13110" s="4"/>
    </row>
    <row r="13111" spans="21:39" x14ac:dyDescent="0.2">
      <c r="U13111" s="4"/>
      <c r="V13111" s="4"/>
      <c r="W13111" s="4"/>
      <c r="X13111" s="4"/>
      <c r="AJ13111" s="4"/>
      <c r="AK13111" s="4"/>
      <c r="AL13111" s="4"/>
      <c r="AM13111" s="4"/>
    </row>
    <row r="13112" spans="21:39" x14ac:dyDescent="0.2">
      <c r="U13112" s="4"/>
      <c r="V13112" s="4"/>
      <c r="W13112" s="4"/>
      <c r="X13112" s="4"/>
      <c r="AJ13112" s="4"/>
      <c r="AK13112" s="4"/>
      <c r="AL13112" s="4"/>
      <c r="AM13112" s="4"/>
    </row>
    <row r="13113" spans="21:39" x14ac:dyDescent="0.2">
      <c r="U13113" s="4"/>
      <c r="V13113" s="4"/>
      <c r="W13113" s="4"/>
      <c r="X13113" s="4"/>
      <c r="AJ13113" s="4"/>
      <c r="AK13113" s="4"/>
      <c r="AL13113" s="4"/>
      <c r="AM13113" s="4"/>
    </row>
    <row r="13114" spans="21:39" x14ac:dyDescent="0.2">
      <c r="U13114" s="4"/>
      <c r="V13114" s="4"/>
      <c r="W13114" s="4"/>
      <c r="X13114" s="4"/>
      <c r="AJ13114" s="4"/>
      <c r="AK13114" s="4"/>
      <c r="AL13114" s="4"/>
      <c r="AM13114" s="4"/>
    </row>
    <row r="13115" spans="21:39" x14ac:dyDescent="0.2">
      <c r="U13115" s="4"/>
      <c r="V13115" s="4"/>
      <c r="W13115" s="4"/>
      <c r="X13115" s="4"/>
      <c r="AJ13115" s="4"/>
      <c r="AK13115" s="4"/>
      <c r="AL13115" s="4"/>
      <c r="AM13115" s="4"/>
    </row>
    <row r="13116" spans="21:39" x14ac:dyDescent="0.2">
      <c r="U13116" s="4"/>
      <c r="V13116" s="4"/>
      <c r="W13116" s="4"/>
      <c r="X13116" s="4"/>
      <c r="AJ13116" s="4"/>
      <c r="AK13116" s="4"/>
      <c r="AL13116" s="4"/>
      <c r="AM13116" s="4"/>
    </row>
    <row r="13117" spans="21:39" x14ac:dyDescent="0.2">
      <c r="U13117" s="4"/>
      <c r="V13117" s="4"/>
      <c r="W13117" s="4"/>
      <c r="X13117" s="4"/>
      <c r="AJ13117" s="4"/>
      <c r="AK13117" s="4"/>
      <c r="AL13117" s="4"/>
      <c r="AM13117" s="4"/>
    </row>
    <row r="13118" spans="21:39" x14ac:dyDescent="0.2">
      <c r="U13118" s="4"/>
      <c r="V13118" s="4"/>
      <c r="W13118" s="4"/>
      <c r="X13118" s="4"/>
      <c r="AJ13118" s="4"/>
      <c r="AK13118" s="4"/>
      <c r="AL13118" s="4"/>
      <c r="AM13118" s="4"/>
    </row>
    <row r="13119" spans="21:39" x14ac:dyDescent="0.2">
      <c r="U13119" s="4"/>
      <c r="V13119" s="4"/>
      <c r="W13119" s="4"/>
      <c r="X13119" s="4"/>
      <c r="AJ13119" s="4"/>
      <c r="AK13119" s="4"/>
      <c r="AL13119" s="4"/>
      <c r="AM13119" s="4"/>
    </row>
    <row r="13120" spans="21:39" x14ac:dyDescent="0.2">
      <c r="U13120" s="4"/>
      <c r="V13120" s="4"/>
      <c r="W13120" s="4"/>
      <c r="X13120" s="4"/>
      <c r="AJ13120" s="4"/>
      <c r="AK13120" s="4"/>
      <c r="AL13120" s="4"/>
      <c r="AM13120" s="4"/>
    </row>
    <row r="13121" spans="21:39" x14ac:dyDescent="0.2">
      <c r="U13121" s="4"/>
      <c r="V13121" s="4"/>
      <c r="W13121" s="4"/>
      <c r="X13121" s="4"/>
      <c r="AJ13121" s="4"/>
      <c r="AK13121" s="4"/>
      <c r="AL13121" s="4"/>
      <c r="AM13121" s="4"/>
    </row>
    <row r="13122" spans="21:39" x14ac:dyDescent="0.2">
      <c r="U13122" s="4"/>
      <c r="V13122" s="4"/>
      <c r="W13122" s="4"/>
      <c r="X13122" s="4"/>
      <c r="AJ13122" s="4"/>
      <c r="AK13122" s="4"/>
      <c r="AL13122" s="4"/>
      <c r="AM13122" s="4"/>
    </row>
    <row r="13123" spans="21:39" x14ac:dyDescent="0.2">
      <c r="U13123" s="4"/>
      <c r="V13123" s="4"/>
      <c r="W13123" s="4"/>
      <c r="X13123" s="4"/>
      <c r="AJ13123" s="4"/>
      <c r="AK13123" s="4"/>
      <c r="AL13123" s="4"/>
      <c r="AM13123" s="4"/>
    </row>
    <row r="13124" spans="21:39" x14ac:dyDescent="0.2">
      <c r="U13124" s="4"/>
      <c r="V13124" s="4"/>
      <c r="W13124" s="4"/>
      <c r="X13124" s="4"/>
      <c r="AJ13124" s="4"/>
      <c r="AK13124" s="4"/>
      <c r="AL13124" s="4"/>
      <c r="AM13124" s="4"/>
    </row>
    <row r="13125" spans="21:39" x14ac:dyDescent="0.2">
      <c r="U13125" s="4"/>
      <c r="V13125" s="4"/>
      <c r="W13125" s="4"/>
      <c r="X13125" s="4"/>
      <c r="AJ13125" s="4"/>
      <c r="AK13125" s="4"/>
      <c r="AL13125" s="4"/>
      <c r="AM13125" s="4"/>
    </row>
    <row r="13126" spans="21:39" x14ac:dyDescent="0.2">
      <c r="U13126" s="4"/>
      <c r="V13126" s="4"/>
      <c r="W13126" s="4"/>
      <c r="X13126" s="4"/>
      <c r="AJ13126" s="4"/>
      <c r="AK13126" s="4"/>
      <c r="AL13126" s="4"/>
      <c r="AM13126" s="4"/>
    </row>
    <row r="13127" spans="21:39" x14ac:dyDescent="0.2">
      <c r="U13127" s="4"/>
      <c r="V13127" s="4"/>
      <c r="W13127" s="4"/>
      <c r="X13127" s="4"/>
      <c r="AJ13127" s="4"/>
      <c r="AK13127" s="4"/>
      <c r="AL13127" s="4"/>
      <c r="AM13127" s="4"/>
    </row>
    <row r="13128" spans="21:39" x14ac:dyDescent="0.2">
      <c r="U13128" s="4"/>
      <c r="V13128" s="4"/>
      <c r="W13128" s="4"/>
      <c r="X13128" s="4"/>
      <c r="AJ13128" s="4"/>
      <c r="AK13128" s="4"/>
      <c r="AL13128" s="4"/>
      <c r="AM13128" s="4"/>
    </row>
    <row r="13129" spans="21:39" x14ac:dyDescent="0.2">
      <c r="U13129" s="4"/>
      <c r="V13129" s="4"/>
      <c r="W13129" s="4"/>
      <c r="X13129" s="4"/>
      <c r="AJ13129" s="4"/>
      <c r="AK13129" s="4"/>
      <c r="AL13129" s="4"/>
      <c r="AM13129" s="4"/>
    </row>
    <row r="13130" spans="21:39" x14ac:dyDescent="0.2">
      <c r="U13130" s="4"/>
      <c r="V13130" s="4"/>
      <c r="W13130" s="4"/>
      <c r="X13130" s="4"/>
      <c r="AJ13130" s="4"/>
      <c r="AK13130" s="4"/>
      <c r="AL13130" s="4"/>
      <c r="AM13130" s="4"/>
    </row>
    <row r="13131" spans="21:39" x14ac:dyDescent="0.2">
      <c r="U13131" s="4"/>
      <c r="V13131" s="4"/>
      <c r="W13131" s="4"/>
      <c r="X13131" s="4"/>
      <c r="AJ13131" s="4"/>
      <c r="AK13131" s="4"/>
      <c r="AL13131" s="4"/>
      <c r="AM13131" s="4"/>
    </row>
    <row r="13132" spans="21:39" x14ac:dyDescent="0.2">
      <c r="U13132" s="4"/>
      <c r="V13132" s="4"/>
      <c r="W13132" s="4"/>
      <c r="X13132" s="4"/>
      <c r="AJ13132" s="4"/>
      <c r="AK13132" s="4"/>
      <c r="AL13132" s="4"/>
      <c r="AM13132" s="4"/>
    </row>
    <row r="13133" spans="21:39" x14ac:dyDescent="0.2">
      <c r="U13133" s="4"/>
      <c r="V13133" s="4"/>
      <c r="W13133" s="4"/>
      <c r="X13133" s="4"/>
      <c r="AJ13133" s="4"/>
      <c r="AK13133" s="4"/>
      <c r="AL13133" s="4"/>
      <c r="AM13133" s="4"/>
    </row>
    <row r="13134" spans="21:39" x14ac:dyDescent="0.2">
      <c r="U13134" s="4"/>
      <c r="V13134" s="4"/>
      <c r="W13134" s="4"/>
      <c r="X13134" s="4"/>
      <c r="AJ13134" s="4"/>
      <c r="AK13134" s="4"/>
      <c r="AL13134" s="4"/>
      <c r="AM13134" s="4"/>
    </row>
    <row r="13135" spans="21:39" x14ac:dyDescent="0.2">
      <c r="U13135" s="4"/>
      <c r="V13135" s="4"/>
      <c r="W13135" s="4"/>
      <c r="X13135" s="4"/>
      <c r="AJ13135" s="4"/>
      <c r="AK13135" s="4"/>
      <c r="AL13135" s="4"/>
      <c r="AM13135" s="4"/>
    </row>
    <row r="13136" spans="21:39" x14ac:dyDescent="0.2">
      <c r="U13136" s="4"/>
      <c r="V13136" s="4"/>
      <c r="W13136" s="4"/>
      <c r="X13136" s="4"/>
      <c r="AJ13136" s="4"/>
      <c r="AK13136" s="4"/>
      <c r="AL13136" s="4"/>
      <c r="AM13136" s="4"/>
    </row>
    <row r="13137" spans="21:39" x14ac:dyDescent="0.2">
      <c r="U13137" s="4"/>
      <c r="V13137" s="4"/>
      <c r="W13137" s="4"/>
      <c r="X13137" s="4"/>
      <c r="AJ13137" s="4"/>
      <c r="AK13137" s="4"/>
      <c r="AL13137" s="4"/>
      <c r="AM13137" s="4"/>
    </row>
    <row r="13138" spans="21:39" x14ac:dyDescent="0.2">
      <c r="U13138" s="4"/>
      <c r="V13138" s="4"/>
      <c r="W13138" s="4"/>
      <c r="X13138" s="4"/>
      <c r="AJ13138" s="4"/>
      <c r="AK13138" s="4"/>
      <c r="AL13138" s="4"/>
      <c r="AM13138" s="4"/>
    </row>
    <row r="13139" spans="21:39" x14ac:dyDescent="0.2">
      <c r="U13139" s="4"/>
      <c r="V13139" s="4"/>
      <c r="W13139" s="4"/>
      <c r="X13139" s="4"/>
      <c r="AJ13139" s="4"/>
      <c r="AK13139" s="4"/>
      <c r="AL13139" s="4"/>
      <c r="AM13139" s="4"/>
    </row>
    <row r="13140" spans="21:39" x14ac:dyDescent="0.2">
      <c r="U13140" s="4"/>
      <c r="V13140" s="4"/>
      <c r="W13140" s="4"/>
      <c r="X13140" s="4"/>
      <c r="AJ13140" s="4"/>
      <c r="AK13140" s="4"/>
      <c r="AL13140" s="4"/>
      <c r="AM13140" s="4"/>
    </row>
    <row r="13141" spans="21:39" x14ac:dyDescent="0.2">
      <c r="U13141" s="4"/>
      <c r="V13141" s="4"/>
      <c r="W13141" s="4"/>
      <c r="X13141" s="4"/>
      <c r="AJ13141" s="4"/>
      <c r="AK13141" s="4"/>
      <c r="AL13141" s="4"/>
      <c r="AM13141" s="4"/>
    </row>
    <row r="13142" spans="21:39" x14ac:dyDescent="0.2">
      <c r="U13142" s="4"/>
      <c r="V13142" s="4"/>
      <c r="W13142" s="4"/>
      <c r="X13142" s="4"/>
      <c r="AJ13142" s="4"/>
      <c r="AK13142" s="4"/>
      <c r="AL13142" s="4"/>
      <c r="AM13142" s="4"/>
    </row>
    <row r="13143" spans="21:39" x14ac:dyDescent="0.2">
      <c r="U13143" s="4"/>
      <c r="V13143" s="4"/>
      <c r="W13143" s="4"/>
      <c r="X13143" s="4"/>
      <c r="AJ13143" s="4"/>
      <c r="AK13143" s="4"/>
      <c r="AL13143" s="4"/>
      <c r="AM13143" s="4"/>
    </row>
    <row r="13144" spans="21:39" x14ac:dyDescent="0.2">
      <c r="U13144" s="4"/>
      <c r="V13144" s="4"/>
      <c r="W13144" s="4"/>
      <c r="X13144" s="4"/>
      <c r="AJ13144" s="4"/>
      <c r="AK13144" s="4"/>
      <c r="AL13144" s="4"/>
      <c r="AM13144" s="4"/>
    </row>
    <row r="13145" spans="21:39" x14ac:dyDescent="0.2">
      <c r="U13145" s="4"/>
      <c r="V13145" s="4"/>
      <c r="W13145" s="4"/>
      <c r="X13145" s="4"/>
      <c r="AJ13145" s="4"/>
      <c r="AK13145" s="4"/>
      <c r="AL13145" s="4"/>
      <c r="AM13145" s="4"/>
    </row>
    <row r="13146" spans="21:39" x14ac:dyDescent="0.2">
      <c r="U13146" s="4"/>
      <c r="V13146" s="4"/>
      <c r="W13146" s="4"/>
      <c r="X13146" s="4"/>
      <c r="AJ13146" s="4"/>
      <c r="AK13146" s="4"/>
      <c r="AL13146" s="4"/>
      <c r="AM13146" s="4"/>
    </row>
    <row r="13147" spans="21:39" x14ac:dyDescent="0.2">
      <c r="U13147" s="4"/>
      <c r="V13147" s="4"/>
      <c r="W13147" s="4"/>
      <c r="X13147" s="4"/>
      <c r="AJ13147" s="4"/>
      <c r="AK13147" s="4"/>
      <c r="AL13147" s="4"/>
      <c r="AM13147" s="4"/>
    </row>
    <row r="13148" spans="21:39" x14ac:dyDescent="0.2">
      <c r="U13148" s="4"/>
      <c r="V13148" s="4"/>
      <c r="W13148" s="4"/>
      <c r="X13148" s="4"/>
      <c r="AJ13148" s="4"/>
      <c r="AK13148" s="4"/>
      <c r="AL13148" s="4"/>
      <c r="AM13148" s="4"/>
    </row>
    <row r="13149" spans="21:39" x14ac:dyDescent="0.2">
      <c r="U13149" s="4"/>
      <c r="V13149" s="4"/>
      <c r="W13149" s="4"/>
      <c r="X13149" s="4"/>
      <c r="AJ13149" s="4"/>
      <c r="AK13149" s="4"/>
      <c r="AL13149" s="4"/>
      <c r="AM13149" s="4"/>
    </row>
    <row r="13150" spans="21:39" x14ac:dyDescent="0.2">
      <c r="U13150" s="4"/>
      <c r="V13150" s="4"/>
      <c r="W13150" s="4"/>
      <c r="X13150" s="4"/>
      <c r="AJ13150" s="4"/>
      <c r="AK13150" s="4"/>
      <c r="AL13150" s="4"/>
      <c r="AM13150" s="4"/>
    </row>
    <row r="13151" spans="21:39" x14ac:dyDescent="0.2">
      <c r="U13151" s="4"/>
      <c r="V13151" s="4"/>
      <c r="W13151" s="4"/>
      <c r="X13151" s="4"/>
      <c r="AJ13151" s="4"/>
      <c r="AK13151" s="4"/>
      <c r="AL13151" s="4"/>
      <c r="AM13151" s="4"/>
    </row>
    <row r="13152" spans="21:39" x14ac:dyDescent="0.2">
      <c r="U13152" s="4"/>
      <c r="V13152" s="4"/>
      <c r="W13152" s="4"/>
      <c r="X13152" s="4"/>
      <c r="AJ13152" s="4"/>
      <c r="AK13152" s="4"/>
      <c r="AL13152" s="4"/>
      <c r="AM13152" s="4"/>
    </row>
    <row r="13153" spans="21:39" x14ac:dyDescent="0.2">
      <c r="U13153" s="4"/>
      <c r="V13153" s="4"/>
      <c r="W13153" s="4"/>
      <c r="X13153" s="4"/>
      <c r="AJ13153" s="4"/>
      <c r="AK13153" s="4"/>
      <c r="AL13153" s="4"/>
      <c r="AM13153" s="4"/>
    </row>
    <row r="13154" spans="21:39" x14ac:dyDescent="0.2">
      <c r="U13154" s="4"/>
      <c r="V13154" s="4"/>
      <c r="W13154" s="4"/>
      <c r="X13154" s="4"/>
      <c r="AJ13154" s="4"/>
      <c r="AK13154" s="4"/>
      <c r="AL13154" s="4"/>
      <c r="AM13154" s="4"/>
    </row>
    <row r="13155" spans="21:39" x14ac:dyDescent="0.2">
      <c r="U13155" s="4"/>
      <c r="V13155" s="4"/>
      <c r="W13155" s="4"/>
      <c r="X13155" s="4"/>
      <c r="AJ13155" s="4"/>
      <c r="AK13155" s="4"/>
      <c r="AL13155" s="4"/>
      <c r="AM13155" s="4"/>
    </row>
    <row r="13156" spans="21:39" x14ac:dyDescent="0.2">
      <c r="U13156" s="4"/>
      <c r="V13156" s="4"/>
      <c r="W13156" s="4"/>
      <c r="X13156" s="4"/>
      <c r="AJ13156" s="4"/>
      <c r="AK13156" s="4"/>
      <c r="AL13156" s="4"/>
      <c r="AM13156" s="4"/>
    </row>
    <row r="13157" spans="21:39" x14ac:dyDescent="0.2">
      <c r="U13157" s="4"/>
      <c r="V13157" s="4"/>
      <c r="W13157" s="4"/>
      <c r="X13157" s="4"/>
      <c r="AJ13157" s="4"/>
      <c r="AK13157" s="4"/>
      <c r="AL13157" s="4"/>
      <c r="AM13157" s="4"/>
    </row>
    <row r="13158" spans="21:39" x14ac:dyDescent="0.2">
      <c r="U13158" s="4"/>
      <c r="V13158" s="4"/>
      <c r="W13158" s="4"/>
      <c r="X13158" s="4"/>
      <c r="AJ13158" s="4"/>
      <c r="AK13158" s="4"/>
      <c r="AL13158" s="4"/>
      <c r="AM13158" s="4"/>
    </row>
    <row r="13159" spans="21:39" x14ac:dyDescent="0.2">
      <c r="U13159" s="4"/>
      <c r="V13159" s="4"/>
      <c r="W13159" s="4"/>
      <c r="X13159" s="4"/>
      <c r="AJ13159" s="4"/>
      <c r="AK13159" s="4"/>
      <c r="AL13159" s="4"/>
      <c r="AM13159" s="4"/>
    </row>
    <row r="13160" spans="21:39" x14ac:dyDescent="0.2">
      <c r="U13160" s="4"/>
      <c r="V13160" s="4"/>
      <c r="W13160" s="4"/>
      <c r="X13160" s="4"/>
      <c r="AJ13160" s="4"/>
      <c r="AK13160" s="4"/>
      <c r="AL13160" s="4"/>
      <c r="AM13160" s="4"/>
    </row>
    <row r="13161" spans="21:39" x14ac:dyDescent="0.2">
      <c r="U13161" s="4"/>
      <c r="V13161" s="4"/>
      <c r="W13161" s="4"/>
      <c r="X13161" s="4"/>
      <c r="AJ13161" s="4"/>
      <c r="AK13161" s="4"/>
      <c r="AL13161" s="4"/>
      <c r="AM13161" s="4"/>
    </row>
    <row r="13162" spans="21:39" x14ac:dyDescent="0.2">
      <c r="U13162" s="4"/>
      <c r="V13162" s="4"/>
      <c r="W13162" s="4"/>
      <c r="X13162" s="4"/>
      <c r="AJ13162" s="4"/>
      <c r="AK13162" s="4"/>
      <c r="AL13162" s="4"/>
      <c r="AM13162" s="4"/>
    </row>
    <row r="13163" spans="21:39" x14ac:dyDescent="0.2">
      <c r="U13163" s="4"/>
      <c r="V13163" s="4"/>
      <c r="W13163" s="4"/>
      <c r="X13163" s="4"/>
      <c r="AJ13163" s="4"/>
      <c r="AK13163" s="4"/>
      <c r="AL13163" s="4"/>
      <c r="AM13163" s="4"/>
    </row>
    <row r="13164" spans="21:39" x14ac:dyDescent="0.2">
      <c r="U13164" s="4"/>
      <c r="V13164" s="4"/>
      <c r="W13164" s="4"/>
      <c r="X13164" s="4"/>
      <c r="AJ13164" s="4"/>
      <c r="AK13164" s="4"/>
      <c r="AL13164" s="4"/>
      <c r="AM13164" s="4"/>
    </row>
    <row r="13165" spans="21:39" x14ac:dyDescent="0.2">
      <c r="U13165" s="4"/>
      <c r="V13165" s="4"/>
      <c r="W13165" s="4"/>
      <c r="X13165" s="4"/>
      <c r="AJ13165" s="4"/>
      <c r="AK13165" s="4"/>
      <c r="AL13165" s="4"/>
      <c r="AM13165" s="4"/>
    </row>
    <row r="13166" spans="21:39" x14ac:dyDescent="0.2">
      <c r="U13166" s="4"/>
      <c r="V13166" s="4"/>
      <c r="W13166" s="4"/>
      <c r="X13166" s="4"/>
      <c r="AJ13166" s="4"/>
      <c r="AK13166" s="4"/>
      <c r="AL13166" s="4"/>
      <c r="AM13166" s="4"/>
    </row>
    <row r="13167" spans="21:39" x14ac:dyDescent="0.2">
      <c r="U13167" s="4"/>
      <c r="V13167" s="4"/>
      <c r="W13167" s="4"/>
      <c r="X13167" s="4"/>
      <c r="AJ13167" s="4"/>
      <c r="AK13167" s="4"/>
      <c r="AL13167" s="4"/>
      <c r="AM13167" s="4"/>
    </row>
    <row r="13168" spans="21:39" x14ac:dyDescent="0.2">
      <c r="U13168" s="4"/>
      <c r="V13168" s="4"/>
      <c r="W13168" s="4"/>
      <c r="X13168" s="4"/>
      <c r="AJ13168" s="4"/>
      <c r="AK13168" s="4"/>
      <c r="AL13168" s="4"/>
      <c r="AM13168" s="4"/>
    </row>
    <row r="13169" spans="21:39" x14ac:dyDescent="0.2">
      <c r="U13169" s="4"/>
      <c r="V13169" s="4"/>
      <c r="W13169" s="4"/>
      <c r="X13169" s="4"/>
      <c r="AJ13169" s="4"/>
      <c r="AK13169" s="4"/>
      <c r="AL13169" s="4"/>
      <c r="AM13169" s="4"/>
    </row>
    <row r="13170" spans="21:39" x14ac:dyDescent="0.2">
      <c r="U13170" s="4"/>
      <c r="V13170" s="4"/>
      <c r="W13170" s="4"/>
      <c r="X13170" s="4"/>
      <c r="AJ13170" s="4"/>
      <c r="AK13170" s="4"/>
      <c r="AL13170" s="4"/>
      <c r="AM13170" s="4"/>
    </row>
    <row r="13171" spans="21:39" x14ac:dyDescent="0.2">
      <c r="U13171" s="4"/>
      <c r="V13171" s="4"/>
      <c r="W13171" s="4"/>
      <c r="X13171" s="4"/>
      <c r="AJ13171" s="4"/>
      <c r="AK13171" s="4"/>
      <c r="AL13171" s="4"/>
      <c r="AM13171" s="4"/>
    </row>
    <row r="13172" spans="21:39" x14ac:dyDescent="0.2">
      <c r="U13172" s="4"/>
      <c r="V13172" s="4"/>
      <c r="W13172" s="4"/>
      <c r="X13172" s="4"/>
      <c r="AJ13172" s="4"/>
      <c r="AK13172" s="4"/>
      <c r="AL13172" s="4"/>
      <c r="AM13172" s="4"/>
    </row>
    <row r="13173" spans="21:39" x14ac:dyDescent="0.2">
      <c r="U13173" s="4"/>
      <c r="V13173" s="4"/>
      <c r="W13173" s="4"/>
      <c r="X13173" s="4"/>
      <c r="AJ13173" s="4"/>
      <c r="AK13173" s="4"/>
      <c r="AL13173" s="4"/>
      <c r="AM13173" s="4"/>
    </row>
    <row r="13174" spans="21:39" x14ac:dyDescent="0.2">
      <c r="U13174" s="4"/>
      <c r="V13174" s="4"/>
      <c r="W13174" s="4"/>
      <c r="X13174" s="4"/>
      <c r="AJ13174" s="4"/>
      <c r="AK13174" s="4"/>
      <c r="AL13174" s="4"/>
      <c r="AM13174" s="4"/>
    </row>
    <row r="13175" spans="21:39" x14ac:dyDescent="0.2">
      <c r="U13175" s="4"/>
      <c r="V13175" s="4"/>
      <c r="W13175" s="4"/>
      <c r="X13175" s="4"/>
      <c r="AJ13175" s="4"/>
      <c r="AK13175" s="4"/>
      <c r="AL13175" s="4"/>
      <c r="AM13175" s="4"/>
    </row>
    <row r="13176" spans="21:39" x14ac:dyDescent="0.2">
      <c r="U13176" s="4"/>
      <c r="V13176" s="4"/>
      <c r="W13176" s="4"/>
      <c r="X13176" s="4"/>
      <c r="AJ13176" s="4"/>
      <c r="AK13176" s="4"/>
      <c r="AL13176" s="4"/>
      <c r="AM13176" s="4"/>
    </row>
    <row r="13177" spans="21:39" x14ac:dyDescent="0.2">
      <c r="U13177" s="4"/>
      <c r="V13177" s="4"/>
      <c r="W13177" s="4"/>
      <c r="X13177" s="4"/>
      <c r="AJ13177" s="4"/>
      <c r="AK13177" s="4"/>
      <c r="AL13177" s="4"/>
      <c r="AM13177" s="4"/>
    </row>
    <row r="13178" spans="21:39" x14ac:dyDescent="0.2">
      <c r="U13178" s="4"/>
      <c r="V13178" s="4"/>
      <c r="W13178" s="4"/>
      <c r="X13178" s="4"/>
      <c r="AJ13178" s="4"/>
      <c r="AK13178" s="4"/>
      <c r="AL13178" s="4"/>
      <c r="AM13178" s="4"/>
    </row>
    <row r="13179" spans="21:39" x14ac:dyDescent="0.2">
      <c r="U13179" s="4"/>
      <c r="V13179" s="4"/>
      <c r="W13179" s="4"/>
      <c r="X13179" s="4"/>
      <c r="AJ13179" s="4"/>
      <c r="AK13179" s="4"/>
      <c r="AL13179" s="4"/>
      <c r="AM13179" s="4"/>
    </row>
    <row r="13180" spans="21:39" x14ac:dyDescent="0.2">
      <c r="U13180" s="4"/>
      <c r="V13180" s="4"/>
      <c r="W13180" s="4"/>
      <c r="X13180" s="4"/>
      <c r="AJ13180" s="4"/>
      <c r="AK13180" s="4"/>
      <c r="AL13180" s="4"/>
      <c r="AM13180" s="4"/>
    </row>
    <row r="13181" spans="21:39" x14ac:dyDescent="0.2">
      <c r="U13181" s="4"/>
      <c r="V13181" s="4"/>
      <c r="W13181" s="4"/>
      <c r="X13181" s="4"/>
      <c r="AJ13181" s="4"/>
      <c r="AK13181" s="4"/>
      <c r="AL13181" s="4"/>
      <c r="AM13181" s="4"/>
    </row>
    <row r="13182" spans="21:39" x14ac:dyDescent="0.2">
      <c r="U13182" s="4"/>
      <c r="V13182" s="4"/>
      <c r="W13182" s="4"/>
      <c r="X13182" s="4"/>
      <c r="AJ13182" s="4"/>
      <c r="AK13182" s="4"/>
      <c r="AL13182" s="4"/>
      <c r="AM13182" s="4"/>
    </row>
    <row r="13183" spans="21:39" x14ac:dyDescent="0.2">
      <c r="U13183" s="4"/>
      <c r="V13183" s="4"/>
      <c r="W13183" s="4"/>
      <c r="X13183" s="4"/>
      <c r="AJ13183" s="4"/>
      <c r="AK13183" s="4"/>
      <c r="AL13183" s="4"/>
      <c r="AM13183" s="4"/>
    </row>
    <row r="13184" spans="21:39" x14ac:dyDescent="0.2">
      <c r="U13184" s="4"/>
      <c r="V13184" s="4"/>
      <c r="W13184" s="4"/>
      <c r="X13184" s="4"/>
      <c r="AJ13184" s="4"/>
      <c r="AK13184" s="4"/>
      <c r="AL13184" s="4"/>
      <c r="AM13184" s="4"/>
    </row>
    <row r="13185" spans="21:39" x14ac:dyDescent="0.2">
      <c r="U13185" s="4"/>
      <c r="V13185" s="4"/>
      <c r="W13185" s="4"/>
      <c r="X13185" s="4"/>
      <c r="AJ13185" s="4"/>
      <c r="AK13185" s="4"/>
      <c r="AL13185" s="4"/>
      <c r="AM13185" s="4"/>
    </row>
    <row r="13186" spans="21:39" x14ac:dyDescent="0.2">
      <c r="U13186" s="4"/>
      <c r="V13186" s="4"/>
      <c r="W13186" s="4"/>
      <c r="X13186" s="4"/>
      <c r="AJ13186" s="4"/>
      <c r="AK13186" s="4"/>
      <c r="AL13186" s="4"/>
      <c r="AM13186" s="4"/>
    </row>
    <row r="13187" spans="21:39" x14ac:dyDescent="0.2">
      <c r="U13187" s="4"/>
      <c r="V13187" s="4"/>
      <c r="W13187" s="4"/>
      <c r="X13187" s="4"/>
      <c r="AJ13187" s="4"/>
      <c r="AK13187" s="4"/>
      <c r="AL13187" s="4"/>
      <c r="AM13187" s="4"/>
    </row>
    <row r="13188" spans="21:39" x14ac:dyDescent="0.2">
      <c r="U13188" s="4"/>
      <c r="V13188" s="4"/>
      <c r="W13188" s="4"/>
      <c r="X13188" s="4"/>
      <c r="AJ13188" s="4"/>
      <c r="AK13188" s="4"/>
      <c r="AL13188" s="4"/>
      <c r="AM13188" s="4"/>
    </row>
    <row r="13189" spans="21:39" x14ac:dyDescent="0.2">
      <c r="U13189" s="4"/>
      <c r="V13189" s="4"/>
      <c r="W13189" s="4"/>
      <c r="X13189" s="4"/>
      <c r="AJ13189" s="4"/>
      <c r="AK13189" s="4"/>
      <c r="AL13189" s="4"/>
      <c r="AM13189" s="4"/>
    </row>
    <row r="13190" spans="21:39" x14ac:dyDescent="0.2">
      <c r="U13190" s="4"/>
      <c r="V13190" s="4"/>
      <c r="W13190" s="4"/>
      <c r="X13190" s="4"/>
      <c r="AJ13190" s="4"/>
      <c r="AK13190" s="4"/>
      <c r="AL13190" s="4"/>
      <c r="AM13190" s="4"/>
    </row>
    <row r="13191" spans="21:39" x14ac:dyDescent="0.2">
      <c r="U13191" s="4"/>
      <c r="V13191" s="4"/>
      <c r="W13191" s="4"/>
      <c r="X13191" s="4"/>
      <c r="AJ13191" s="4"/>
      <c r="AK13191" s="4"/>
      <c r="AL13191" s="4"/>
      <c r="AM13191" s="4"/>
    </row>
    <row r="13192" spans="21:39" x14ac:dyDescent="0.2">
      <c r="U13192" s="4"/>
      <c r="V13192" s="4"/>
      <c r="W13192" s="4"/>
      <c r="X13192" s="4"/>
      <c r="AJ13192" s="4"/>
      <c r="AK13192" s="4"/>
      <c r="AL13192" s="4"/>
      <c r="AM13192" s="4"/>
    </row>
    <row r="13193" spans="21:39" x14ac:dyDescent="0.2">
      <c r="U13193" s="4"/>
      <c r="V13193" s="4"/>
      <c r="W13193" s="4"/>
      <c r="X13193" s="4"/>
      <c r="AJ13193" s="4"/>
      <c r="AK13193" s="4"/>
      <c r="AL13193" s="4"/>
      <c r="AM13193" s="4"/>
    </row>
    <row r="13194" spans="21:39" x14ac:dyDescent="0.2">
      <c r="U13194" s="4"/>
      <c r="V13194" s="4"/>
      <c r="W13194" s="4"/>
      <c r="X13194" s="4"/>
      <c r="AJ13194" s="4"/>
      <c r="AK13194" s="4"/>
      <c r="AL13194" s="4"/>
      <c r="AM13194" s="4"/>
    </row>
    <row r="13195" spans="21:39" x14ac:dyDescent="0.2">
      <c r="U13195" s="4"/>
      <c r="V13195" s="4"/>
      <c r="W13195" s="4"/>
      <c r="X13195" s="4"/>
      <c r="AJ13195" s="4"/>
      <c r="AK13195" s="4"/>
      <c r="AL13195" s="4"/>
      <c r="AM13195" s="4"/>
    </row>
    <row r="13196" spans="21:39" x14ac:dyDescent="0.2">
      <c r="U13196" s="4"/>
      <c r="V13196" s="4"/>
      <c r="W13196" s="4"/>
      <c r="X13196" s="4"/>
      <c r="AJ13196" s="4"/>
      <c r="AK13196" s="4"/>
      <c r="AL13196" s="4"/>
      <c r="AM13196" s="4"/>
    </row>
    <row r="13197" spans="21:39" x14ac:dyDescent="0.2">
      <c r="U13197" s="4"/>
      <c r="V13197" s="4"/>
      <c r="W13197" s="4"/>
      <c r="X13197" s="4"/>
      <c r="AJ13197" s="4"/>
      <c r="AK13197" s="4"/>
      <c r="AL13197" s="4"/>
      <c r="AM13197" s="4"/>
    </row>
    <row r="13198" spans="21:39" x14ac:dyDescent="0.2">
      <c r="U13198" s="4"/>
      <c r="V13198" s="4"/>
      <c r="W13198" s="4"/>
      <c r="X13198" s="4"/>
      <c r="AJ13198" s="4"/>
      <c r="AK13198" s="4"/>
      <c r="AL13198" s="4"/>
      <c r="AM13198" s="4"/>
    </row>
    <row r="13199" spans="21:39" x14ac:dyDescent="0.2">
      <c r="U13199" s="4"/>
      <c r="V13199" s="4"/>
      <c r="W13199" s="4"/>
      <c r="X13199" s="4"/>
      <c r="AJ13199" s="4"/>
      <c r="AK13199" s="4"/>
      <c r="AL13199" s="4"/>
      <c r="AM13199" s="4"/>
    </row>
    <row r="13200" spans="21:39" x14ac:dyDescent="0.2">
      <c r="U13200" s="4"/>
      <c r="V13200" s="4"/>
      <c r="W13200" s="4"/>
      <c r="X13200" s="4"/>
      <c r="AJ13200" s="4"/>
      <c r="AK13200" s="4"/>
      <c r="AL13200" s="4"/>
      <c r="AM13200" s="4"/>
    </row>
    <row r="13201" spans="21:39" x14ac:dyDescent="0.2">
      <c r="U13201" s="4"/>
      <c r="V13201" s="4"/>
      <c r="W13201" s="4"/>
      <c r="X13201" s="4"/>
      <c r="AJ13201" s="4"/>
      <c r="AK13201" s="4"/>
      <c r="AL13201" s="4"/>
      <c r="AM13201" s="4"/>
    </row>
    <row r="13202" spans="21:39" x14ac:dyDescent="0.2">
      <c r="U13202" s="4"/>
      <c r="V13202" s="4"/>
      <c r="W13202" s="4"/>
      <c r="X13202" s="4"/>
      <c r="AJ13202" s="4"/>
      <c r="AK13202" s="4"/>
      <c r="AL13202" s="4"/>
      <c r="AM13202" s="4"/>
    </row>
    <row r="13203" spans="21:39" x14ac:dyDescent="0.2">
      <c r="U13203" s="4"/>
      <c r="V13203" s="4"/>
      <c r="W13203" s="4"/>
      <c r="X13203" s="4"/>
      <c r="AJ13203" s="4"/>
      <c r="AK13203" s="4"/>
      <c r="AL13203" s="4"/>
      <c r="AM13203" s="4"/>
    </row>
    <row r="13204" spans="21:39" x14ac:dyDescent="0.2">
      <c r="U13204" s="4"/>
      <c r="V13204" s="4"/>
      <c r="W13204" s="4"/>
      <c r="X13204" s="4"/>
      <c r="AJ13204" s="4"/>
      <c r="AK13204" s="4"/>
      <c r="AL13204" s="4"/>
      <c r="AM13204" s="4"/>
    </row>
    <row r="13205" spans="21:39" x14ac:dyDescent="0.2">
      <c r="U13205" s="4"/>
      <c r="V13205" s="4"/>
      <c r="W13205" s="4"/>
      <c r="X13205" s="4"/>
      <c r="AJ13205" s="4"/>
      <c r="AK13205" s="4"/>
      <c r="AL13205" s="4"/>
      <c r="AM13205" s="4"/>
    </row>
    <row r="13206" spans="21:39" x14ac:dyDescent="0.2">
      <c r="U13206" s="4"/>
      <c r="V13206" s="4"/>
      <c r="W13206" s="4"/>
      <c r="X13206" s="4"/>
      <c r="AJ13206" s="4"/>
      <c r="AK13206" s="4"/>
      <c r="AL13206" s="4"/>
      <c r="AM13206" s="4"/>
    </row>
    <row r="13207" spans="21:39" x14ac:dyDescent="0.2">
      <c r="U13207" s="4"/>
      <c r="V13207" s="4"/>
      <c r="W13207" s="4"/>
      <c r="X13207" s="4"/>
      <c r="AJ13207" s="4"/>
      <c r="AK13207" s="4"/>
      <c r="AL13207" s="4"/>
      <c r="AM13207" s="4"/>
    </row>
    <row r="13208" spans="21:39" x14ac:dyDescent="0.2">
      <c r="U13208" s="4"/>
      <c r="V13208" s="4"/>
      <c r="W13208" s="4"/>
      <c r="X13208" s="4"/>
      <c r="AJ13208" s="4"/>
      <c r="AK13208" s="4"/>
      <c r="AL13208" s="4"/>
      <c r="AM13208" s="4"/>
    </row>
    <row r="13209" spans="21:39" x14ac:dyDescent="0.2">
      <c r="U13209" s="4"/>
      <c r="V13209" s="4"/>
      <c r="W13209" s="4"/>
      <c r="X13209" s="4"/>
      <c r="AJ13209" s="4"/>
      <c r="AK13209" s="4"/>
      <c r="AL13209" s="4"/>
      <c r="AM13209" s="4"/>
    </row>
    <row r="13210" spans="21:39" x14ac:dyDescent="0.2">
      <c r="U13210" s="4"/>
      <c r="V13210" s="4"/>
      <c r="W13210" s="4"/>
      <c r="X13210" s="4"/>
      <c r="AJ13210" s="4"/>
      <c r="AK13210" s="4"/>
      <c r="AL13210" s="4"/>
      <c r="AM13210" s="4"/>
    </row>
    <row r="13211" spans="21:39" x14ac:dyDescent="0.2">
      <c r="U13211" s="4"/>
      <c r="V13211" s="4"/>
      <c r="W13211" s="4"/>
      <c r="X13211" s="4"/>
      <c r="AJ13211" s="4"/>
      <c r="AK13211" s="4"/>
      <c r="AL13211" s="4"/>
      <c r="AM13211" s="4"/>
    </row>
    <row r="13212" spans="21:39" x14ac:dyDescent="0.2">
      <c r="U13212" s="4"/>
      <c r="V13212" s="4"/>
      <c r="W13212" s="4"/>
      <c r="X13212" s="4"/>
      <c r="AJ13212" s="4"/>
      <c r="AK13212" s="4"/>
      <c r="AL13212" s="4"/>
      <c r="AM13212" s="4"/>
    </row>
    <row r="13213" spans="21:39" x14ac:dyDescent="0.2">
      <c r="U13213" s="4"/>
      <c r="V13213" s="4"/>
      <c r="W13213" s="4"/>
      <c r="X13213" s="4"/>
      <c r="AJ13213" s="4"/>
      <c r="AK13213" s="4"/>
      <c r="AL13213" s="4"/>
      <c r="AM13213" s="4"/>
    </row>
    <row r="13214" spans="21:39" x14ac:dyDescent="0.2">
      <c r="U13214" s="4"/>
      <c r="V13214" s="4"/>
      <c r="W13214" s="4"/>
      <c r="X13214" s="4"/>
      <c r="AJ13214" s="4"/>
      <c r="AK13214" s="4"/>
      <c r="AL13214" s="4"/>
      <c r="AM13214" s="4"/>
    </row>
    <row r="13215" spans="21:39" x14ac:dyDescent="0.2">
      <c r="U13215" s="4"/>
      <c r="V13215" s="4"/>
      <c r="W13215" s="4"/>
      <c r="X13215" s="4"/>
      <c r="AJ13215" s="4"/>
      <c r="AK13215" s="4"/>
      <c r="AL13215" s="4"/>
      <c r="AM13215" s="4"/>
    </row>
    <row r="13216" spans="21:39" x14ac:dyDescent="0.2">
      <c r="U13216" s="4"/>
      <c r="V13216" s="4"/>
      <c r="W13216" s="4"/>
      <c r="X13216" s="4"/>
      <c r="AJ13216" s="4"/>
      <c r="AK13216" s="4"/>
      <c r="AL13216" s="4"/>
      <c r="AM13216" s="4"/>
    </row>
    <row r="13217" spans="21:39" x14ac:dyDescent="0.2">
      <c r="U13217" s="4"/>
      <c r="V13217" s="4"/>
      <c r="W13217" s="4"/>
      <c r="X13217" s="4"/>
      <c r="AJ13217" s="4"/>
      <c r="AK13217" s="4"/>
      <c r="AL13217" s="4"/>
      <c r="AM13217" s="4"/>
    </row>
    <row r="13218" spans="21:39" x14ac:dyDescent="0.2">
      <c r="U13218" s="4"/>
      <c r="V13218" s="4"/>
      <c r="W13218" s="4"/>
      <c r="X13218" s="4"/>
      <c r="AJ13218" s="4"/>
      <c r="AK13218" s="4"/>
      <c r="AL13218" s="4"/>
      <c r="AM13218" s="4"/>
    </row>
    <row r="13219" spans="21:39" x14ac:dyDescent="0.2">
      <c r="U13219" s="4"/>
      <c r="V13219" s="4"/>
      <c r="W13219" s="4"/>
      <c r="X13219" s="4"/>
      <c r="AJ13219" s="4"/>
      <c r="AK13219" s="4"/>
      <c r="AL13219" s="4"/>
      <c r="AM13219" s="4"/>
    </row>
    <row r="13220" spans="21:39" x14ac:dyDescent="0.2">
      <c r="U13220" s="4"/>
      <c r="V13220" s="4"/>
      <c r="W13220" s="4"/>
      <c r="X13220" s="4"/>
      <c r="AJ13220" s="4"/>
      <c r="AK13220" s="4"/>
      <c r="AL13220" s="4"/>
      <c r="AM13220" s="4"/>
    </row>
    <row r="13221" spans="21:39" x14ac:dyDescent="0.2">
      <c r="U13221" s="4"/>
      <c r="V13221" s="4"/>
      <c r="W13221" s="4"/>
      <c r="X13221" s="4"/>
      <c r="AJ13221" s="4"/>
      <c r="AK13221" s="4"/>
      <c r="AL13221" s="4"/>
      <c r="AM13221" s="4"/>
    </row>
    <row r="13222" spans="21:39" x14ac:dyDescent="0.2">
      <c r="U13222" s="4"/>
      <c r="V13222" s="4"/>
      <c r="W13222" s="4"/>
      <c r="X13222" s="4"/>
      <c r="AJ13222" s="4"/>
      <c r="AK13222" s="4"/>
      <c r="AL13222" s="4"/>
      <c r="AM13222" s="4"/>
    </row>
    <row r="13223" spans="21:39" x14ac:dyDescent="0.2">
      <c r="U13223" s="4"/>
      <c r="V13223" s="4"/>
      <c r="W13223" s="4"/>
      <c r="X13223" s="4"/>
      <c r="AJ13223" s="4"/>
      <c r="AK13223" s="4"/>
      <c r="AL13223" s="4"/>
      <c r="AM13223" s="4"/>
    </row>
    <row r="13224" spans="21:39" x14ac:dyDescent="0.2">
      <c r="U13224" s="4"/>
      <c r="V13224" s="4"/>
      <c r="W13224" s="4"/>
      <c r="X13224" s="4"/>
      <c r="AJ13224" s="4"/>
      <c r="AK13224" s="4"/>
      <c r="AL13224" s="4"/>
      <c r="AM13224" s="4"/>
    </row>
    <row r="13225" spans="21:39" x14ac:dyDescent="0.2">
      <c r="U13225" s="4"/>
      <c r="V13225" s="4"/>
      <c r="W13225" s="4"/>
      <c r="X13225" s="4"/>
      <c r="AJ13225" s="4"/>
      <c r="AK13225" s="4"/>
      <c r="AL13225" s="4"/>
      <c r="AM13225" s="4"/>
    </row>
    <row r="13226" spans="21:39" x14ac:dyDescent="0.2">
      <c r="U13226" s="4"/>
      <c r="V13226" s="4"/>
      <c r="W13226" s="4"/>
      <c r="X13226" s="4"/>
      <c r="AJ13226" s="4"/>
      <c r="AK13226" s="4"/>
      <c r="AL13226" s="4"/>
      <c r="AM13226" s="4"/>
    </row>
    <row r="13227" spans="21:39" x14ac:dyDescent="0.2">
      <c r="U13227" s="4"/>
      <c r="V13227" s="4"/>
      <c r="W13227" s="4"/>
      <c r="X13227" s="4"/>
      <c r="AJ13227" s="4"/>
      <c r="AK13227" s="4"/>
      <c r="AL13227" s="4"/>
      <c r="AM13227" s="4"/>
    </row>
    <row r="13228" spans="21:39" x14ac:dyDescent="0.2">
      <c r="U13228" s="4"/>
      <c r="V13228" s="4"/>
      <c r="W13228" s="4"/>
      <c r="X13228" s="4"/>
      <c r="AJ13228" s="4"/>
      <c r="AK13228" s="4"/>
      <c r="AL13228" s="4"/>
      <c r="AM13228" s="4"/>
    </row>
    <row r="13229" spans="21:39" x14ac:dyDescent="0.2">
      <c r="U13229" s="4"/>
      <c r="V13229" s="4"/>
      <c r="W13229" s="4"/>
      <c r="X13229" s="4"/>
      <c r="AJ13229" s="4"/>
      <c r="AK13229" s="4"/>
      <c r="AL13229" s="4"/>
      <c r="AM13229" s="4"/>
    </row>
    <row r="13230" spans="21:39" x14ac:dyDescent="0.2">
      <c r="U13230" s="4"/>
      <c r="V13230" s="4"/>
      <c r="W13230" s="4"/>
      <c r="X13230" s="4"/>
      <c r="AJ13230" s="4"/>
      <c r="AK13230" s="4"/>
      <c r="AL13230" s="4"/>
      <c r="AM13230" s="4"/>
    </row>
    <row r="13231" spans="21:39" x14ac:dyDescent="0.2">
      <c r="U13231" s="4"/>
      <c r="V13231" s="4"/>
      <c r="W13231" s="4"/>
      <c r="X13231" s="4"/>
      <c r="AJ13231" s="4"/>
      <c r="AK13231" s="4"/>
      <c r="AL13231" s="4"/>
      <c r="AM13231" s="4"/>
    </row>
    <row r="13232" spans="21:39" x14ac:dyDescent="0.2">
      <c r="U13232" s="4"/>
      <c r="V13232" s="4"/>
      <c r="W13232" s="4"/>
      <c r="X13232" s="4"/>
      <c r="AJ13232" s="4"/>
      <c r="AK13232" s="4"/>
      <c r="AL13232" s="4"/>
      <c r="AM13232" s="4"/>
    </row>
    <row r="13233" spans="21:39" x14ac:dyDescent="0.2">
      <c r="U13233" s="4"/>
      <c r="V13233" s="4"/>
      <c r="W13233" s="4"/>
      <c r="X13233" s="4"/>
      <c r="AJ13233" s="4"/>
      <c r="AK13233" s="4"/>
      <c r="AL13233" s="4"/>
      <c r="AM13233" s="4"/>
    </row>
    <row r="13234" spans="21:39" x14ac:dyDescent="0.2">
      <c r="U13234" s="4"/>
      <c r="V13234" s="4"/>
      <c r="W13234" s="4"/>
      <c r="X13234" s="4"/>
      <c r="AJ13234" s="4"/>
      <c r="AK13234" s="4"/>
      <c r="AL13234" s="4"/>
      <c r="AM13234" s="4"/>
    </row>
    <row r="13235" spans="21:39" x14ac:dyDescent="0.2">
      <c r="U13235" s="4"/>
      <c r="V13235" s="4"/>
      <c r="W13235" s="4"/>
      <c r="X13235" s="4"/>
      <c r="AJ13235" s="4"/>
      <c r="AK13235" s="4"/>
      <c r="AL13235" s="4"/>
      <c r="AM13235" s="4"/>
    </row>
    <row r="13236" spans="21:39" x14ac:dyDescent="0.2">
      <c r="U13236" s="4"/>
      <c r="V13236" s="4"/>
      <c r="W13236" s="4"/>
      <c r="X13236" s="4"/>
      <c r="AJ13236" s="4"/>
      <c r="AK13236" s="4"/>
      <c r="AL13236" s="4"/>
      <c r="AM13236" s="4"/>
    </row>
    <row r="13237" spans="21:39" x14ac:dyDescent="0.2">
      <c r="U13237" s="4"/>
      <c r="V13237" s="4"/>
      <c r="W13237" s="4"/>
      <c r="X13237" s="4"/>
      <c r="AJ13237" s="4"/>
      <c r="AK13237" s="4"/>
      <c r="AL13237" s="4"/>
      <c r="AM13237" s="4"/>
    </row>
    <row r="13238" spans="21:39" x14ac:dyDescent="0.2">
      <c r="U13238" s="4"/>
      <c r="V13238" s="4"/>
      <c r="W13238" s="4"/>
      <c r="X13238" s="4"/>
      <c r="AJ13238" s="4"/>
      <c r="AK13238" s="4"/>
      <c r="AL13238" s="4"/>
      <c r="AM13238" s="4"/>
    </row>
    <row r="13239" spans="21:39" x14ac:dyDescent="0.2">
      <c r="U13239" s="4"/>
      <c r="V13239" s="4"/>
      <c r="W13239" s="4"/>
      <c r="X13239" s="4"/>
      <c r="AJ13239" s="4"/>
      <c r="AK13239" s="4"/>
      <c r="AL13239" s="4"/>
      <c r="AM13239" s="4"/>
    </row>
    <row r="13240" spans="21:39" x14ac:dyDescent="0.2">
      <c r="U13240" s="4"/>
      <c r="V13240" s="4"/>
      <c r="W13240" s="4"/>
      <c r="X13240" s="4"/>
      <c r="AJ13240" s="4"/>
      <c r="AK13240" s="4"/>
      <c r="AL13240" s="4"/>
      <c r="AM13240" s="4"/>
    </row>
    <row r="13241" spans="21:39" x14ac:dyDescent="0.2">
      <c r="U13241" s="4"/>
      <c r="V13241" s="4"/>
      <c r="W13241" s="4"/>
      <c r="X13241" s="4"/>
      <c r="AJ13241" s="4"/>
      <c r="AK13241" s="4"/>
      <c r="AL13241" s="4"/>
      <c r="AM13241" s="4"/>
    </row>
    <row r="13242" spans="21:39" x14ac:dyDescent="0.2">
      <c r="U13242" s="4"/>
      <c r="V13242" s="4"/>
      <c r="W13242" s="4"/>
      <c r="X13242" s="4"/>
      <c r="AJ13242" s="4"/>
      <c r="AK13242" s="4"/>
      <c r="AL13242" s="4"/>
      <c r="AM13242" s="4"/>
    </row>
    <row r="13243" spans="21:39" x14ac:dyDescent="0.2">
      <c r="U13243" s="4"/>
      <c r="V13243" s="4"/>
      <c r="W13243" s="4"/>
      <c r="X13243" s="4"/>
      <c r="AJ13243" s="4"/>
      <c r="AK13243" s="4"/>
      <c r="AL13243" s="4"/>
      <c r="AM13243" s="4"/>
    </row>
    <row r="13244" spans="21:39" x14ac:dyDescent="0.2">
      <c r="U13244" s="4"/>
      <c r="V13244" s="4"/>
      <c r="W13244" s="4"/>
      <c r="X13244" s="4"/>
      <c r="AJ13244" s="4"/>
      <c r="AK13244" s="4"/>
      <c r="AL13244" s="4"/>
      <c r="AM13244" s="4"/>
    </row>
    <row r="13245" spans="21:39" x14ac:dyDescent="0.2">
      <c r="U13245" s="4"/>
      <c r="V13245" s="4"/>
      <c r="W13245" s="4"/>
      <c r="X13245" s="4"/>
      <c r="AJ13245" s="4"/>
      <c r="AK13245" s="4"/>
      <c r="AL13245" s="4"/>
      <c r="AM13245" s="4"/>
    </row>
    <row r="13246" spans="21:39" x14ac:dyDescent="0.2">
      <c r="U13246" s="4"/>
      <c r="V13246" s="4"/>
      <c r="W13246" s="4"/>
      <c r="X13246" s="4"/>
      <c r="AJ13246" s="4"/>
      <c r="AK13246" s="4"/>
      <c r="AL13246" s="4"/>
      <c r="AM13246" s="4"/>
    </row>
    <row r="13247" spans="21:39" x14ac:dyDescent="0.2">
      <c r="U13247" s="4"/>
      <c r="V13247" s="4"/>
      <c r="W13247" s="4"/>
      <c r="X13247" s="4"/>
      <c r="AJ13247" s="4"/>
      <c r="AK13247" s="4"/>
      <c r="AL13247" s="4"/>
      <c r="AM13247" s="4"/>
    </row>
    <row r="13248" spans="21:39" x14ac:dyDescent="0.2">
      <c r="U13248" s="4"/>
      <c r="V13248" s="4"/>
      <c r="W13248" s="4"/>
      <c r="X13248" s="4"/>
      <c r="AJ13248" s="4"/>
      <c r="AK13248" s="4"/>
      <c r="AL13248" s="4"/>
      <c r="AM13248" s="4"/>
    </row>
    <row r="13249" spans="21:39" x14ac:dyDescent="0.2">
      <c r="U13249" s="4"/>
      <c r="V13249" s="4"/>
      <c r="W13249" s="4"/>
      <c r="X13249" s="4"/>
      <c r="AJ13249" s="4"/>
      <c r="AK13249" s="4"/>
      <c r="AL13249" s="4"/>
      <c r="AM13249" s="4"/>
    </row>
    <row r="13250" spans="21:39" x14ac:dyDescent="0.2">
      <c r="U13250" s="4"/>
      <c r="V13250" s="4"/>
      <c r="W13250" s="4"/>
      <c r="X13250" s="4"/>
      <c r="AJ13250" s="4"/>
      <c r="AK13250" s="4"/>
      <c r="AL13250" s="4"/>
      <c r="AM13250" s="4"/>
    </row>
    <row r="13251" spans="21:39" x14ac:dyDescent="0.2">
      <c r="U13251" s="4"/>
      <c r="V13251" s="4"/>
      <c r="W13251" s="4"/>
      <c r="X13251" s="4"/>
      <c r="AJ13251" s="4"/>
      <c r="AK13251" s="4"/>
      <c r="AL13251" s="4"/>
      <c r="AM13251" s="4"/>
    </row>
    <row r="13252" spans="21:39" x14ac:dyDescent="0.2">
      <c r="U13252" s="4"/>
      <c r="V13252" s="4"/>
      <c r="W13252" s="4"/>
      <c r="X13252" s="4"/>
      <c r="AJ13252" s="4"/>
      <c r="AK13252" s="4"/>
      <c r="AL13252" s="4"/>
      <c r="AM13252" s="4"/>
    </row>
    <row r="13253" spans="21:39" x14ac:dyDescent="0.2">
      <c r="U13253" s="4"/>
      <c r="V13253" s="4"/>
      <c r="W13253" s="4"/>
      <c r="X13253" s="4"/>
      <c r="AJ13253" s="4"/>
      <c r="AK13253" s="4"/>
      <c r="AL13253" s="4"/>
      <c r="AM13253" s="4"/>
    </row>
    <row r="13254" spans="21:39" x14ac:dyDescent="0.2">
      <c r="U13254" s="4"/>
      <c r="V13254" s="4"/>
      <c r="W13254" s="4"/>
      <c r="X13254" s="4"/>
      <c r="AJ13254" s="4"/>
      <c r="AK13254" s="4"/>
      <c r="AL13254" s="4"/>
      <c r="AM13254" s="4"/>
    </row>
    <row r="13255" spans="21:39" x14ac:dyDescent="0.2">
      <c r="U13255" s="4"/>
      <c r="V13255" s="4"/>
      <c r="W13255" s="4"/>
      <c r="X13255" s="4"/>
      <c r="AJ13255" s="4"/>
      <c r="AK13255" s="4"/>
      <c r="AL13255" s="4"/>
      <c r="AM13255" s="4"/>
    </row>
    <row r="13256" spans="21:39" x14ac:dyDescent="0.2">
      <c r="U13256" s="4"/>
      <c r="V13256" s="4"/>
      <c r="W13256" s="4"/>
      <c r="X13256" s="4"/>
      <c r="AJ13256" s="4"/>
      <c r="AK13256" s="4"/>
      <c r="AL13256" s="4"/>
      <c r="AM13256" s="4"/>
    </row>
    <row r="13257" spans="21:39" x14ac:dyDescent="0.2">
      <c r="U13257" s="4"/>
      <c r="V13257" s="4"/>
      <c r="W13257" s="4"/>
      <c r="X13257" s="4"/>
      <c r="AJ13257" s="4"/>
      <c r="AK13257" s="4"/>
      <c r="AL13257" s="4"/>
      <c r="AM13257" s="4"/>
    </row>
    <row r="13258" spans="21:39" x14ac:dyDescent="0.2">
      <c r="U13258" s="4"/>
      <c r="V13258" s="4"/>
      <c r="W13258" s="4"/>
      <c r="X13258" s="4"/>
      <c r="AJ13258" s="4"/>
      <c r="AK13258" s="4"/>
      <c r="AL13258" s="4"/>
      <c r="AM13258" s="4"/>
    </row>
    <row r="13259" spans="21:39" x14ac:dyDescent="0.2">
      <c r="U13259" s="4"/>
      <c r="V13259" s="4"/>
      <c r="W13259" s="4"/>
      <c r="X13259" s="4"/>
      <c r="AJ13259" s="4"/>
      <c r="AK13259" s="4"/>
      <c r="AL13259" s="4"/>
      <c r="AM13259" s="4"/>
    </row>
    <row r="13260" spans="21:39" x14ac:dyDescent="0.2">
      <c r="U13260" s="4"/>
      <c r="V13260" s="4"/>
      <c r="W13260" s="4"/>
      <c r="X13260" s="4"/>
      <c r="AJ13260" s="4"/>
      <c r="AK13260" s="4"/>
      <c r="AL13260" s="4"/>
      <c r="AM13260" s="4"/>
    </row>
    <row r="13261" spans="21:39" x14ac:dyDescent="0.2">
      <c r="U13261" s="4"/>
      <c r="V13261" s="4"/>
      <c r="W13261" s="4"/>
      <c r="X13261" s="4"/>
      <c r="AJ13261" s="4"/>
      <c r="AK13261" s="4"/>
      <c r="AL13261" s="4"/>
      <c r="AM13261" s="4"/>
    </row>
    <row r="13262" spans="21:39" x14ac:dyDescent="0.2">
      <c r="U13262" s="4"/>
      <c r="V13262" s="4"/>
      <c r="W13262" s="4"/>
      <c r="X13262" s="4"/>
      <c r="AJ13262" s="4"/>
      <c r="AK13262" s="4"/>
      <c r="AL13262" s="4"/>
      <c r="AM13262" s="4"/>
    </row>
    <row r="13263" spans="21:39" x14ac:dyDescent="0.2">
      <c r="U13263" s="4"/>
      <c r="V13263" s="4"/>
      <c r="W13263" s="4"/>
      <c r="X13263" s="4"/>
      <c r="AJ13263" s="4"/>
      <c r="AK13263" s="4"/>
      <c r="AL13263" s="4"/>
      <c r="AM13263" s="4"/>
    </row>
    <row r="13264" spans="21:39" x14ac:dyDescent="0.2">
      <c r="U13264" s="4"/>
      <c r="V13264" s="4"/>
      <c r="W13264" s="4"/>
      <c r="X13264" s="4"/>
      <c r="AJ13264" s="4"/>
      <c r="AK13264" s="4"/>
      <c r="AL13264" s="4"/>
      <c r="AM13264" s="4"/>
    </row>
    <row r="13265" spans="21:39" x14ac:dyDescent="0.2">
      <c r="U13265" s="4"/>
      <c r="V13265" s="4"/>
      <c r="W13265" s="4"/>
      <c r="X13265" s="4"/>
      <c r="AJ13265" s="4"/>
      <c r="AK13265" s="4"/>
      <c r="AL13265" s="4"/>
      <c r="AM13265" s="4"/>
    </row>
    <row r="13266" spans="21:39" x14ac:dyDescent="0.2">
      <c r="U13266" s="4"/>
      <c r="V13266" s="4"/>
      <c r="W13266" s="4"/>
      <c r="X13266" s="4"/>
      <c r="AJ13266" s="4"/>
      <c r="AK13266" s="4"/>
      <c r="AL13266" s="4"/>
      <c r="AM13266" s="4"/>
    </row>
    <row r="13267" spans="21:39" x14ac:dyDescent="0.2">
      <c r="U13267" s="4"/>
      <c r="V13267" s="4"/>
      <c r="W13267" s="4"/>
      <c r="X13267" s="4"/>
      <c r="AJ13267" s="4"/>
      <c r="AK13267" s="4"/>
      <c r="AL13267" s="4"/>
      <c r="AM13267" s="4"/>
    </row>
    <row r="13268" spans="21:39" x14ac:dyDescent="0.2">
      <c r="U13268" s="4"/>
      <c r="V13268" s="4"/>
      <c r="W13268" s="4"/>
      <c r="X13268" s="4"/>
      <c r="AJ13268" s="4"/>
      <c r="AK13268" s="4"/>
      <c r="AL13268" s="4"/>
      <c r="AM13268" s="4"/>
    </row>
    <row r="13269" spans="21:39" x14ac:dyDescent="0.2">
      <c r="U13269" s="4"/>
      <c r="V13269" s="4"/>
      <c r="W13269" s="4"/>
      <c r="X13269" s="4"/>
      <c r="AJ13269" s="4"/>
      <c r="AK13269" s="4"/>
      <c r="AL13269" s="4"/>
      <c r="AM13269" s="4"/>
    </row>
    <row r="13270" spans="21:39" x14ac:dyDescent="0.2">
      <c r="U13270" s="4"/>
      <c r="V13270" s="4"/>
      <c r="W13270" s="4"/>
      <c r="X13270" s="4"/>
      <c r="AJ13270" s="4"/>
      <c r="AK13270" s="4"/>
      <c r="AL13270" s="4"/>
      <c r="AM13270" s="4"/>
    </row>
    <row r="13271" spans="21:39" x14ac:dyDescent="0.2">
      <c r="U13271" s="4"/>
      <c r="V13271" s="4"/>
      <c r="W13271" s="4"/>
      <c r="X13271" s="4"/>
      <c r="AJ13271" s="4"/>
      <c r="AK13271" s="4"/>
      <c r="AL13271" s="4"/>
      <c r="AM13271" s="4"/>
    </row>
    <row r="13272" spans="21:39" x14ac:dyDescent="0.2">
      <c r="U13272" s="4"/>
      <c r="V13272" s="4"/>
      <c r="W13272" s="4"/>
      <c r="X13272" s="4"/>
      <c r="AJ13272" s="4"/>
      <c r="AK13272" s="4"/>
      <c r="AL13272" s="4"/>
      <c r="AM13272" s="4"/>
    </row>
    <row r="13273" spans="21:39" x14ac:dyDescent="0.2">
      <c r="U13273" s="4"/>
      <c r="V13273" s="4"/>
      <c r="W13273" s="4"/>
      <c r="X13273" s="4"/>
      <c r="AJ13273" s="4"/>
      <c r="AK13273" s="4"/>
      <c r="AL13273" s="4"/>
      <c r="AM13273" s="4"/>
    </row>
    <row r="13274" spans="21:39" x14ac:dyDescent="0.2">
      <c r="U13274" s="4"/>
      <c r="V13274" s="4"/>
      <c r="W13274" s="4"/>
      <c r="X13274" s="4"/>
      <c r="AJ13274" s="4"/>
      <c r="AK13274" s="4"/>
      <c r="AL13274" s="4"/>
      <c r="AM13274" s="4"/>
    </row>
    <row r="13275" spans="21:39" x14ac:dyDescent="0.2">
      <c r="U13275" s="4"/>
      <c r="V13275" s="4"/>
      <c r="W13275" s="4"/>
      <c r="X13275" s="4"/>
      <c r="AJ13275" s="4"/>
      <c r="AK13275" s="4"/>
      <c r="AL13275" s="4"/>
      <c r="AM13275" s="4"/>
    </row>
    <row r="13276" spans="21:39" x14ac:dyDescent="0.2">
      <c r="U13276" s="4"/>
      <c r="V13276" s="4"/>
      <c r="W13276" s="4"/>
      <c r="X13276" s="4"/>
      <c r="AJ13276" s="4"/>
      <c r="AK13276" s="4"/>
      <c r="AL13276" s="4"/>
      <c r="AM13276" s="4"/>
    </row>
    <row r="13277" spans="21:39" x14ac:dyDescent="0.2">
      <c r="U13277" s="4"/>
      <c r="V13277" s="4"/>
      <c r="W13277" s="4"/>
      <c r="X13277" s="4"/>
      <c r="AJ13277" s="4"/>
      <c r="AK13277" s="4"/>
      <c r="AL13277" s="4"/>
      <c r="AM13277" s="4"/>
    </row>
    <row r="13278" spans="21:39" x14ac:dyDescent="0.2">
      <c r="U13278" s="4"/>
      <c r="V13278" s="4"/>
      <c r="W13278" s="4"/>
      <c r="X13278" s="4"/>
      <c r="AJ13278" s="4"/>
      <c r="AK13278" s="4"/>
      <c r="AL13278" s="4"/>
      <c r="AM13278" s="4"/>
    </row>
    <row r="13279" spans="21:39" x14ac:dyDescent="0.2">
      <c r="U13279" s="4"/>
      <c r="V13279" s="4"/>
      <c r="W13279" s="4"/>
      <c r="X13279" s="4"/>
      <c r="AJ13279" s="4"/>
      <c r="AK13279" s="4"/>
      <c r="AL13279" s="4"/>
      <c r="AM13279" s="4"/>
    </row>
    <row r="13280" spans="21:39" x14ac:dyDescent="0.2">
      <c r="U13280" s="4"/>
      <c r="V13280" s="4"/>
      <c r="W13280" s="4"/>
      <c r="X13280" s="4"/>
      <c r="AJ13280" s="4"/>
      <c r="AK13280" s="4"/>
      <c r="AL13280" s="4"/>
      <c r="AM13280" s="4"/>
    </row>
    <row r="13281" spans="21:39" x14ac:dyDescent="0.2">
      <c r="U13281" s="4"/>
      <c r="V13281" s="4"/>
      <c r="W13281" s="4"/>
      <c r="X13281" s="4"/>
      <c r="AJ13281" s="4"/>
      <c r="AK13281" s="4"/>
      <c r="AL13281" s="4"/>
      <c r="AM13281" s="4"/>
    </row>
    <row r="13282" spans="21:39" x14ac:dyDescent="0.2">
      <c r="U13282" s="4"/>
      <c r="V13282" s="4"/>
      <c r="W13282" s="4"/>
      <c r="X13282" s="4"/>
      <c r="AJ13282" s="4"/>
      <c r="AK13282" s="4"/>
      <c r="AL13282" s="4"/>
      <c r="AM13282" s="4"/>
    </row>
    <row r="13283" spans="21:39" x14ac:dyDescent="0.2">
      <c r="U13283" s="4"/>
      <c r="V13283" s="4"/>
      <c r="W13283" s="4"/>
      <c r="X13283" s="4"/>
      <c r="AJ13283" s="4"/>
      <c r="AK13283" s="4"/>
      <c r="AL13283" s="4"/>
      <c r="AM13283" s="4"/>
    </row>
    <row r="13284" spans="21:39" x14ac:dyDescent="0.2">
      <c r="U13284" s="4"/>
      <c r="V13284" s="4"/>
      <c r="W13284" s="4"/>
      <c r="X13284" s="4"/>
      <c r="AJ13284" s="4"/>
      <c r="AK13284" s="4"/>
      <c r="AL13284" s="4"/>
      <c r="AM13284" s="4"/>
    </row>
    <row r="13285" spans="21:39" x14ac:dyDescent="0.2">
      <c r="U13285" s="4"/>
      <c r="V13285" s="4"/>
      <c r="W13285" s="4"/>
      <c r="X13285" s="4"/>
      <c r="AJ13285" s="4"/>
      <c r="AK13285" s="4"/>
      <c r="AL13285" s="4"/>
      <c r="AM13285" s="4"/>
    </row>
    <row r="13286" spans="21:39" x14ac:dyDescent="0.2">
      <c r="U13286" s="4"/>
      <c r="V13286" s="4"/>
      <c r="W13286" s="4"/>
      <c r="X13286" s="4"/>
      <c r="AJ13286" s="4"/>
      <c r="AK13286" s="4"/>
      <c r="AL13286" s="4"/>
      <c r="AM13286" s="4"/>
    </row>
    <row r="13287" spans="21:39" x14ac:dyDescent="0.2">
      <c r="U13287" s="4"/>
      <c r="V13287" s="4"/>
      <c r="W13287" s="4"/>
      <c r="X13287" s="4"/>
      <c r="AJ13287" s="4"/>
      <c r="AK13287" s="4"/>
      <c r="AL13287" s="4"/>
      <c r="AM13287" s="4"/>
    </row>
    <row r="13288" spans="21:39" x14ac:dyDescent="0.2">
      <c r="U13288" s="4"/>
      <c r="V13288" s="4"/>
      <c r="W13288" s="4"/>
      <c r="X13288" s="4"/>
      <c r="AJ13288" s="4"/>
      <c r="AK13288" s="4"/>
      <c r="AL13288" s="4"/>
      <c r="AM13288" s="4"/>
    </row>
    <row r="13289" spans="21:39" x14ac:dyDescent="0.2">
      <c r="U13289" s="4"/>
      <c r="V13289" s="4"/>
      <c r="W13289" s="4"/>
      <c r="X13289" s="4"/>
      <c r="AJ13289" s="4"/>
      <c r="AK13289" s="4"/>
      <c r="AL13289" s="4"/>
      <c r="AM13289" s="4"/>
    </row>
    <row r="13290" spans="21:39" x14ac:dyDescent="0.2">
      <c r="U13290" s="4"/>
      <c r="V13290" s="4"/>
      <c r="W13290" s="4"/>
      <c r="X13290" s="4"/>
      <c r="AJ13290" s="4"/>
      <c r="AK13290" s="4"/>
      <c r="AL13290" s="4"/>
      <c r="AM13290" s="4"/>
    </row>
    <row r="13291" spans="21:39" x14ac:dyDescent="0.2">
      <c r="U13291" s="4"/>
      <c r="V13291" s="4"/>
      <c r="W13291" s="4"/>
      <c r="X13291" s="4"/>
      <c r="AJ13291" s="4"/>
      <c r="AK13291" s="4"/>
      <c r="AL13291" s="4"/>
      <c r="AM13291" s="4"/>
    </row>
    <row r="13292" spans="21:39" x14ac:dyDescent="0.2">
      <c r="U13292" s="4"/>
      <c r="V13292" s="4"/>
      <c r="W13292" s="4"/>
      <c r="X13292" s="4"/>
      <c r="AJ13292" s="4"/>
      <c r="AK13292" s="4"/>
      <c r="AL13292" s="4"/>
      <c r="AM13292" s="4"/>
    </row>
    <row r="13293" spans="21:39" x14ac:dyDescent="0.2">
      <c r="U13293" s="4"/>
      <c r="V13293" s="4"/>
      <c r="W13293" s="4"/>
      <c r="X13293" s="4"/>
      <c r="AJ13293" s="4"/>
      <c r="AK13293" s="4"/>
      <c r="AL13293" s="4"/>
      <c r="AM13293" s="4"/>
    </row>
    <row r="13294" spans="21:39" x14ac:dyDescent="0.2">
      <c r="U13294" s="4"/>
      <c r="V13294" s="4"/>
      <c r="W13294" s="4"/>
      <c r="X13294" s="4"/>
      <c r="AJ13294" s="4"/>
      <c r="AK13294" s="4"/>
      <c r="AL13294" s="4"/>
      <c r="AM13294" s="4"/>
    </row>
    <row r="13295" spans="21:39" x14ac:dyDescent="0.2">
      <c r="U13295" s="4"/>
      <c r="V13295" s="4"/>
      <c r="W13295" s="4"/>
      <c r="X13295" s="4"/>
      <c r="AJ13295" s="4"/>
      <c r="AK13295" s="4"/>
      <c r="AL13295" s="4"/>
      <c r="AM13295" s="4"/>
    </row>
    <row r="13296" spans="21:39" x14ac:dyDescent="0.2">
      <c r="U13296" s="4"/>
      <c r="V13296" s="4"/>
      <c r="W13296" s="4"/>
      <c r="X13296" s="4"/>
      <c r="AJ13296" s="4"/>
      <c r="AK13296" s="4"/>
      <c r="AL13296" s="4"/>
      <c r="AM13296" s="4"/>
    </row>
    <row r="13297" spans="21:39" x14ac:dyDescent="0.2">
      <c r="U13297" s="4"/>
      <c r="V13297" s="4"/>
      <c r="W13297" s="4"/>
      <c r="X13297" s="4"/>
      <c r="AJ13297" s="4"/>
      <c r="AK13297" s="4"/>
      <c r="AL13297" s="4"/>
      <c r="AM13297" s="4"/>
    </row>
    <row r="13298" spans="21:39" x14ac:dyDescent="0.2">
      <c r="U13298" s="4"/>
      <c r="V13298" s="4"/>
      <c r="W13298" s="4"/>
      <c r="X13298" s="4"/>
      <c r="AJ13298" s="4"/>
      <c r="AK13298" s="4"/>
      <c r="AL13298" s="4"/>
      <c r="AM13298" s="4"/>
    </row>
    <row r="13299" spans="21:39" x14ac:dyDescent="0.2">
      <c r="U13299" s="4"/>
      <c r="V13299" s="4"/>
      <c r="W13299" s="4"/>
      <c r="X13299" s="4"/>
      <c r="AJ13299" s="4"/>
      <c r="AK13299" s="4"/>
      <c r="AL13299" s="4"/>
      <c r="AM13299" s="4"/>
    </row>
    <row r="13300" spans="21:39" x14ac:dyDescent="0.2">
      <c r="U13300" s="4"/>
      <c r="V13300" s="4"/>
      <c r="W13300" s="4"/>
      <c r="X13300" s="4"/>
      <c r="AJ13300" s="4"/>
      <c r="AK13300" s="4"/>
      <c r="AL13300" s="4"/>
      <c r="AM13300" s="4"/>
    </row>
    <row r="13301" spans="21:39" x14ac:dyDescent="0.2">
      <c r="U13301" s="4"/>
      <c r="V13301" s="4"/>
      <c r="W13301" s="4"/>
      <c r="X13301" s="4"/>
      <c r="AJ13301" s="4"/>
      <c r="AK13301" s="4"/>
      <c r="AL13301" s="4"/>
      <c r="AM13301" s="4"/>
    </row>
    <row r="13302" spans="21:39" x14ac:dyDescent="0.2">
      <c r="U13302" s="4"/>
      <c r="V13302" s="4"/>
      <c r="W13302" s="4"/>
      <c r="X13302" s="4"/>
      <c r="AJ13302" s="4"/>
      <c r="AK13302" s="4"/>
      <c r="AL13302" s="4"/>
      <c r="AM13302" s="4"/>
    </row>
    <row r="13303" spans="21:39" x14ac:dyDescent="0.2">
      <c r="U13303" s="4"/>
      <c r="V13303" s="4"/>
      <c r="W13303" s="4"/>
      <c r="X13303" s="4"/>
      <c r="AJ13303" s="4"/>
      <c r="AK13303" s="4"/>
      <c r="AL13303" s="4"/>
      <c r="AM13303" s="4"/>
    </row>
    <row r="13304" spans="21:39" x14ac:dyDescent="0.2">
      <c r="U13304" s="4"/>
      <c r="V13304" s="4"/>
      <c r="W13304" s="4"/>
      <c r="X13304" s="4"/>
      <c r="AJ13304" s="4"/>
      <c r="AK13304" s="4"/>
      <c r="AL13304" s="4"/>
      <c r="AM13304" s="4"/>
    </row>
    <row r="13305" spans="21:39" x14ac:dyDescent="0.2">
      <c r="U13305" s="4"/>
      <c r="V13305" s="4"/>
      <c r="W13305" s="4"/>
      <c r="X13305" s="4"/>
      <c r="AJ13305" s="4"/>
      <c r="AK13305" s="4"/>
      <c r="AL13305" s="4"/>
      <c r="AM13305" s="4"/>
    </row>
    <row r="13306" spans="21:39" x14ac:dyDescent="0.2">
      <c r="U13306" s="4"/>
      <c r="V13306" s="4"/>
      <c r="W13306" s="4"/>
      <c r="X13306" s="4"/>
      <c r="AJ13306" s="4"/>
      <c r="AK13306" s="4"/>
      <c r="AL13306" s="4"/>
      <c r="AM13306" s="4"/>
    </row>
    <row r="13307" spans="21:39" x14ac:dyDescent="0.2">
      <c r="U13307" s="4"/>
      <c r="V13307" s="4"/>
      <c r="W13307" s="4"/>
      <c r="X13307" s="4"/>
      <c r="AJ13307" s="4"/>
      <c r="AK13307" s="4"/>
      <c r="AL13307" s="4"/>
      <c r="AM13307" s="4"/>
    </row>
    <row r="13308" spans="21:39" x14ac:dyDescent="0.2">
      <c r="U13308" s="4"/>
      <c r="V13308" s="4"/>
      <c r="W13308" s="4"/>
      <c r="X13308" s="4"/>
      <c r="AJ13308" s="4"/>
      <c r="AK13308" s="4"/>
      <c r="AL13308" s="4"/>
      <c r="AM13308" s="4"/>
    </row>
    <row r="13309" spans="21:39" x14ac:dyDescent="0.2">
      <c r="U13309" s="4"/>
      <c r="V13309" s="4"/>
      <c r="W13309" s="4"/>
      <c r="X13309" s="4"/>
      <c r="AJ13309" s="4"/>
      <c r="AK13309" s="4"/>
      <c r="AL13309" s="4"/>
      <c r="AM13309" s="4"/>
    </row>
    <row r="13310" spans="21:39" x14ac:dyDescent="0.2">
      <c r="U13310" s="4"/>
      <c r="V13310" s="4"/>
      <c r="W13310" s="4"/>
      <c r="X13310" s="4"/>
      <c r="AJ13310" s="4"/>
      <c r="AK13310" s="4"/>
      <c r="AL13310" s="4"/>
      <c r="AM13310" s="4"/>
    </row>
    <row r="13311" spans="21:39" x14ac:dyDescent="0.2">
      <c r="U13311" s="4"/>
      <c r="V13311" s="4"/>
      <c r="W13311" s="4"/>
      <c r="X13311" s="4"/>
      <c r="AJ13311" s="4"/>
      <c r="AK13311" s="4"/>
      <c r="AL13311" s="4"/>
      <c r="AM13311" s="4"/>
    </row>
    <row r="13312" spans="21:39" x14ac:dyDescent="0.2">
      <c r="U13312" s="4"/>
      <c r="V13312" s="4"/>
      <c r="W13312" s="4"/>
      <c r="X13312" s="4"/>
      <c r="AJ13312" s="4"/>
      <c r="AK13312" s="4"/>
      <c r="AL13312" s="4"/>
      <c r="AM13312" s="4"/>
    </row>
    <row r="13313" spans="21:39" x14ac:dyDescent="0.2">
      <c r="U13313" s="4"/>
      <c r="V13313" s="4"/>
      <c r="W13313" s="4"/>
      <c r="X13313" s="4"/>
      <c r="AJ13313" s="4"/>
      <c r="AK13313" s="4"/>
      <c r="AL13313" s="4"/>
      <c r="AM13313" s="4"/>
    </row>
    <row r="13314" spans="21:39" x14ac:dyDescent="0.2">
      <c r="U13314" s="4"/>
      <c r="V13314" s="4"/>
      <c r="W13314" s="4"/>
      <c r="X13314" s="4"/>
      <c r="AJ13314" s="4"/>
      <c r="AK13314" s="4"/>
      <c r="AL13314" s="4"/>
      <c r="AM13314" s="4"/>
    </row>
    <row r="13315" spans="21:39" x14ac:dyDescent="0.2">
      <c r="U13315" s="4"/>
      <c r="V13315" s="4"/>
      <c r="W13315" s="4"/>
      <c r="X13315" s="4"/>
      <c r="AJ13315" s="4"/>
      <c r="AK13315" s="4"/>
      <c r="AL13315" s="4"/>
      <c r="AM13315" s="4"/>
    </row>
    <row r="13316" spans="21:39" x14ac:dyDescent="0.2">
      <c r="U13316" s="4"/>
      <c r="V13316" s="4"/>
      <c r="W13316" s="4"/>
      <c r="X13316" s="4"/>
      <c r="AJ13316" s="4"/>
      <c r="AK13316" s="4"/>
      <c r="AL13316" s="4"/>
      <c r="AM13316" s="4"/>
    </row>
    <row r="13317" spans="21:39" x14ac:dyDescent="0.2">
      <c r="U13317" s="4"/>
      <c r="V13317" s="4"/>
      <c r="W13317" s="4"/>
      <c r="X13317" s="4"/>
      <c r="AJ13317" s="4"/>
      <c r="AK13317" s="4"/>
      <c r="AL13317" s="4"/>
      <c r="AM13317" s="4"/>
    </row>
    <row r="13318" spans="21:39" x14ac:dyDescent="0.2">
      <c r="U13318" s="4"/>
      <c r="V13318" s="4"/>
      <c r="W13318" s="4"/>
      <c r="X13318" s="4"/>
      <c r="AJ13318" s="4"/>
      <c r="AK13318" s="4"/>
      <c r="AL13318" s="4"/>
      <c r="AM13318" s="4"/>
    </row>
    <row r="13319" spans="21:39" x14ac:dyDescent="0.2">
      <c r="U13319" s="4"/>
      <c r="V13319" s="4"/>
      <c r="W13319" s="4"/>
      <c r="X13319" s="4"/>
      <c r="AJ13319" s="4"/>
      <c r="AK13319" s="4"/>
      <c r="AL13319" s="4"/>
      <c r="AM13319" s="4"/>
    </row>
    <row r="13320" spans="21:39" x14ac:dyDescent="0.2">
      <c r="U13320" s="4"/>
      <c r="V13320" s="4"/>
      <c r="W13320" s="4"/>
      <c r="X13320" s="4"/>
      <c r="AJ13320" s="4"/>
      <c r="AK13320" s="4"/>
      <c r="AL13320" s="4"/>
      <c r="AM13320" s="4"/>
    </row>
    <row r="13321" spans="21:39" x14ac:dyDescent="0.2">
      <c r="U13321" s="4"/>
      <c r="V13321" s="4"/>
      <c r="W13321" s="4"/>
      <c r="X13321" s="4"/>
      <c r="AJ13321" s="4"/>
      <c r="AK13321" s="4"/>
      <c r="AL13321" s="4"/>
      <c r="AM13321" s="4"/>
    </row>
    <row r="13322" spans="21:39" x14ac:dyDescent="0.2">
      <c r="U13322" s="4"/>
      <c r="V13322" s="4"/>
      <c r="W13322" s="4"/>
      <c r="X13322" s="4"/>
      <c r="AJ13322" s="4"/>
      <c r="AK13322" s="4"/>
      <c r="AL13322" s="4"/>
      <c r="AM13322" s="4"/>
    </row>
    <row r="13323" spans="21:39" x14ac:dyDescent="0.2">
      <c r="U13323" s="4"/>
      <c r="V13323" s="4"/>
      <c r="W13323" s="4"/>
      <c r="X13323" s="4"/>
      <c r="AJ13323" s="4"/>
      <c r="AK13323" s="4"/>
      <c r="AL13323" s="4"/>
      <c r="AM13323" s="4"/>
    </row>
    <row r="13324" spans="21:39" x14ac:dyDescent="0.2">
      <c r="U13324" s="4"/>
      <c r="V13324" s="4"/>
      <c r="W13324" s="4"/>
      <c r="X13324" s="4"/>
      <c r="AJ13324" s="4"/>
      <c r="AK13324" s="4"/>
      <c r="AL13324" s="4"/>
      <c r="AM13324" s="4"/>
    </row>
    <row r="13325" spans="21:39" x14ac:dyDescent="0.2">
      <c r="U13325" s="4"/>
      <c r="V13325" s="4"/>
      <c r="W13325" s="4"/>
      <c r="X13325" s="4"/>
      <c r="AJ13325" s="4"/>
      <c r="AK13325" s="4"/>
      <c r="AL13325" s="4"/>
      <c r="AM13325" s="4"/>
    </row>
    <row r="13326" spans="21:39" x14ac:dyDescent="0.2">
      <c r="U13326" s="4"/>
      <c r="V13326" s="4"/>
      <c r="W13326" s="4"/>
      <c r="X13326" s="4"/>
      <c r="AJ13326" s="4"/>
      <c r="AK13326" s="4"/>
      <c r="AL13326" s="4"/>
      <c r="AM13326" s="4"/>
    </row>
    <row r="13327" spans="21:39" x14ac:dyDescent="0.2">
      <c r="U13327" s="4"/>
      <c r="V13327" s="4"/>
      <c r="W13327" s="4"/>
      <c r="X13327" s="4"/>
      <c r="AJ13327" s="4"/>
      <c r="AK13327" s="4"/>
      <c r="AL13327" s="4"/>
      <c r="AM13327" s="4"/>
    </row>
    <row r="13328" spans="21:39" x14ac:dyDescent="0.2">
      <c r="U13328" s="4"/>
      <c r="V13328" s="4"/>
      <c r="W13328" s="4"/>
      <c r="X13328" s="4"/>
      <c r="AJ13328" s="4"/>
      <c r="AK13328" s="4"/>
      <c r="AL13328" s="4"/>
      <c r="AM13328" s="4"/>
    </row>
    <row r="13329" spans="21:39" x14ac:dyDescent="0.2">
      <c r="U13329" s="4"/>
      <c r="V13329" s="4"/>
      <c r="W13329" s="4"/>
      <c r="X13329" s="4"/>
      <c r="AJ13329" s="4"/>
      <c r="AK13329" s="4"/>
      <c r="AL13329" s="4"/>
      <c r="AM13329" s="4"/>
    </row>
    <row r="13330" spans="21:39" x14ac:dyDescent="0.2">
      <c r="U13330" s="4"/>
      <c r="V13330" s="4"/>
      <c r="W13330" s="4"/>
      <c r="X13330" s="4"/>
      <c r="AJ13330" s="4"/>
      <c r="AK13330" s="4"/>
      <c r="AL13330" s="4"/>
      <c r="AM13330" s="4"/>
    </row>
    <row r="13331" spans="21:39" x14ac:dyDescent="0.2">
      <c r="U13331" s="4"/>
      <c r="V13331" s="4"/>
      <c r="W13331" s="4"/>
      <c r="X13331" s="4"/>
      <c r="AJ13331" s="4"/>
      <c r="AK13331" s="4"/>
      <c r="AL13331" s="4"/>
      <c r="AM13331" s="4"/>
    </row>
    <row r="13332" spans="21:39" x14ac:dyDescent="0.2">
      <c r="U13332" s="4"/>
      <c r="V13332" s="4"/>
      <c r="W13332" s="4"/>
      <c r="X13332" s="4"/>
      <c r="AJ13332" s="4"/>
      <c r="AK13332" s="4"/>
      <c r="AL13332" s="4"/>
      <c r="AM13332" s="4"/>
    </row>
    <row r="13333" spans="21:39" x14ac:dyDescent="0.2">
      <c r="U13333" s="4"/>
      <c r="V13333" s="4"/>
      <c r="W13333" s="4"/>
      <c r="X13333" s="4"/>
      <c r="AJ13333" s="4"/>
      <c r="AK13333" s="4"/>
      <c r="AL13333" s="4"/>
      <c r="AM13333" s="4"/>
    </row>
    <row r="13334" spans="21:39" x14ac:dyDescent="0.2">
      <c r="U13334" s="4"/>
      <c r="V13334" s="4"/>
      <c r="W13334" s="4"/>
      <c r="X13334" s="4"/>
      <c r="AJ13334" s="4"/>
      <c r="AK13334" s="4"/>
      <c r="AL13334" s="4"/>
      <c r="AM13334" s="4"/>
    </row>
    <row r="13335" spans="21:39" x14ac:dyDescent="0.2">
      <c r="U13335" s="4"/>
      <c r="V13335" s="4"/>
      <c r="W13335" s="4"/>
      <c r="X13335" s="4"/>
      <c r="AJ13335" s="4"/>
      <c r="AK13335" s="4"/>
      <c r="AL13335" s="4"/>
      <c r="AM13335" s="4"/>
    </row>
    <row r="13336" spans="21:39" x14ac:dyDescent="0.2">
      <c r="U13336" s="4"/>
      <c r="V13336" s="4"/>
      <c r="W13336" s="4"/>
      <c r="X13336" s="4"/>
      <c r="AJ13336" s="4"/>
      <c r="AK13336" s="4"/>
      <c r="AL13336" s="4"/>
      <c r="AM13336" s="4"/>
    </row>
    <row r="13337" spans="21:39" x14ac:dyDescent="0.2">
      <c r="U13337" s="4"/>
      <c r="V13337" s="4"/>
      <c r="W13337" s="4"/>
      <c r="X13337" s="4"/>
      <c r="AJ13337" s="4"/>
      <c r="AK13337" s="4"/>
      <c r="AL13337" s="4"/>
      <c r="AM13337" s="4"/>
    </row>
    <row r="13338" spans="21:39" x14ac:dyDescent="0.2">
      <c r="U13338" s="4"/>
      <c r="V13338" s="4"/>
      <c r="W13338" s="4"/>
      <c r="X13338" s="4"/>
      <c r="AJ13338" s="4"/>
      <c r="AK13338" s="4"/>
      <c r="AL13338" s="4"/>
      <c r="AM13338" s="4"/>
    </row>
    <row r="13339" spans="21:39" x14ac:dyDescent="0.2">
      <c r="U13339" s="4"/>
      <c r="V13339" s="4"/>
      <c r="W13339" s="4"/>
      <c r="X13339" s="4"/>
      <c r="AJ13339" s="4"/>
      <c r="AK13339" s="4"/>
      <c r="AL13339" s="4"/>
      <c r="AM13339" s="4"/>
    </row>
    <row r="13340" spans="21:39" x14ac:dyDescent="0.2">
      <c r="U13340" s="4"/>
      <c r="V13340" s="4"/>
      <c r="W13340" s="4"/>
      <c r="X13340" s="4"/>
      <c r="AJ13340" s="4"/>
      <c r="AK13340" s="4"/>
      <c r="AL13340" s="4"/>
      <c r="AM13340" s="4"/>
    </row>
    <row r="13341" spans="21:39" x14ac:dyDescent="0.2">
      <c r="U13341" s="4"/>
      <c r="V13341" s="4"/>
      <c r="W13341" s="4"/>
      <c r="X13341" s="4"/>
      <c r="AJ13341" s="4"/>
      <c r="AK13341" s="4"/>
      <c r="AL13341" s="4"/>
      <c r="AM13341" s="4"/>
    </row>
    <row r="13342" spans="21:39" x14ac:dyDescent="0.2">
      <c r="U13342" s="4"/>
      <c r="V13342" s="4"/>
      <c r="W13342" s="4"/>
      <c r="X13342" s="4"/>
      <c r="AJ13342" s="4"/>
      <c r="AK13342" s="4"/>
      <c r="AL13342" s="4"/>
      <c r="AM13342" s="4"/>
    </row>
    <row r="13343" spans="21:39" x14ac:dyDescent="0.2">
      <c r="U13343" s="4"/>
      <c r="V13343" s="4"/>
      <c r="W13343" s="4"/>
      <c r="X13343" s="4"/>
      <c r="AJ13343" s="4"/>
      <c r="AK13343" s="4"/>
      <c r="AL13343" s="4"/>
      <c r="AM13343" s="4"/>
    </row>
    <row r="13344" spans="21:39" x14ac:dyDescent="0.2">
      <c r="U13344" s="4"/>
      <c r="V13344" s="4"/>
      <c r="W13344" s="4"/>
      <c r="X13344" s="4"/>
      <c r="AJ13344" s="4"/>
      <c r="AK13344" s="4"/>
      <c r="AL13344" s="4"/>
      <c r="AM13344" s="4"/>
    </row>
    <row r="13345" spans="21:39" x14ac:dyDescent="0.2">
      <c r="U13345" s="4"/>
      <c r="V13345" s="4"/>
      <c r="W13345" s="4"/>
      <c r="X13345" s="4"/>
      <c r="AJ13345" s="4"/>
      <c r="AK13345" s="4"/>
      <c r="AL13345" s="4"/>
      <c r="AM13345" s="4"/>
    </row>
    <row r="13346" spans="21:39" x14ac:dyDescent="0.2">
      <c r="U13346" s="4"/>
      <c r="V13346" s="4"/>
      <c r="W13346" s="4"/>
      <c r="X13346" s="4"/>
      <c r="AJ13346" s="4"/>
      <c r="AK13346" s="4"/>
      <c r="AL13346" s="4"/>
      <c r="AM13346" s="4"/>
    </row>
    <row r="13347" spans="21:39" x14ac:dyDescent="0.2">
      <c r="U13347" s="4"/>
      <c r="V13347" s="4"/>
      <c r="W13347" s="4"/>
      <c r="X13347" s="4"/>
      <c r="AJ13347" s="4"/>
      <c r="AK13347" s="4"/>
      <c r="AL13347" s="4"/>
      <c r="AM13347" s="4"/>
    </row>
    <row r="13348" spans="21:39" x14ac:dyDescent="0.2">
      <c r="U13348" s="4"/>
      <c r="V13348" s="4"/>
      <c r="W13348" s="4"/>
      <c r="X13348" s="4"/>
      <c r="AJ13348" s="4"/>
      <c r="AK13348" s="4"/>
      <c r="AL13348" s="4"/>
      <c r="AM13348" s="4"/>
    </row>
    <row r="13349" spans="21:39" x14ac:dyDescent="0.2">
      <c r="U13349" s="4"/>
      <c r="V13349" s="4"/>
      <c r="W13349" s="4"/>
      <c r="X13349" s="4"/>
      <c r="AJ13349" s="4"/>
      <c r="AK13349" s="4"/>
      <c r="AL13349" s="4"/>
      <c r="AM13349" s="4"/>
    </row>
    <row r="13350" spans="21:39" x14ac:dyDescent="0.2">
      <c r="U13350" s="4"/>
      <c r="V13350" s="4"/>
      <c r="W13350" s="4"/>
      <c r="X13350" s="4"/>
      <c r="AJ13350" s="4"/>
      <c r="AK13350" s="4"/>
      <c r="AL13350" s="4"/>
      <c r="AM13350" s="4"/>
    </row>
    <row r="13351" spans="21:39" x14ac:dyDescent="0.2">
      <c r="U13351" s="4"/>
      <c r="V13351" s="4"/>
      <c r="W13351" s="4"/>
      <c r="X13351" s="4"/>
      <c r="AJ13351" s="4"/>
      <c r="AK13351" s="4"/>
      <c r="AL13351" s="4"/>
      <c r="AM13351" s="4"/>
    </row>
    <row r="13352" spans="21:39" x14ac:dyDescent="0.2">
      <c r="U13352" s="4"/>
      <c r="V13352" s="4"/>
      <c r="W13352" s="4"/>
      <c r="X13352" s="4"/>
      <c r="AJ13352" s="4"/>
      <c r="AK13352" s="4"/>
      <c r="AL13352" s="4"/>
      <c r="AM13352" s="4"/>
    </row>
    <row r="13353" spans="21:39" x14ac:dyDescent="0.2">
      <c r="U13353" s="4"/>
      <c r="V13353" s="4"/>
      <c r="W13353" s="4"/>
      <c r="X13353" s="4"/>
      <c r="AJ13353" s="4"/>
      <c r="AK13353" s="4"/>
      <c r="AL13353" s="4"/>
      <c r="AM13353" s="4"/>
    </row>
    <row r="13354" spans="21:39" x14ac:dyDescent="0.2">
      <c r="U13354" s="4"/>
      <c r="V13354" s="4"/>
      <c r="W13354" s="4"/>
      <c r="X13354" s="4"/>
      <c r="AJ13354" s="4"/>
      <c r="AK13354" s="4"/>
      <c r="AL13354" s="4"/>
      <c r="AM13354" s="4"/>
    </row>
    <row r="13355" spans="21:39" x14ac:dyDescent="0.2">
      <c r="U13355" s="4"/>
      <c r="V13355" s="4"/>
      <c r="W13355" s="4"/>
      <c r="X13355" s="4"/>
      <c r="AJ13355" s="4"/>
      <c r="AK13355" s="4"/>
      <c r="AL13355" s="4"/>
      <c r="AM13355" s="4"/>
    </row>
    <row r="13356" spans="21:39" x14ac:dyDescent="0.2">
      <c r="U13356" s="4"/>
      <c r="V13356" s="4"/>
      <c r="W13356" s="4"/>
      <c r="X13356" s="4"/>
      <c r="AJ13356" s="4"/>
      <c r="AK13356" s="4"/>
      <c r="AL13356" s="4"/>
      <c r="AM13356" s="4"/>
    </row>
    <row r="13357" spans="21:39" x14ac:dyDescent="0.2">
      <c r="U13357" s="4"/>
      <c r="V13357" s="4"/>
      <c r="W13357" s="4"/>
      <c r="X13357" s="4"/>
      <c r="AJ13357" s="4"/>
      <c r="AK13357" s="4"/>
      <c r="AL13357" s="4"/>
      <c r="AM13357" s="4"/>
    </row>
    <row r="13358" spans="21:39" x14ac:dyDescent="0.2">
      <c r="U13358" s="4"/>
      <c r="V13358" s="4"/>
      <c r="W13358" s="4"/>
      <c r="X13358" s="4"/>
      <c r="AJ13358" s="4"/>
      <c r="AK13358" s="4"/>
      <c r="AL13358" s="4"/>
      <c r="AM13358" s="4"/>
    </row>
    <row r="13359" spans="21:39" x14ac:dyDescent="0.2">
      <c r="U13359" s="4"/>
      <c r="V13359" s="4"/>
      <c r="W13359" s="4"/>
      <c r="X13359" s="4"/>
      <c r="AJ13359" s="4"/>
      <c r="AK13359" s="4"/>
      <c r="AL13359" s="4"/>
      <c r="AM13359" s="4"/>
    </row>
    <row r="13360" spans="21:39" x14ac:dyDescent="0.2">
      <c r="U13360" s="4"/>
      <c r="V13360" s="4"/>
      <c r="W13360" s="4"/>
      <c r="X13360" s="4"/>
      <c r="AJ13360" s="4"/>
      <c r="AK13360" s="4"/>
      <c r="AL13360" s="4"/>
      <c r="AM13360" s="4"/>
    </row>
    <row r="13361" spans="21:39" x14ac:dyDescent="0.2">
      <c r="U13361" s="4"/>
      <c r="V13361" s="4"/>
      <c r="W13361" s="4"/>
      <c r="X13361" s="4"/>
      <c r="AJ13361" s="4"/>
      <c r="AK13361" s="4"/>
      <c r="AL13361" s="4"/>
      <c r="AM13361" s="4"/>
    </row>
    <row r="13362" spans="21:39" x14ac:dyDescent="0.2">
      <c r="U13362" s="4"/>
      <c r="V13362" s="4"/>
      <c r="W13362" s="4"/>
      <c r="X13362" s="4"/>
      <c r="AJ13362" s="4"/>
      <c r="AK13362" s="4"/>
      <c r="AL13362" s="4"/>
      <c r="AM13362" s="4"/>
    </row>
    <row r="13363" spans="21:39" x14ac:dyDescent="0.2">
      <c r="U13363" s="4"/>
      <c r="V13363" s="4"/>
      <c r="W13363" s="4"/>
      <c r="X13363" s="4"/>
      <c r="AJ13363" s="4"/>
      <c r="AK13363" s="4"/>
      <c r="AL13363" s="4"/>
      <c r="AM13363" s="4"/>
    </row>
    <row r="13364" spans="21:39" x14ac:dyDescent="0.2">
      <c r="U13364" s="4"/>
      <c r="V13364" s="4"/>
      <c r="W13364" s="4"/>
      <c r="X13364" s="4"/>
      <c r="AJ13364" s="4"/>
      <c r="AK13364" s="4"/>
      <c r="AL13364" s="4"/>
      <c r="AM13364" s="4"/>
    </row>
    <row r="13365" spans="21:39" x14ac:dyDescent="0.2">
      <c r="U13365" s="4"/>
      <c r="V13365" s="4"/>
      <c r="W13365" s="4"/>
      <c r="X13365" s="4"/>
      <c r="AJ13365" s="4"/>
      <c r="AK13365" s="4"/>
      <c r="AL13365" s="4"/>
      <c r="AM13365" s="4"/>
    </row>
    <row r="13366" spans="21:39" x14ac:dyDescent="0.2">
      <c r="U13366" s="4"/>
      <c r="V13366" s="4"/>
      <c r="W13366" s="4"/>
      <c r="X13366" s="4"/>
      <c r="AJ13366" s="4"/>
      <c r="AK13366" s="4"/>
      <c r="AL13366" s="4"/>
      <c r="AM13366" s="4"/>
    </row>
    <row r="13367" spans="21:39" x14ac:dyDescent="0.2">
      <c r="U13367" s="4"/>
      <c r="V13367" s="4"/>
      <c r="W13367" s="4"/>
      <c r="X13367" s="4"/>
      <c r="AJ13367" s="4"/>
      <c r="AK13367" s="4"/>
      <c r="AL13367" s="4"/>
      <c r="AM13367" s="4"/>
    </row>
    <row r="13368" spans="21:39" x14ac:dyDescent="0.2">
      <c r="U13368" s="4"/>
      <c r="V13368" s="4"/>
      <c r="W13368" s="4"/>
      <c r="X13368" s="4"/>
      <c r="AJ13368" s="4"/>
      <c r="AK13368" s="4"/>
      <c r="AL13368" s="4"/>
      <c r="AM13368" s="4"/>
    </row>
    <row r="13369" spans="21:39" x14ac:dyDescent="0.2">
      <c r="U13369" s="4"/>
      <c r="V13369" s="4"/>
      <c r="W13369" s="4"/>
      <c r="X13369" s="4"/>
      <c r="AJ13369" s="4"/>
      <c r="AK13369" s="4"/>
      <c r="AL13369" s="4"/>
      <c r="AM13369" s="4"/>
    </row>
    <row r="13370" spans="21:39" x14ac:dyDescent="0.2">
      <c r="U13370" s="4"/>
      <c r="V13370" s="4"/>
      <c r="W13370" s="4"/>
      <c r="X13370" s="4"/>
      <c r="AJ13370" s="4"/>
      <c r="AK13370" s="4"/>
      <c r="AL13370" s="4"/>
      <c r="AM13370" s="4"/>
    </row>
    <row r="13371" spans="21:39" x14ac:dyDescent="0.2">
      <c r="U13371" s="4"/>
      <c r="V13371" s="4"/>
      <c r="W13371" s="4"/>
      <c r="X13371" s="4"/>
      <c r="AJ13371" s="4"/>
      <c r="AK13371" s="4"/>
      <c r="AL13371" s="4"/>
      <c r="AM13371" s="4"/>
    </row>
    <row r="13372" spans="21:39" x14ac:dyDescent="0.2">
      <c r="U13372" s="4"/>
      <c r="V13372" s="4"/>
      <c r="W13372" s="4"/>
      <c r="X13372" s="4"/>
      <c r="AJ13372" s="4"/>
      <c r="AK13372" s="4"/>
      <c r="AL13372" s="4"/>
      <c r="AM13372" s="4"/>
    </row>
    <row r="13373" spans="21:39" x14ac:dyDescent="0.2">
      <c r="U13373" s="4"/>
      <c r="V13373" s="4"/>
      <c r="W13373" s="4"/>
      <c r="X13373" s="4"/>
      <c r="AJ13373" s="4"/>
      <c r="AK13373" s="4"/>
      <c r="AL13373" s="4"/>
      <c r="AM13373" s="4"/>
    </row>
    <row r="13374" spans="21:39" x14ac:dyDescent="0.2">
      <c r="U13374" s="4"/>
      <c r="V13374" s="4"/>
      <c r="W13374" s="4"/>
      <c r="X13374" s="4"/>
      <c r="AJ13374" s="4"/>
      <c r="AK13374" s="4"/>
      <c r="AL13374" s="4"/>
      <c r="AM13374" s="4"/>
    </row>
    <row r="13375" spans="21:39" x14ac:dyDescent="0.2">
      <c r="U13375" s="4"/>
      <c r="V13375" s="4"/>
      <c r="W13375" s="4"/>
      <c r="X13375" s="4"/>
      <c r="AJ13375" s="4"/>
      <c r="AK13375" s="4"/>
      <c r="AL13375" s="4"/>
      <c r="AM13375" s="4"/>
    </row>
    <row r="13376" spans="21:39" x14ac:dyDescent="0.2">
      <c r="U13376" s="4"/>
      <c r="V13376" s="4"/>
      <c r="W13376" s="4"/>
      <c r="X13376" s="4"/>
      <c r="AJ13376" s="4"/>
      <c r="AK13376" s="4"/>
      <c r="AL13376" s="4"/>
      <c r="AM13376" s="4"/>
    </row>
    <row r="13377" spans="21:39" x14ac:dyDescent="0.2">
      <c r="U13377" s="4"/>
      <c r="V13377" s="4"/>
      <c r="W13377" s="4"/>
      <c r="X13377" s="4"/>
      <c r="AJ13377" s="4"/>
      <c r="AK13377" s="4"/>
      <c r="AL13377" s="4"/>
      <c r="AM13377" s="4"/>
    </row>
    <row r="13378" spans="21:39" x14ac:dyDescent="0.2">
      <c r="U13378" s="4"/>
      <c r="V13378" s="4"/>
      <c r="W13378" s="4"/>
      <c r="X13378" s="4"/>
      <c r="AJ13378" s="4"/>
      <c r="AK13378" s="4"/>
      <c r="AL13378" s="4"/>
      <c r="AM13378" s="4"/>
    </row>
    <row r="13379" spans="21:39" x14ac:dyDescent="0.2">
      <c r="U13379" s="4"/>
      <c r="V13379" s="4"/>
      <c r="W13379" s="4"/>
      <c r="X13379" s="4"/>
      <c r="AJ13379" s="4"/>
      <c r="AK13379" s="4"/>
      <c r="AL13379" s="4"/>
      <c r="AM13379" s="4"/>
    </row>
    <row r="13380" spans="21:39" x14ac:dyDescent="0.2">
      <c r="U13380" s="4"/>
      <c r="V13380" s="4"/>
      <c r="W13380" s="4"/>
      <c r="X13380" s="4"/>
      <c r="AJ13380" s="4"/>
      <c r="AK13380" s="4"/>
      <c r="AL13380" s="4"/>
      <c r="AM13380" s="4"/>
    </row>
    <row r="13381" spans="21:39" x14ac:dyDescent="0.2">
      <c r="U13381" s="4"/>
      <c r="V13381" s="4"/>
      <c r="W13381" s="4"/>
      <c r="X13381" s="4"/>
      <c r="AJ13381" s="4"/>
      <c r="AK13381" s="4"/>
      <c r="AL13381" s="4"/>
      <c r="AM13381" s="4"/>
    </row>
    <row r="13382" spans="21:39" x14ac:dyDescent="0.2">
      <c r="U13382" s="4"/>
      <c r="V13382" s="4"/>
      <c r="W13382" s="4"/>
      <c r="X13382" s="4"/>
      <c r="AJ13382" s="4"/>
      <c r="AK13382" s="4"/>
      <c r="AL13382" s="4"/>
      <c r="AM13382" s="4"/>
    </row>
    <row r="13383" spans="21:39" x14ac:dyDescent="0.2">
      <c r="U13383" s="4"/>
      <c r="V13383" s="4"/>
      <c r="W13383" s="4"/>
      <c r="X13383" s="4"/>
      <c r="AJ13383" s="4"/>
      <c r="AK13383" s="4"/>
      <c r="AL13383" s="4"/>
      <c r="AM13383" s="4"/>
    </row>
    <row r="13384" spans="21:39" x14ac:dyDescent="0.2">
      <c r="U13384" s="4"/>
      <c r="V13384" s="4"/>
      <c r="W13384" s="4"/>
      <c r="X13384" s="4"/>
      <c r="AJ13384" s="4"/>
      <c r="AK13384" s="4"/>
      <c r="AL13384" s="4"/>
      <c r="AM13384" s="4"/>
    </row>
    <row r="13385" spans="21:39" x14ac:dyDescent="0.2">
      <c r="U13385" s="4"/>
      <c r="V13385" s="4"/>
      <c r="W13385" s="4"/>
      <c r="X13385" s="4"/>
      <c r="AJ13385" s="4"/>
      <c r="AK13385" s="4"/>
      <c r="AL13385" s="4"/>
      <c r="AM13385" s="4"/>
    </row>
    <row r="13386" spans="21:39" x14ac:dyDescent="0.2">
      <c r="U13386" s="4"/>
      <c r="V13386" s="4"/>
      <c r="W13386" s="4"/>
      <c r="X13386" s="4"/>
      <c r="AJ13386" s="4"/>
      <c r="AK13386" s="4"/>
      <c r="AL13386" s="4"/>
      <c r="AM13386" s="4"/>
    </row>
    <row r="13387" spans="21:39" x14ac:dyDescent="0.2">
      <c r="U13387" s="4"/>
      <c r="V13387" s="4"/>
      <c r="W13387" s="4"/>
      <c r="X13387" s="4"/>
      <c r="AJ13387" s="4"/>
      <c r="AK13387" s="4"/>
      <c r="AL13387" s="4"/>
      <c r="AM13387" s="4"/>
    </row>
    <row r="13388" spans="21:39" x14ac:dyDescent="0.2">
      <c r="U13388" s="4"/>
      <c r="V13388" s="4"/>
      <c r="W13388" s="4"/>
      <c r="X13388" s="4"/>
      <c r="AJ13388" s="4"/>
      <c r="AK13388" s="4"/>
      <c r="AL13388" s="4"/>
      <c r="AM13388" s="4"/>
    </row>
    <row r="13389" spans="21:39" x14ac:dyDescent="0.2">
      <c r="U13389" s="4"/>
      <c r="V13389" s="4"/>
      <c r="W13389" s="4"/>
      <c r="X13389" s="4"/>
      <c r="AJ13389" s="4"/>
      <c r="AK13389" s="4"/>
      <c r="AL13389" s="4"/>
      <c r="AM13389" s="4"/>
    </row>
    <row r="13390" spans="21:39" x14ac:dyDescent="0.2">
      <c r="U13390" s="4"/>
      <c r="V13390" s="4"/>
      <c r="W13390" s="4"/>
      <c r="X13390" s="4"/>
      <c r="AJ13390" s="4"/>
      <c r="AK13390" s="4"/>
      <c r="AL13390" s="4"/>
      <c r="AM13390" s="4"/>
    </row>
    <row r="13391" spans="21:39" x14ac:dyDescent="0.2">
      <c r="U13391" s="4"/>
      <c r="V13391" s="4"/>
      <c r="W13391" s="4"/>
      <c r="X13391" s="4"/>
      <c r="AJ13391" s="4"/>
      <c r="AK13391" s="4"/>
      <c r="AL13391" s="4"/>
      <c r="AM13391" s="4"/>
    </row>
    <row r="13392" spans="21:39" x14ac:dyDescent="0.2">
      <c r="U13392" s="4"/>
      <c r="V13392" s="4"/>
      <c r="W13392" s="4"/>
      <c r="X13392" s="4"/>
      <c r="AJ13392" s="4"/>
      <c r="AK13392" s="4"/>
      <c r="AL13392" s="4"/>
      <c r="AM13392" s="4"/>
    </row>
    <row r="13393" spans="21:39" x14ac:dyDescent="0.2">
      <c r="U13393" s="4"/>
      <c r="V13393" s="4"/>
      <c r="W13393" s="4"/>
      <c r="X13393" s="4"/>
      <c r="AJ13393" s="4"/>
      <c r="AK13393" s="4"/>
      <c r="AL13393" s="4"/>
      <c r="AM13393" s="4"/>
    </row>
    <row r="13394" spans="21:39" x14ac:dyDescent="0.2">
      <c r="U13394" s="4"/>
      <c r="V13394" s="4"/>
      <c r="W13394" s="4"/>
      <c r="X13394" s="4"/>
      <c r="AJ13394" s="4"/>
      <c r="AK13394" s="4"/>
      <c r="AL13394" s="4"/>
      <c r="AM13394" s="4"/>
    </row>
    <row r="13395" spans="21:39" x14ac:dyDescent="0.2">
      <c r="U13395" s="4"/>
      <c r="V13395" s="4"/>
      <c r="W13395" s="4"/>
      <c r="X13395" s="4"/>
      <c r="AJ13395" s="4"/>
      <c r="AK13395" s="4"/>
      <c r="AL13395" s="4"/>
      <c r="AM13395" s="4"/>
    </row>
    <row r="13396" spans="21:39" x14ac:dyDescent="0.2">
      <c r="U13396" s="4"/>
      <c r="V13396" s="4"/>
      <c r="W13396" s="4"/>
      <c r="X13396" s="4"/>
      <c r="AJ13396" s="4"/>
      <c r="AK13396" s="4"/>
      <c r="AL13396" s="4"/>
      <c r="AM13396" s="4"/>
    </row>
    <row r="13397" spans="21:39" x14ac:dyDescent="0.2">
      <c r="U13397" s="4"/>
      <c r="V13397" s="4"/>
      <c r="W13397" s="4"/>
      <c r="X13397" s="4"/>
      <c r="AJ13397" s="4"/>
      <c r="AK13397" s="4"/>
      <c r="AL13397" s="4"/>
      <c r="AM13397" s="4"/>
    </row>
    <row r="13398" spans="21:39" x14ac:dyDescent="0.2">
      <c r="U13398" s="4"/>
      <c r="V13398" s="4"/>
      <c r="W13398" s="4"/>
      <c r="X13398" s="4"/>
      <c r="AJ13398" s="4"/>
      <c r="AK13398" s="4"/>
      <c r="AL13398" s="4"/>
      <c r="AM13398" s="4"/>
    </row>
    <row r="13399" spans="21:39" x14ac:dyDescent="0.2">
      <c r="U13399" s="4"/>
      <c r="V13399" s="4"/>
      <c r="W13399" s="4"/>
      <c r="X13399" s="4"/>
      <c r="AJ13399" s="4"/>
      <c r="AK13399" s="4"/>
      <c r="AL13399" s="4"/>
      <c r="AM13399" s="4"/>
    </row>
    <row r="13400" spans="21:39" x14ac:dyDescent="0.2">
      <c r="U13400" s="4"/>
      <c r="V13400" s="4"/>
      <c r="W13400" s="4"/>
      <c r="X13400" s="4"/>
      <c r="AJ13400" s="4"/>
      <c r="AK13400" s="4"/>
      <c r="AL13400" s="4"/>
      <c r="AM13400" s="4"/>
    </row>
    <row r="13401" spans="21:39" x14ac:dyDescent="0.2">
      <c r="U13401" s="4"/>
      <c r="V13401" s="4"/>
      <c r="W13401" s="4"/>
      <c r="X13401" s="4"/>
      <c r="AJ13401" s="4"/>
      <c r="AK13401" s="4"/>
      <c r="AL13401" s="4"/>
      <c r="AM13401" s="4"/>
    </row>
    <row r="13402" spans="21:39" x14ac:dyDescent="0.2">
      <c r="U13402" s="4"/>
      <c r="V13402" s="4"/>
      <c r="W13402" s="4"/>
      <c r="X13402" s="4"/>
      <c r="AJ13402" s="4"/>
      <c r="AK13402" s="4"/>
      <c r="AL13402" s="4"/>
      <c r="AM13402" s="4"/>
    </row>
    <row r="13403" spans="21:39" x14ac:dyDescent="0.2">
      <c r="U13403" s="4"/>
      <c r="V13403" s="4"/>
      <c r="W13403" s="4"/>
      <c r="X13403" s="4"/>
      <c r="AJ13403" s="4"/>
      <c r="AK13403" s="4"/>
      <c r="AL13403" s="4"/>
      <c r="AM13403" s="4"/>
    </row>
    <row r="13404" spans="21:39" x14ac:dyDescent="0.2">
      <c r="U13404" s="4"/>
      <c r="V13404" s="4"/>
      <c r="W13404" s="4"/>
      <c r="X13404" s="4"/>
      <c r="AJ13404" s="4"/>
      <c r="AK13404" s="4"/>
      <c r="AL13404" s="4"/>
      <c r="AM13404" s="4"/>
    </row>
    <row r="13405" spans="21:39" x14ac:dyDescent="0.2">
      <c r="U13405" s="4"/>
      <c r="V13405" s="4"/>
      <c r="W13405" s="4"/>
      <c r="X13405" s="4"/>
      <c r="AJ13405" s="4"/>
      <c r="AK13405" s="4"/>
      <c r="AL13405" s="4"/>
      <c r="AM13405" s="4"/>
    </row>
    <row r="13406" spans="21:39" x14ac:dyDescent="0.2">
      <c r="U13406" s="4"/>
      <c r="V13406" s="4"/>
      <c r="W13406" s="4"/>
      <c r="X13406" s="4"/>
      <c r="AJ13406" s="4"/>
      <c r="AK13406" s="4"/>
      <c r="AL13406" s="4"/>
      <c r="AM13406" s="4"/>
    </row>
    <row r="13407" spans="21:39" x14ac:dyDescent="0.2">
      <c r="U13407" s="4"/>
      <c r="V13407" s="4"/>
      <c r="W13407" s="4"/>
      <c r="X13407" s="4"/>
      <c r="AJ13407" s="4"/>
      <c r="AK13407" s="4"/>
      <c r="AL13407" s="4"/>
      <c r="AM13407" s="4"/>
    </row>
    <row r="13408" spans="21:39" x14ac:dyDescent="0.2">
      <c r="U13408" s="4"/>
      <c r="V13408" s="4"/>
      <c r="W13408" s="4"/>
      <c r="X13408" s="4"/>
      <c r="AJ13408" s="4"/>
      <c r="AK13408" s="4"/>
      <c r="AL13408" s="4"/>
      <c r="AM13408" s="4"/>
    </row>
    <row r="13409" spans="21:39" x14ac:dyDescent="0.2">
      <c r="U13409" s="4"/>
      <c r="V13409" s="4"/>
      <c r="W13409" s="4"/>
      <c r="X13409" s="4"/>
      <c r="AJ13409" s="4"/>
      <c r="AK13409" s="4"/>
      <c r="AL13409" s="4"/>
      <c r="AM13409" s="4"/>
    </row>
    <row r="13410" spans="21:39" x14ac:dyDescent="0.2">
      <c r="U13410" s="4"/>
      <c r="V13410" s="4"/>
      <c r="W13410" s="4"/>
      <c r="X13410" s="4"/>
      <c r="AJ13410" s="4"/>
      <c r="AK13410" s="4"/>
      <c r="AL13410" s="4"/>
      <c r="AM13410" s="4"/>
    </row>
    <row r="13411" spans="21:39" x14ac:dyDescent="0.2">
      <c r="U13411" s="4"/>
      <c r="V13411" s="4"/>
      <c r="W13411" s="4"/>
      <c r="X13411" s="4"/>
      <c r="AJ13411" s="4"/>
      <c r="AK13411" s="4"/>
      <c r="AL13411" s="4"/>
      <c r="AM13411" s="4"/>
    </row>
    <row r="13412" spans="21:39" x14ac:dyDescent="0.2">
      <c r="U13412" s="4"/>
      <c r="V13412" s="4"/>
      <c r="W13412" s="4"/>
      <c r="X13412" s="4"/>
      <c r="AJ13412" s="4"/>
      <c r="AK13412" s="4"/>
      <c r="AL13412" s="4"/>
      <c r="AM13412" s="4"/>
    </row>
    <row r="13413" spans="21:39" x14ac:dyDescent="0.2">
      <c r="U13413" s="4"/>
      <c r="V13413" s="4"/>
      <c r="W13413" s="4"/>
      <c r="X13413" s="4"/>
      <c r="AJ13413" s="4"/>
      <c r="AK13413" s="4"/>
      <c r="AL13413" s="4"/>
      <c r="AM13413" s="4"/>
    </row>
    <row r="13414" spans="21:39" x14ac:dyDescent="0.2">
      <c r="U13414" s="4"/>
      <c r="V13414" s="4"/>
      <c r="W13414" s="4"/>
      <c r="X13414" s="4"/>
      <c r="AJ13414" s="4"/>
      <c r="AK13414" s="4"/>
      <c r="AL13414" s="4"/>
      <c r="AM13414" s="4"/>
    </row>
    <row r="13415" spans="21:39" x14ac:dyDescent="0.2">
      <c r="U13415" s="4"/>
      <c r="V13415" s="4"/>
      <c r="W13415" s="4"/>
      <c r="X13415" s="4"/>
      <c r="AJ13415" s="4"/>
      <c r="AK13415" s="4"/>
      <c r="AL13415" s="4"/>
      <c r="AM13415" s="4"/>
    </row>
    <row r="13416" spans="21:39" x14ac:dyDescent="0.2">
      <c r="U13416" s="4"/>
      <c r="V13416" s="4"/>
      <c r="W13416" s="4"/>
      <c r="X13416" s="4"/>
      <c r="AJ13416" s="4"/>
      <c r="AK13416" s="4"/>
      <c r="AL13416" s="4"/>
      <c r="AM13416" s="4"/>
    </row>
    <row r="13417" spans="21:39" x14ac:dyDescent="0.2">
      <c r="U13417" s="4"/>
      <c r="V13417" s="4"/>
      <c r="W13417" s="4"/>
      <c r="X13417" s="4"/>
      <c r="AJ13417" s="4"/>
      <c r="AK13417" s="4"/>
      <c r="AL13417" s="4"/>
      <c r="AM13417" s="4"/>
    </row>
    <row r="13418" spans="21:39" x14ac:dyDescent="0.2">
      <c r="U13418" s="4"/>
      <c r="V13418" s="4"/>
      <c r="W13418" s="4"/>
      <c r="X13418" s="4"/>
      <c r="AJ13418" s="4"/>
      <c r="AK13418" s="4"/>
      <c r="AL13418" s="4"/>
      <c r="AM13418" s="4"/>
    </row>
    <row r="13419" spans="21:39" x14ac:dyDescent="0.2">
      <c r="U13419" s="4"/>
      <c r="V13419" s="4"/>
      <c r="W13419" s="4"/>
      <c r="X13419" s="4"/>
      <c r="AJ13419" s="4"/>
      <c r="AK13419" s="4"/>
      <c r="AL13419" s="4"/>
      <c r="AM13419" s="4"/>
    </row>
    <row r="13420" spans="21:39" x14ac:dyDescent="0.2">
      <c r="U13420" s="4"/>
      <c r="V13420" s="4"/>
      <c r="W13420" s="4"/>
      <c r="X13420" s="4"/>
      <c r="AJ13420" s="4"/>
      <c r="AK13420" s="4"/>
      <c r="AL13420" s="4"/>
      <c r="AM13420" s="4"/>
    </row>
    <row r="13421" spans="21:39" x14ac:dyDescent="0.2">
      <c r="U13421" s="4"/>
      <c r="V13421" s="4"/>
      <c r="W13421" s="4"/>
      <c r="X13421" s="4"/>
      <c r="AJ13421" s="4"/>
      <c r="AK13421" s="4"/>
      <c r="AL13421" s="4"/>
      <c r="AM13421" s="4"/>
    </row>
    <row r="13422" spans="21:39" x14ac:dyDescent="0.2">
      <c r="U13422" s="4"/>
      <c r="V13422" s="4"/>
      <c r="W13422" s="4"/>
      <c r="X13422" s="4"/>
      <c r="AJ13422" s="4"/>
      <c r="AK13422" s="4"/>
      <c r="AL13422" s="4"/>
      <c r="AM13422" s="4"/>
    </row>
    <row r="13423" spans="21:39" x14ac:dyDescent="0.2">
      <c r="U13423" s="4"/>
      <c r="V13423" s="4"/>
      <c r="W13423" s="4"/>
      <c r="X13423" s="4"/>
      <c r="AJ13423" s="4"/>
      <c r="AK13423" s="4"/>
      <c r="AL13423" s="4"/>
      <c r="AM13423" s="4"/>
    </row>
    <row r="13424" spans="21:39" x14ac:dyDescent="0.2">
      <c r="U13424" s="4"/>
      <c r="V13424" s="4"/>
      <c r="W13424" s="4"/>
      <c r="X13424" s="4"/>
      <c r="AJ13424" s="4"/>
      <c r="AK13424" s="4"/>
      <c r="AL13424" s="4"/>
      <c r="AM13424" s="4"/>
    </row>
    <row r="13425" spans="21:39" x14ac:dyDescent="0.2">
      <c r="U13425" s="4"/>
      <c r="V13425" s="4"/>
      <c r="W13425" s="4"/>
      <c r="X13425" s="4"/>
      <c r="AJ13425" s="4"/>
      <c r="AK13425" s="4"/>
      <c r="AL13425" s="4"/>
      <c r="AM13425" s="4"/>
    </row>
    <row r="13426" spans="21:39" x14ac:dyDescent="0.2">
      <c r="U13426" s="4"/>
      <c r="V13426" s="4"/>
      <c r="W13426" s="4"/>
      <c r="X13426" s="4"/>
      <c r="AJ13426" s="4"/>
      <c r="AK13426" s="4"/>
      <c r="AL13426" s="4"/>
      <c r="AM13426" s="4"/>
    </row>
    <row r="13427" spans="21:39" x14ac:dyDescent="0.2">
      <c r="U13427" s="4"/>
      <c r="V13427" s="4"/>
      <c r="W13427" s="4"/>
      <c r="X13427" s="4"/>
      <c r="AJ13427" s="4"/>
      <c r="AK13427" s="4"/>
      <c r="AL13427" s="4"/>
      <c r="AM13427" s="4"/>
    </row>
    <row r="13428" spans="21:39" x14ac:dyDescent="0.2">
      <c r="U13428" s="4"/>
      <c r="V13428" s="4"/>
      <c r="W13428" s="4"/>
      <c r="X13428" s="4"/>
      <c r="AJ13428" s="4"/>
      <c r="AK13428" s="4"/>
      <c r="AL13428" s="4"/>
      <c r="AM13428" s="4"/>
    </row>
    <row r="13429" spans="21:39" x14ac:dyDescent="0.2">
      <c r="U13429" s="4"/>
      <c r="V13429" s="4"/>
      <c r="W13429" s="4"/>
      <c r="X13429" s="4"/>
      <c r="AJ13429" s="4"/>
      <c r="AK13429" s="4"/>
      <c r="AL13429" s="4"/>
      <c r="AM13429" s="4"/>
    </row>
    <row r="13430" spans="21:39" x14ac:dyDescent="0.2">
      <c r="U13430" s="4"/>
      <c r="V13430" s="4"/>
      <c r="W13430" s="4"/>
      <c r="X13430" s="4"/>
      <c r="AJ13430" s="4"/>
      <c r="AK13430" s="4"/>
      <c r="AL13430" s="4"/>
      <c r="AM13430" s="4"/>
    </row>
    <row r="13431" spans="21:39" x14ac:dyDescent="0.2">
      <c r="U13431" s="4"/>
      <c r="V13431" s="4"/>
      <c r="W13431" s="4"/>
      <c r="X13431" s="4"/>
      <c r="AJ13431" s="4"/>
      <c r="AK13431" s="4"/>
      <c r="AL13431" s="4"/>
      <c r="AM13431" s="4"/>
    </row>
    <row r="13432" spans="21:39" x14ac:dyDescent="0.2">
      <c r="U13432" s="4"/>
      <c r="V13432" s="4"/>
      <c r="W13432" s="4"/>
      <c r="X13432" s="4"/>
      <c r="AJ13432" s="4"/>
      <c r="AK13432" s="4"/>
      <c r="AL13432" s="4"/>
      <c r="AM13432" s="4"/>
    </row>
    <row r="13433" spans="21:39" x14ac:dyDescent="0.2">
      <c r="U13433" s="4"/>
      <c r="V13433" s="4"/>
      <c r="W13433" s="4"/>
      <c r="X13433" s="4"/>
      <c r="AJ13433" s="4"/>
      <c r="AK13433" s="4"/>
      <c r="AL13433" s="4"/>
      <c r="AM13433" s="4"/>
    </row>
    <row r="13434" spans="21:39" x14ac:dyDescent="0.2">
      <c r="U13434" s="4"/>
      <c r="V13434" s="4"/>
      <c r="W13434" s="4"/>
      <c r="X13434" s="4"/>
      <c r="AJ13434" s="4"/>
      <c r="AK13434" s="4"/>
      <c r="AL13434" s="4"/>
      <c r="AM13434" s="4"/>
    </row>
    <row r="13435" spans="21:39" x14ac:dyDescent="0.2">
      <c r="U13435" s="4"/>
      <c r="V13435" s="4"/>
      <c r="W13435" s="4"/>
      <c r="X13435" s="4"/>
      <c r="AJ13435" s="4"/>
      <c r="AK13435" s="4"/>
      <c r="AL13435" s="4"/>
      <c r="AM13435" s="4"/>
    </row>
    <row r="13436" spans="21:39" x14ac:dyDescent="0.2">
      <c r="U13436" s="4"/>
      <c r="V13436" s="4"/>
      <c r="W13436" s="4"/>
      <c r="X13436" s="4"/>
      <c r="AJ13436" s="4"/>
      <c r="AK13436" s="4"/>
      <c r="AL13436" s="4"/>
      <c r="AM13436" s="4"/>
    </row>
    <row r="13437" spans="21:39" x14ac:dyDescent="0.2">
      <c r="U13437" s="4"/>
      <c r="V13437" s="4"/>
      <c r="W13437" s="4"/>
      <c r="X13437" s="4"/>
      <c r="AJ13437" s="4"/>
      <c r="AK13437" s="4"/>
      <c r="AL13437" s="4"/>
      <c r="AM13437" s="4"/>
    </row>
    <row r="13438" spans="21:39" x14ac:dyDescent="0.2">
      <c r="U13438" s="4"/>
      <c r="V13438" s="4"/>
      <c r="W13438" s="4"/>
      <c r="X13438" s="4"/>
      <c r="AJ13438" s="4"/>
      <c r="AK13438" s="4"/>
      <c r="AL13438" s="4"/>
      <c r="AM13438" s="4"/>
    </row>
    <row r="13439" spans="21:39" x14ac:dyDescent="0.2">
      <c r="U13439" s="4"/>
      <c r="V13439" s="4"/>
      <c r="W13439" s="4"/>
      <c r="X13439" s="4"/>
      <c r="AJ13439" s="4"/>
      <c r="AK13439" s="4"/>
      <c r="AL13439" s="4"/>
      <c r="AM13439" s="4"/>
    </row>
    <row r="13440" spans="21:39" x14ac:dyDescent="0.2">
      <c r="U13440" s="4"/>
      <c r="V13440" s="4"/>
      <c r="W13440" s="4"/>
      <c r="X13440" s="4"/>
      <c r="AJ13440" s="4"/>
      <c r="AK13440" s="4"/>
      <c r="AL13440" s="4"/>
      <c r="AM13440" s="4"/>
    </row>
    <row r="13441" spans="21:39" x14ac:dyDescent="0.2">
      <c r="U13441" s="4"/>
      <c r="V13441" s="4"/>
      <c r="W13441" s="4"/>
      <c r="X13441" s="4"/>
      <c r="AJ13441" s="4"/>
      <c r="AK13441" s="4"/>
      <c r="AL13441" s="4"/>
      <c r="AM13441" s="4"/>
    </row>
    <row r="13442" spans="21:39" x14ac:dyDescent="0.2">
      <c r="U13442" s="4"/>
      <c r="V13442" s="4"/>
      <c r="W13442" s="4"/>
      <c r="X13442" s="4"/>
      <c r="AJ13442" s="4"/>
      <c r="AK13442" s="4"/>
      <c r="AL13442" s="4"/>
      <c r="AM13442" s="4"/>
    </row>
    <row r="13443" spans="21:39" x14ac:dyDescent="0.2">
      <c r="U13443" s="4"/>
      <c r="V13443" s="4"/>
      <c r="W13443" s="4"/>
      <c r="X13443" s="4"/>
      <c r="AJ13443" s="4"/>
      <c r="AK13443" s="4"/>
      <c r="AL13443" s="4"/>
      <c r="AM13443" s="4"/>
    </row>
    <row r="13444" spans="21:39" x14ac:dyDescent="0.2">
      <c r="U13444" s="4"/>
      <c r="V13444" s="4"/>
      <c r="W13444" s="4"/>
      <c r="X13444" s="4"/>
      <c r="AJ13444" s="4"/>
      <c r="AK13444" s="4"/>
      <c r="AL13444" s="4"/>
      <c r="AM13444" s="4"/>
    </row>
    <row r="13445" spans="21:39" x14ac:dyDescent="0.2">
      <c r="U13445" s="4"/>
      <c r="V13445" s="4"/>
      <c r="W13445" s="4"/>
      <c r="X13445" s="4"/>
      <c r="AJ13445" s="4"/>
      <c r="AK13445" s="4"/>
      <c r="AL13445" s="4"/>
      <c r="AM13445" s="4"/>
    </row>
    <row r="13446" spans="21:39" x14ac:dyDescent="0.2">
      <c r="U13446" s="4"/>
      <c r="V13446" s="4"/>
      <c r="W13446" s="4"/>
      <c r="X13446" s="4"/>
      <c r="AJ13446" s="4"/>
      <c r="AK13446" s="4"/>
      <c r="AL13446" s="4"/>
      <c r="AM13446" s="4"/>
    </row>
    <row r="13447" spans="21:39" x14ac:dyDescent="0.2">
      <c r="U13447" s="4"/>
      <c r="V13447" s="4"/>
      <c r="W13447" s="4"/>
      <c r="X13447" s="4"/>
      <c r="AJ13447" s="4"/>
      <c r="AK13447" s="4"/>
      <c r="AL13447" s="4"/>
      <c r="AM13447" s="4"/>
    </row>
    <row r="13448" spans="21:39" x14ac:dyDescent="0.2">
      <c r="U13448" s="4"/>
      <c r="V13448" s="4"/>
      <c r="W13448" s="4"/>
      <c r="X13448" s="4"/>
      <c r="AJ13448" s="4"/>
      <c r="AK13448" s="4"/>
      <c r="AL13448" s="4"/>
      <c r="AM13448" s="4"/>
    </row>
    <row r="13449" spans="21:39" x14ac:dyDescent="0.2">
      <c r="U13449" s="4"/>
      <c r="V13449" s="4"/>
      <c r="W13449" s="4"/>
      <c r="X13449" s="4"/>
      <c r="AJ13449" s="4"/>
      <c r="AK13449" s="4"/>
      <c r="AL13449" s="4"/>
      <c r="AM13449" s="4"/>
    </row>
    <row r="13450" spans="21:39" x14ac:dyDescent="0.2">
      <c r="U13450" s="4"/>
      <c r="V13450" s="4"/>
      <c r="W13450" s="4"/>
      <c r="X13450" s="4"/>
      <c r="AJ13450" s="4"/>
      <c r="AK13450" s="4"/>
      <c r="AL13450" s="4"/>
      <c r="AM13450" s="4"/>
    </row>
    <row r="13451" spans="21:39" x14ac:dyDescent="0.2">
      <c r="U13451" s="4"/>
      <c r="V13451" s="4"/>
      <c r="W13451" s="4"/>
      <c r="X13451" s="4"/>
      <c r="AJ13451" s="4"/>
      <c r="AK13451" s="4"/>
      <c r="AL13451" s="4"/>
      <c r="AM13451" s="4"/>
    </row>
    <row r="13452" spans="21:39" x14ac:dyDescent="0.2">
      <c r="U13452" s="4"/>
      <c r="V13452" s="4"/>
      <c r="W13452" s="4"/>
      <c r="X13452" s="4"/>
      <c r="AJ13452" s="4"/>
      <c r="AK13452" s="4"/>
      <c r="AL13452" s="4"/>
      <c r="AM13452" s="4"/>
    </row>
    <row r="13453" spans="21:39" x14ac:dyDescent="0.2">
      <c r="U13453" s="4"/>
      <c r="V13453" s="4"/>
      <c r="W13453" s="4"/>
      <c r="X13453" s="4"/>
      <c r="AJ13453" s="4"/>
      <c r="AK13453" s="4"/>
      <c r="AL13453" s="4"/>
      <c r="AM13453" s="4"/>
    </row>
    <row r="13454" spans="21:39" x14ac:dyDescent="0.2">
      <c r="U13454" s="4"/>
      <c r="V13454" s="4"/>
      <c r="W13454" s="4"/>
      <c r="X13454" s="4"/>
      <c r="AJ13454" s="4"/>
      <c r="AK13454" s="4"/>
      <c r="AL13454" s="4"/>
      <c r="AM13454" s="4"/>
    </row>
    <row r="13455" spans="21:39" x14ac:dyDescent="0.2">
      <c r="U13455" s="4"/>
      <c r="V13455" s="4"/>
      <c r="W13455" s="4"/>
      <c r="X13455" s="4"/>
      <c r="AJ13455" s="4"/>
      <c r="AK13455" s="4"/>
      <c r="AL13455" s="4"/>
      <c r="AM13455" s="4"/>
    </row>
    <row r="13456" spans="21:39" x14ac:dyDescent="0.2">
      <c r="U13456" s="4"/>
      <c r="V13456" s="4"/>
      <c r="W13456" s="4"/>
      <c r="X13456" s="4"/>
      <c r="AJ13456" s="4"/>
      <c r="AK13456" s="4"/>
      <c r="AL13456" s="4"/>
      <c r="AM13456" s="4"/>
    </row>
    <row r="13457" spans="21:39" x14ac:dyDescent="0.2">
      <c r="U13457" s="4"/>
      <c r="V13457" s="4"/>
      <c r="W13457" s="4"/>
      <c r="X13457" s="4"/>
      <c r="AJ13457" s="4"/>
      <c r="AK13457" s="4"/>
      <c r="AL13457" s="4"/>
      <c r="AM13457" s="4"/>
    </row>
    <row r="13458" spans="21:39" x14ac:dyDescent="0.2">
      <c r="U13458" s="4"/>
      <c r="V13458" s="4"/>
      <c r="W13458" s="4"/>
      <c r="X13458" s="4"/>
      <c r="AJ13458" s="4"/>
      <c r="AK13458" s="4"/>
      <c r="AL13458" s="4"/>
      <c r="AM13458" s="4"/>
    </row>
    <row r="13459" spans="21:39" x14ac:dyDescent="0.2">
      <c r="U13459" s="4"/>
      <c r="V13459" s="4"/>
      <c r="W13459" s="4"/>
      <c r="X13459" s="4"/>
      <c r="AJ13459" s="4"/>
      <c r="AK13459" s="4"/>
      <c r="AL13459" s="4"/>
      <c r="AM13459" s="4"/>
    </row>
    <row r="13460" spans="21:39" x14ac:dyDescent="0.2">
      <c r="U13460" s="4"/>
      <c r="V13460" s="4"/>
      <c r="W13460" s="4"/>
      <c r="X13460" s="4"/>
      <c r="AJ13460" s="4"/>
      <c r="AK13460" s="4"/>
      <c r="AL13460" s="4"/>
      <c r="AM13460" s="4"/>
    </row>
    <row r="13461" spans="21:39" x14ac:dyDescent="0.2">
      <c r="U13461" s="4"/>
      <c r="V13461" s="4"/>
      <c r="W13461" s="4"/>
      <c r="X13461" s="4"/>
      <c r="AJ13461" s="4"/>
      <c r="AK13461" s="4"/>
      <c r="AL13461" s="4"/>
      <c r="AM13461" s="4"/>
    </row>
    <row r="13462" spans="21:39" x14ac:dyDescent="0.2">
      <c r="U13462" s="4"/>
      <c r="V13462" s="4"/>
      <c r="W13462" s="4"/>
      <c r="X13462" s="4"/>
      <c r="AJ13462" s="4"/>
      <c r="AK13462" s="4"/>
      <c r="AL13462" s="4"/>
      <c r="AM13462" s="4"/>
    </row>
    <row r="13463" spans="21:39" x14ac:dyDescent="0.2">
      <c r="U13463" s="4"/>
      <c r="V13463" s="4"/>
      <c r="W13463" s="4"/>
      <c r="X13463" s="4"/>
      <c r="AJ13463" s="4"/>
      <c r="AK13463" s="4"/>
      <c r="AL13463" s="4"/>
      <c r="AM13463" s="4"/>
    </row>
    <row r="13464" spans="21:39" x14ac:dyDescent="0.2">
      <c r="U13464" s="4"/>
      <c r="V13464" s="4"/>
      <c r="W13464" s="4"/>
      <c r="X13464" s="4"/>
      <c r="AJ13464" s="4"/>
      <c r="AK13464" s="4"/>
      <c r="AL13464" s="4"/>
      <c r="AM13464" s="4"/>
    </row>
    <row r="13465" spans="21:39" x14ac:dyDescent="0.2">
      <c r="U13465" s="4"/>
      <c r="V13465" s="4"/>
      <c r="W13465" s="4"/>
      <c r="X13465" s="4"/>
      <c r="AJ13465" s="4"/>
      <c r="AK13465" s="4"/>
      <c r="AL13465" s="4"/>
      <c r="AM13465" s="4"/>
    </row>
    <row r="13466" spans="21:39" x14ac:dyDescent="0.2">
      <c r="U13466" s="4"/>
      <c r="V13466" s="4"/>
      <c r="W13466" s="4"/>
      <c r="X13466" s="4"/>
      <c r="AJ13466" s="4"/>
      <c r="AK13466" s="4"/>
      <c r="AL13466" s="4"/>
      <c r="AM13466" s="4"/>
    </row>
    <row r="13467" spans="21:39" x14ac:dyDescent="0.2">
      <c r="U13467" s="4"/>
      <c r="V13467" s="4"/>
      <c r="W13467" s="4"/>
      <c r="X13467" s="4"/>
      <c r="AJ13467" s="4"/>
      <c r="AK13467" s="4"/>
      <c r="AL13467" s="4"/>
      <c r="AM13467" s="4"/>
    </row>
    <row r="13468" spans="21:39" x14ac:dyDescent="0.2">
      <c r="U13468" s="4"/>
      <c r="V13468" s="4"/>
      <c r="W13468" s="4"/>
      <c r="X13468" s="4"/>
      <c r="AJ13468" s="4"/>
      <c r="AK13468" s="4"/>
      <c r="AL13468" s="4"/>
      <c r="AM13468" s="4"/>
    </row>
    <row r="13469" spans="21:39" x14ac:dyDescent="0.2">
      <c r="U13469" s="4"/>
      <c r="V13469" s="4"/>
      <c r="W13469" s="4"/>
      <c r="X13469" s="4"/>
      <c r="AJ13469" s="4"/>
      <c r="AK13469" s="4"/>
      <c r="AL13469" s="4"/>
      <c r="AM13469" s="4"/>
    </row>
    <row r="13470" spans="21:39" x14ac:dyDescent="0.2">
      <c r="U13470" s="4"/>
      <c r="V13470" s="4"/>
      <c r="W13470" s="4"/>
      <c r="X13470" s="4"/>
      <c r="AJ13470" s="4"/>
      <c r="AK13470" s="4"/>
      <c r="AL13470" s="4"/>
      <c r="AM13470" s="4"/>
    </row>
    <row r="13471" spans="21:39" x14ac:dyDescent="0.2">
      <c r="U13471" s="4"/>
      <c r="V13471" s="4"/>
      <c r="W13471" s="4"/>
      <c r="X13471" s="4"/>
      <c r="AJ13471" s="4"/>
      <c r="AK13471" s="4"/>
      <c r="AL13471" s="4"/>
      <c r="AM13471" s="4"/>
    </row>
    <row r="13472" spans="21:39" x14ac:dyDescent="0.2">
      <c r="U13472" s="4"/>
      <c r="V13472" s="4"/>
      <c r="W13472" s="4"/>
      <c r="X13472" s="4"/>
      <c r="AJ13472" s="4"/>
      <c r="AK13472" s="4"/>
      <c r="AL13472" s="4"/>
      <c r="AM13472" s="4"/>
    </row>
    <row r="13473" spans="21:39" x14ac:dyDescent="0.2">
      <c r="U13473" s="4"/>
      <c r="V13473" s="4"/>
      <c r="W13473" s="4"/>
      <c r="X13473" s="4"/>
      <c r="AJ13473" s="4"/>
      <c r="AK13473" s="4"/>
      <c r="AL13473" s="4"/>
      <c r="AM13473" s="4"/>
    </row>
    <row r="13474" spans="21:39" x14ac:dyDescent="0.2">
      <c r="U13474" s="4"/>
      <c r="V13474" s="4"/>
      <c r="W13474" s="4"/>
      <c r="X13474" s="4"/>
      <c r="AJ13474" s="4"/>
      <c r="AK13474" s="4"/>
      <c r="AL13474" s="4"/>
      <c r="AM13474" s="4"/>
    </row>
    <row r="13475" spans="21:39" x14ac:dyDescent="0.2">
      <c r="U13475" s="4"/>
      <c r="V13475" s="4"/>
      <c r="W13475" s="4"/>
      <c r="X13475" s="4"/>
      <c r="AJ13475" s="4"/>
      <c r="AK13475" s="4"/>
      <c r="AL13475" s="4"/>
      <c r="AM13475" s="4"/>
    </row>
    <row r="13476" spans="21:39" x14ac:dyDescent="0.2">
      <c r="U13476" s="4"/>
      <c r="V13476" s="4"/>
      <c r="W13476" s="4"/>
      <c r="X13476" s="4"/>
      <c r="AJ13476" s="4"/>
      <c r="AK13476" s="4"/>
      <c r="AL13476" s="4"/>
      <c r="AM13476" s="4"/>
    </row>
    <row r="13477" spans="21:39" x14ac:dyDescent="0.2">
      <c r="U13477" s="4"/>
      <c r="V13477" s="4"/>
      <c r="W13477" s="4"/>
      <c r="X13477" s="4"/>
      <c r="AJ13477" s="4"/>
      <c r="AK13477" s="4"/>
      <c r="AL13477" s="4"/>
      <c r="AM13477" s="4"/>
    </row>
    <row r="13478" spans="21:39" x14ac:dyDescent="0.2">
      <c r="U13478" s="4"/>
      <c r="V13478" s="4"/>
      <c r="W13478" s="4"/>
      <c r="X13478" s="4"/>
      <c r="AJ13478" s="4"/>
      <c r="AK13478" s="4"/>
      <c r="AL13478" s="4"/>
      <c r="AM13478" s="4"/>
    </row>
    <row r="13479" spans="21:39" x14ac:dyDescent="0.2">
      <c r="U13479" s="4"/>
      <c r="V13479" s="4"/>
      <c r="W13479" s="4"/>
      <c r="X13479" s="4"/>
      <c r="AJ13479" s="4"/>
      <c r="AK13479" s="4"/>
      <c r="AL13479" s="4"/>
      <c r="AM13479" s="4"/>
    </row>
    <row r="13480" spans="21:39" x14ac:dyDescent="0.2">
      <c r="U13480" s="4"/>
      <c r="V13480" s="4"/>
      <c r="W13480" s="4"/>
      <c r="X13480" s="4"/>
      <c r="AJ13480" s="4"/>
      <c r="AK13480" s="4"/>
      <c r="AL13480" s="4"/>
      <c r="AM13480" s="4"/>
    </row>
    <row r="13481" spans="21:39" x14ac:dyDescent="0.2">
      <c r="U13481" s="4"/>
      <c r="V13481" s="4"/>
      <c r="W13481" s="4"/>
      <c r="X13481" s="4"/>
      <c r="AJ13481" s="4"/>
      <c r="AK13481" s="4"/>
      <c r="AL13481" s="4"/>
      <c r="AM13481" s="4"/>
    </row>
    <row r="13482" spans="21:39" x14ac:dyDescent="0.2">
      <c r="U13482" s="4"/>
      <c r="V13482" s="4"/>
      <c r="W13482" s="4"/>
      <c r="X13482" s="4"/>
      <c r="AJ13482" s="4"/>
      <c r="AK13482" s="4"/>
      <c r="AL13482" s="4"/>
      <c r="AM13482" s="4"/>
    </row>
    <row r="13483" spans="21:39" x14ac:dyDescent="0.2">
      <c r="U13483" s="4"/>
      <c r="V13483" s="4"/>
      <c r="W13483" s="4"/>
      <c r="X13483" s="4"/>
      <c r="AJ13483" s="4"/>
      <c r="AK13483" s="4"/>
      <c r="AL13483" s="4"/>
      <c r="AM13483" s="4"/>
    </row>
    <row r="13484" spans="21:39" x14ac:dyDescent="0.2">
      <c r="U13484" s="4"/>
      <c r="V13484" s="4"/>
      <c r="W13484" s="4"/>
      <c r="X13484" s="4"/>
      <c r="AJ13484" s="4"/>
      <c r="AK13484" s="4"/>
      <c r="AL13484" s="4"/>
      <c r="AM13484" s="4"/>
    </row>
    <row r="13485" spans="21:39" x14ac:dyDescent="0.2">
      <c r="U13485" s="4"/>
      <c r="V13485" s="4"/>
      <c r="W13485" s="4"/>
      <c r="X13485" s="4"/>
      <c r="AJ13485" s="4"/>
      <c r="AK13485" s="4"/>
      <c r="AL13485" s="4"/>
      <c r="AM13485" s="4"/>
    </row>
    <row r="13486" spans="21:39" x14ac:dyDescent="0.2">
      <c r="U13486" s="4"/>
      <c r="V13486" s="4"/>
      <c r="W13486" s="4"/>
      <c r="X13486" s="4"/>
      <c r="AJ13486" s="4"/>
      <c r="AK13486" s="4"/>
      <c r="AL13486" s="4"/>
      <c r="AM13486" s="4"/>
    </row>
    <row r="13487" spans="21:39" x14ac:dyDescent="0.2">
      <c r="U13487" s="4"/>
      <c r="V13487" s="4"/>
      <c r="W13487" s="4"/>
      <c r="X13487" s="4"/>
      <c r="AJ13487" s="4"/>
      <c r="AK13487" s="4"/>
      <c r="AL13487" s="4"/>
      <c r="AM13487" s="4"/>
    </row>
    <row r="13488" spans="21:39" x14ac:dyDescent="0.2">
      <c r="U13488" s="4"/>
      <c r="V13488" s="4"/>
      <c r="W13488" s="4"/>
      <c r="X13488" s="4"/>
      <c r="AJ13488" s="4"/>
      <c r="AK13488" s="4"/>
      <c r="AL13488" s="4"/>
      <c r="AM13488" s="4"/>
    </row>
    <row r="13489" spans="21:39" x14ac:dyDescent="0.2">
      <c r="U13489" s="4"/>
      <c r="V13489" s="4"/>
      <c r="W13489" s="4"/>
      <c r="X13489" s="4"/>
      <c r="AJ13489" s="4"/>
      <c r="AK13489" s="4"/>
      <c r="AL13489" s="4"/>
      <c r="AM13489" s="4"/>
    </row>
    <row r="13490" spans="21:39" x14ac:dyDescent="0.2">
      <c r="U13490" s="4"/>
      <c r="V13490" s="4"/>
      <c r="W13490" s="4"/>
      <c r="X13490" s="4"/>
      <c r="AJ13490" s="4"/>
      <c r="AK13490" s="4"/>
      <c r="AL13490" s="4"/>
      <c r="AM13490" s="4"/>
    </row>
    <row r="13491" spans="21:39" x14ac:dyDescent="0.2">
      <c r="U13491" s="4"/>
      <c r="V13491" s="4"/>
      <c r="W13491" s="4"/>
      <c r="X13491" s="4"/>
      <c r="AJ13491" s="4"/>
      <c r="AK13491" s="4"/>
      <c r="AL13491" s="4"/>
      <c r="AM13491" s="4"/>
    </row>
    <row r="13492" spans="21:39" x14ac:dyDescent="0.2">
      <c r="U13492" s="4"/>
      <c r="V13492" s="4"/>
      <c r="W13492" s="4"/>
      <c r="X13492" s="4"/>
      <c r="AJ13492" s="4"/>
      <c r="AK13492" s="4"/>
      <c r="AL13492" s="4"/>
      <c r="AM13492" s="4"/>
    </row>
    <row r="13493" spans="21:39" x14ac:dyDescent="0.2">
      <c r="U13493" s="4"/>
      <c r="V13493" s="4"/>
      <c r="W13493" s="4"/>
      <c r="X13493" s="4"/>
      <c r="AJ13493" s="4"/>
      <c r="AK13493" s="4"/>
      <c r="AL13493" s="4"/>
      <c r="AM13493" s="4"/>
    </row>
    <row r="13494" spans="21:39" x14ac:dyDescent="0.2">
      <c r="U13494" s="4"/>
      <c r="V13494" s="4"/>
      <c r="W13494" s="4"/>
      <c r="X13494" s="4"/>
      <c r="AJ13494" s="4"/>
      <c r="AK13494" s="4"/>
      <c r="AL13494" s="4"/>
      <c r="AM13494" s="4"/>
    </row>
    <row r="13495" spans="21:39" x14ac:dyDescent="0.2">
      <c r="U13495" s="4"/>
      <c r="V13495" s="4"/>
      <c r="W13495" s="4"/>
      <c r="X13495" s="4"/>
      <c r="AJ13495" s="4"/>
      <c r="AK13495" s="4"/>
      <c r="AL13495" s="4"/>
      <c r="AM13495" s="4"/>
    </row>
    <row r="13496" spans="21:39" x14ac:dyDescent="0.2">
      <c r="U13496" s="4"/>
      <c r="V13496" s="4"/>
      <c r="W13496" s="4"/>
      <c r="X13496" s="4"/>
      <c r="AJ13496" s="4"/>
      <c r="AK13496" s="4"/>
      <c r="AL13496" s="4"/>
      <c r="AM13496" s="4"/>
    </row>
    <row r="13497" spans="21:39" x14ac:dyDescent="0.2">
      <c r="U13497" s="4"/>
      <c r="V13497" s="4"/>
      <c r="W13497" s="4"/>
      <c r="X13497" s="4"/>
      <c r="AJ13497" s="4"/>
      <c r="AK13497" s="4"/>
      <c r="AL13497" s="4"/>
      <c r="AM13497" s="4"/>
    </row>
    <row r="13498" spans="21:39" x14ac:dyDescent="0.2">
      <c r="U13498" s="4"/>
      <c r="V13498" s="4"/>
      <c r="W13498" s="4"/>
      <c r="X13498" s="4"/>
      <c r="AJ13498" s="4"/>
      <c r="AK13498" s="4"/>
      <c r="AL13498" s="4"/>
      <c r="AM13498" s="4"/>
    </row>
    <row r="13499" spans="21:39" x14ac:dyDescent="0.2">
      <c r="U13499" s="4"/>
      <c r="V13499" s="4"/>
      <c r="W13499" s="4"/>
      <c r="X13499" s="4"/>
      <c r="AJ13499" s="4"/>
      <c r="AK13499" s="4"/>
      <c r="AL13499" s="4"/>
      <c r="AM13499" s="4"/>
    </row>
    <row r="13500" spans="21:39" x14ac:dyDescent="0.2">
      <c r="U13500" s="4"/>
      <c r="V13500" s="4"/>
      <c r="W13500" s="4"/>
      <c r="X13500" s="4"/>
      <c r="AJ13500" s="4"/>
      <c r="AK13500" s="4"/>
      <c r="AL13500" s="4"/>
      <c r="AM13500" s="4"/>
    </row>
    <row r="13501" spans="21:39" x14ac:dyDescent="0.2">
      <c r="U13501" s="4"/>
      <c r="V13501" s="4"/>
      <c r="W13501" s="4"/>
      <c r="X13501" s="4"/>
      <c r="AJ13501" s="4"/>
      <c r="AK13501" s="4"/>
      <c r="AL13501" s="4"/>
      <c r="AM13501" s="4"/>
    </row>
    <row r="13502" spans="21:39" x14ac:dyDescent="0.2">
      <c r="U13502" s="4"/>
      <c r="V13502" s="4"/>
      <c r="W13502" s="4"/>
      <c r="X13502" s="4"/>
      <c r="AJ13502" s="4"/>
      <c r="AK13502" s="4"/>
      <c r="AL13502" s="4"/>
      <c r="AM13502" s="4"/>
    </row>
    <row r="13503" spans="21:39" x14ac:dyDescent="0.2">
      <c r="U13503" s="4"/>
      <c r="V13503" s="4"/>
      <c r="W13503" s="4"/>
      <c r="X13503" s="4"/>
      <c r="AJ13503" s="4"/>
      <c r="AK13503" s="4"/>
      <c r="AL13503" s="4"/>
      <c r="AM13503" s="4"/>
    </row>
    <row r="13504" spans="21:39" x14ac:dyDescent="0.2">
      <c r="U13504" s="4"/>
      <c r="V13504" s="4"/>
      <c r="W13504" s="4"/>
      <c r="X13504" s="4"/>
      <c r="AJ13504" s="4"/>
      <c r="AK13504" s="4"/>
      <c r="AL13504" s="4"/>
      <c r="AM13504" s="4"/>
    </row>
    <row r="13505" spans="21:39" x14ac:dyDescent="0.2">
      <c r="U13505" s="4"/>
      <c r="V13505" s="4"/>
      <c r="W13505" s="4"/>
      <c r="X13505" s="4"/>
      <c r="AJ13505" s="4"/>
      <c r="AK13505" s="4"/>
      <c r="AL13505" s="4"/>
      <c r="AM13505" s="4"/>
    </row>
    <row r="13506" spans="21:39" x14ac:dyDescent="0.2">
      <c r="U13506" s="4"/>
      <c r="V13506" s="4"/>
      <c r="W13506" s="4"/>
      <c r="X13506" s="4"/>
      <c r="AJ13506" s="4"/>
      <c r="AK13506" s="4"/>
      <c r="AL13506" s="4"/>
      <c r="AM13506" s="4"/>
    </row>
    <row r="13507" spans="21:39" x14ac:dyDescent="0.2">
      <c r="U13507" s="4"/>
      <c r="V13507" s="4"/>
      <c r="W13507" s="4"/>
      <c r="X13507" s="4"/>
      <c r="AJ13507" s="4"/>
      <c r="AK13507" s="4"/>
      <c r="AL13507" s="4"/>
      <c r="AM13507" s="4"/>
    </row>
    <row r="13508" spans="21:39" x14ac:dyDescent="0.2">
      <c r="U13508" s="4"/>
      <c r="V13508" s="4"/>
      <c r="W13508" s="4"/>
      <c r="X13508" s="4"/>
      <c r="AJ13508" s="4"/>
      <c r="AK13508" s="4"/>
      <c r="AL13508" s="4"/>
      <c r="AM13508" s="4"/>
    </row>
    <row r="13509" spans="21:39" x14ac:dyDescent="0.2">
      <c r="U13509" s="4"/>
      <c r="V13509" s="4"/>
      <c r="W13509" s="4"/>
      <c r="X13509" s="4"/>
      <c r="AJ13509" s="4"/>
      <c r="AK13509" s="4"/>
      <c r="AL13509" s="4"/>
      <c r="AM13509" s="4"/>
    </row>
    <row r="13510" spans="21:39" x14ac:dyDescent="0.2">
      <c r="U13510" s="4"/>
      <c r="V13510" s="4"/>
      <c r="W13510" s="4"/>
      <c r="X13510" s="4"/>
      <c r="AJ13510" s="4"/>
      <c r="AK13510" s="4"/>
      <c r="AL13510" s="4"/>
      <c r="AM13510" s="4"/>
    </row>
    <row r="13511" spans="21:39" x14ac:dyDescent="0.2">
      <c r="U13511" s="4"/>
      <c r="V13511" s="4"/>
      <c r="W13511" s="4"/>
      <c r="X13511" s="4"/>
      <c r="AJ13511" s="4"/>
      <c r="AK13511" s="4"/>
      <c r="AL13511" s="4"/>
      <c r="AM13511" s="4"/>
    </row>
    <row r="13512" spans="21:39" x14ac:dyDescent="0.2">
      <c r="U13512" s="4"/>
      <c r="V13512" s="4"/>
      <c r="W13512" s="4"/>
      <c r="X13512" s="4"/>
      <c r="AJ13512" s="4"/>
      <c r="AK13512" s="4"/>
      <c r="AL13512" s="4"/>
      <c r="AM13512" s="4"/>
    </row>
    <row r="13513" spans="21:39" x14ac:dyDescent="0.2">
      <c r="U13513" s="4"/>
      <c r="V13513" s="4"/>
      <c r="W13513" s="4"/>
      <c r="X13513" s="4"/>
      <c r="AJ13513" s="4"/>
      <c r="AK13513" s="4"/>
      <c r="AL13513" s="4"/>
      <c r="AM13513" s="4"/>
    </row>
    <row r="13514" spans="21:39" x14ac:dyDescent="0.2">
      <c r="U13514" s="4"/>
      <c r="V13514" s="4"/>
      <c r="W13514" s="4"/>
      <c r="X13514" s="4"/>
      <c r="AJ13514" s="4"/>
      <c r="AK13514" s="4"/>
      <c r="AL13514" s="4"/>
      <c r="AM13514" s="4"/>
    </row>
    <row r="13515" spans="21:39" x14ac:dyDescent="0.2">
      <c r="U13515" s="4"/>
      <c r="V13515" s="4"/>
      <c r="W13515" s="4"/>
      <c r="X13515" s="4"/>
      <c r="AJ13515" s="4"/>
      <c r="AK13515" s="4"/>
      <c r="AL13515" s="4"/>
      <c r="AM13515" s="4"/>
    </row>
    <row r="13516" spans="21:39" x14ac:dyDescent="0.2">
      <c r="U13516" s="4"/>
      <c r="V13516" s="4"/>
      <c r="W13516" s="4"/>
      <c r="X13516" s="4"/>
      <c r="AJ13516" s="4"/>
      <c r="AK13516" s="4"/>
      <c r="AL13516" s="4"/>
      <c r="AM13516" s="4"/>
    </row>
    <row r="13517" spans="21:39" x14ac:dyDescent="0.2">
      <c r="U13517" s="4"/>
      <c r="V13517" s="4"/>
      <c r="W13517" s="4"/>
      <c r="X13517" s="4"/>
      <c r="AJ13517" s="4"/>
      <c r="AK13517" s="4"/>
      <c r="AL13517" s="4"/>
      <c r="AM13517" s="4"/>
    </row>
    <row r="13518" spans="21:39" x14ac:dyDescent="0.2">
      <c r="U13518" s="4"/>
      <c r="V13518" s="4"/>
      <c r="W13518" s="4"/>
      <c r="X13518" s="4"/>
      <c r="AJ13518" s="4"/>
      <c r="AK13518" s="4"/>
      <c r="AL13518" s="4"/>
      <c r="AM13518" s="4"/>
    </row>
    <row r="13519" spans="21:39" x14ac:dyDescent="0.2">
      <c r="U13519" s="4"/>
      <c r="V13519" s="4"/>
      <c r="W13519" s="4"/>
      <c r="X13519" s="4"/>
      <c r="AJ13519" s="4"/>
      <c r="AK13519" s="4"/>
      <c r="AL13519" s="4"/>
      <c r="AM13519" s="4"/>
    </row>
    <row r="13520" spans="21:39" x14ac:dyDescent="0.2">
      <c r="U13520" s="4"/>
      <c r="V13520" s="4"/>
      <c r="W13520" s="4"/>
      <c r="X13520" s="4"/>
      <c r="AJ13520" s="4"/>
      <c r="AK13520" s="4"/>
      <c r="AL13520" s="4"/>
      <c r="AM13520" s="4"/>
    </row>
    <row r="13521" spans="21:39" x14ac:dyDescent="0.2">
      <c r="U13521" s="4"/>
      <c r="V13521" s="4"/>
      <c r="W13521" s="4"/>
      <c r="X13521" s="4"/>
      <c r="AJ13521" s="4"/>
      <c r="AK13521" s="4"/>
      <c r="AL13521" s="4"/>
      <c r="AM13521" s="4"/>
    </row>
    <row r="13522" spans="21:39" x14ac:dyDescent="0.2">
      <c r="U13522" s="4"/>
      <c r="V13522" s="4"/>
      <c r="W13522" s="4"/>
      <c r="X13522" s="4"/>
      <c r="AJ13522" s="4"/>
      <c r="AK13522" s="4"/>
      <c r="AL13522" s="4"/>
      <c r="AM13522" s="4"/>
    </row>
    <row r="13523" spans="21:39" x14ac:dyDescent="0.2">
      <c r="U13523" s="4"/>
      <c r="V13523" s="4"/>
      <c r="W13523" s="4"/>
      <c r="X13523" s="4"/>
      <c r="AJ13523" s="4"/>
      <c r="AK13523" s="4"/>
      <c r="AL13523" s="4"/>
      <c r="AM13523" s="4"/>
    </row>
    <row r="13524" spans="21:39" x14ac:dyDescent="0.2">
      <c r="U13524" s="4"/>
      <c r="V13524" s="4"/>
      <c r="W13524" s="4"/>
      <c r="X13524" s="4"/>
      <c r="AJ13524" s="4"/>
      <c r="AK13524" s="4"/>
      <c r="AL13524" s="4"/>
      <c r="AM13524" s="4"/>
    </row>
    <row r="13525" spans="21:39" x14ac:dyDescent="0.2">
      <c r="U13525" s="4"/>
      <c r="V13525" s="4"/>
      <c r="W13525" s="4"/>
      <c r="X13525" s="4"/>
      <c r="AJ13525" s="4"/>
      <c r="AK13525" s="4"/>
      <c r="AL13525" s="4"/>
      <c r="AM13525" s="4"/>
    </row>
    <row r="13526" spans="21:39" x14ac:dyDescent="0.2">
      <c r="U13526" s="4"/>
      <c r="V13526" s="4"/>
      <c r="W13526" s="4"/>
      <c r="X13526" s="4"/>
      <c r="AJ13526" s="4"/>
      <c r="AK13526" s="4"/>
      <c r="AL13526" s="4"/>
      <c r="AM13526" s="4"/>
    </row>
    <row r="13527" spans="21:39" x14ac:dyDescent="0.2">
      <c r="U13527" s="4"/>
      <c r="V13527" s="4"/>
      <c r="W13527" s="4"/>
      <c r="X13527" s="4"/>
      <c r="AJ13527" s="4"/>
      <c r="AK13527" s="4"/>
      <c r="AL13527" s="4"/>
      <c r="AM13527" s="4"/>
    </row>
    <row r="13528" spans="21:39" x14ac:dyDescent="0.2">
      <c r="U13528" s="4"/>
      <c r="V13528" s="4"/>
      <c r="W13528" s="4"/>
      <c r="X13528" s="4"/>
      <c r="AJ13528" s="4"/>
      <c r="AK13528" s="4"/>
      <c r="AL13528" s="4"/>
      <c r="AM13528" s="4"/>
    </row>
    <row r="13529" spans="21:39" x14ac:dyDescent="0.2">
      <c r="U13529" s="4"/>
      <c r="V13529" s="4"/>
      <c r="W13529" s="4"/>
      <c r="X13529" s="4"/>
      <c r="AJ13529" s="4"/>
      <c r="AK13529" s="4"/>
      <c r="AL13529" s="4"/>
      <c r="AM13529" s="4"/>
    </row>
    <row r="13530" spans="21:39" x14ac:dyDescent="0.2">
      <c r="U13530" s="4"/>
      <c r="V13530" s="4"/>
      <c r="W13530" s="4"/>
      <c r="X13530" s="4"/>
      <c r="AJ13530" s="4"/>
      <c r="AK13530" s="4"/>
      <c r="AL13530" s="4"/>
      <c r="AM13530" s="4"/>
    </row>
    <row r="13531" spans="21:39" x14ac:dyDescent="0.2">
      <c r="U13531" s="4"/>
      <c r="V13531" s="4"/>
      <c r="W13531" s="4"/>
      <c r="X13531" s="4"/>
      <c r="AJ13531" s="4"/>
      <c r="AK13531" s="4"/>
      <c r="AL13531" s="4"/>
      <c r="AM13531" s="4"/>
    </row>
    <row r="13532" spans="21:39" x14ac:dyDescent="0.2">
      <c r="U13532" s="4"/>
      <c r="V13532" s="4"/>
      <c r="W13532" s="4"/>
      <c r="X13532" s="4"/>
      <c r="AJ13532" s="4"/>
      <c r="AK13532" s="4"/>
      <c r="AL13532" s="4"/>
      <c r="AM13532" s="4"/>
    </row>
    <row r="13533" spans="21:39" x14ac:dyDescent="0.2">
      <c r="U13533" s="4"/>
      <c r="V13533" s="4"/>
      <c r="W13533" s="4"/>
      <c r="X13533" s="4"/>
      <c r="AJ13533" s="4"/>
      <c r="AK13533" s="4"/>
      <c r="AL13533" s="4"/>
      <c r="AM13533" s="4"/>
    </row>
    <row r="13534" spans="21:39" x14ac:dyDescent="0.2">
      <c r="U13534" s="4"/>
      <c r="V13534" s="4"/>
      <c r="W13534" s="4"/>
      <c r="X13534" s="4"/>
      <c r="AJ13534" s="4"/>
      <c r="AK13534" s="4"/>
      <c r="AL13534" s="4"/>
      <c r="AM13534" s="4"/>
    </row>
    <row r="13535" spans="21:39" x14ac:dyDescent="0.2">
      <c r="U13535" s="4"/>
      <c r="V13535" s="4"/>
      <c r="W13535" s="4"/>
      <c r="X13535" s="4"/>
      <c r="AJ13535" s="4"/>
      <c r="AK13535" s="4"/>
      <c r="AL13535" s="4"/>
      <c r="AM13535" s="4"/>
    </row>
    <row r="13536" spans="21:39" x14ac:dyDescent="0.2">
      <c r="U13536" s="4"/>
      <c r="V13536" s="4"/>
      <c r="W13536" s="4"/>
      <c r="X13536" s="4"/>
      <c r="AJ13536" s="4"/>
      <c r="AK13536" s="4"/>
      <c r="AL13536" s="4"/>
      <c r="AM13536" s="4"/>
    </row>
    <row r="13537" spans="21:39" x14ac:dyDescent="0.2">
      <c r="U13537" s="4"/>
      <c r="V13537" s="4"/>
      <c r="W13537" s="4"/>
      <c r="X13537" s="4"/>
      <c r="AJ13537" s="4"/>
      <c r="AK13537" s="4"/>
      <c r="AL13537" s="4"/>
      <c r="AM13537" s="4"/>
    </row>
    <row r="13538" spans="21:39" x14ac:dyDescent="0.2">
      <c r="U13538" s="4"/>
      <c r="V13538" s="4"/>
      <c r="W13538" s="4"/>
      <c r="X13538" s="4"/>
      <c r="AJ13538" s="4"/>
      <c r="AK13538" s="4"/>
      <c r="AL13538" s="4"/>
      <c r="AM13538" s="4"/>
    </row>
    <row r="13539" spans="21:39" x14ac:dyDescent="0.2">
      <c r="U13539" s="4"/>
      <c r="V13539" s="4"/>
      <c r="W13539" s="4"/>
      <c r="X13539" s="4"/>
      <c r="AJ13539" s="4"/>
      <c r="AK13539" s="4"/>
      <c r="AL13539" s="4"/>
      <c r="AM13539" s="4"/>
    </row>
    <row r="13540" spans="21:39" x14ac:dyDescent="0.2">
      <c r="U13540" s="4"/>
      <c r="V13540" s="4"/>
      <c r="W13540" s="4"/>
      <c r="X13540" s="4"/>
      <c r="AJ13540" s="4"/>
      <c r="AK13540" s="4"/>
      <c r="AL13540" s="4"/>
      <c r="AM13540" s="4"/>
    </row>
    <row r="13541" spans="21:39" x14ac:dyDescent="0.2">
      <c r="U13541" s="4"/>
      <c r="V13541" s="4"/>
      <c r="W13541" s="4"/>
      <c r="X13541" s="4"/>
      <c r="AJ13541" s="4"/>
      <c r="AK13541" s="4"/>
      <c r="AL13541" s="4"/>
      <c r="AM13541" s="4"/>
    </row>
    <row r="13542" spans="21:39" x14ac:dyDescent="0.2">
      <c r="U13542" s="4"/>
      <c r="V13542" s="4"/>
      <c r="W13542" s="4"/>
      <c r="X13542" s="4"/>
      <c r="AJ13542" s="4"/>
      <c r="AK13542" s="4"/>
      <c r="AL13542" s="4"/>
      <c r="AM13542" s="4"/>
    </row>
    <row r="13543" spans="21:39" x14ac:dyDescent="0.2">
      <c r="U13543" s="4"/>
      <c r="V13543" s="4"/>
      <c r="W13543" s="4"/>
      <c r="X13543" s="4"/>
      <c r="AJ13543" s="4"/>
      <c r="AK13543" s="4"/>
      <c r="AL13543" s="4"/>
      <c r="AM13543" s="4"/>
    </row>
    <row r="13544" spans="21:39" x14ac:dyDescent="0.2">
      <c r="U13544" s="4"/>
      <c r="V13544" s="4"/>
      <c r="W13544" s="4"/>
      <c r="X13544" s="4"/>
      <c r="AJ13544" s="4"/>
      <c r="AK13544" s="4"/>
      <c r="AL13544" s="4"/>
      <c r="AM13544" s="4"/>
    </row>
    <row r="13545" spans="21:39" x14ac:dyDescent="0.2">
      <c r="U13545" s="4"/>
      <c r="V13545" s="4"/>
      <c r="W13545" s="4"/>
      <c r="X13545" s="4"/>
      <c r="AJ13545" s="4"/>
      <c r="AK13545" s="4"/>
      <c r="AL13545" s="4"/>
      <c r="AM13545" s="4"/>
    </row>
    <row r="13546" spans="21:39" x14ac:dyDescent="0.2">
      <c r="U13546" s="4"/>
      <c r="V13546" s="4"/>
      <c r="W13546" s="4"/>
      <c r="X13546" s="4"/>
      <c r="AJ13546" s="4"/>
      <c r="AK13546" s="4"/>
      <c r="AL13546" s="4"/>
      <c r="AM13546" s="4"/>
    </row>
    <row r="13547" spans="21:39" x14ac:dyDescent="0.2">
      <c r="U13547" s="4"/>
      <c r="V13547" s="4"/>
      <c r="W13547" s="4"/>
      <c r="X13547" s="4"/>
      <c r="AJ13547" s="4"/>
      <c r="AK13547" s="4"/>
      <c r="AL13547" s="4"/>
      <c r="AM13547" s="4"/>
    </row>
    <row r="13548" spans="21:39" x14ac:dyDescent="0.2">
      <c r="U13548" s="4"/>
      <c r="V13548" s="4"/>
      <c r="W13548" s="4"/>
      <c r="X13548" s="4"/>
      <c r="AJ13548" s="4"/>
      <c r="AK13548" s="4"/>
      <c r="AL13548" s="4"/>
      <c r="AM13548" s="4"/>
    </row>
    <row r="13549" spans="21:39" x14ac:dyDescent="0.2">
      <c r="U13549" s="4"/>
      <c r="V13549" s="4"/>
      <c r="W13549" s="4"/>
      <c r="X13549" s="4"/>
      <c r="AJ13549" s="4"/>
      <c r="AK13549" s="4"/>
      <c r="AL13549" s="4"/>
      <c r="AM13549" s="4"/>
    </row>
    <row r="13550" spans="21:39" x14ac:dyDescent="0.2">
      <c r="U13550" s="4"/>
      <c r="V13550" s="4"/>
      <c r="W13550" s="4"/>
      <c r="X13550" s="4"/>
      <c r="AJ13550" s="4"/>
      <c r="AK13550" s="4"/>
      <c r="AL13550" s="4"/>
      <c r="AM13550" s="4"/>
    </row>
    <row r="13551" spans="21:39" x14ac:dyDescent="0.2">
      <c r="U13551" s="4"/>
      <c r="V13551" s="4"/>
      <c r="W13551" s="4"/>
      <c r="X13551" s="4"/>
      <c r="AJ13551" s="4"/>
      <c r="AK13551" s="4"/>
      <c r="AL13551" s="4"/>
      <c r="AM13551" s="4"/>
    </row>
    <row r="13552" spans="21:39" x14ac:dyDescent="0.2">
      <c r="U13552" s="4"/>
      <c r="V13552" s="4"/>
      <c r="W13552" s="4"/>
      <c r="X13552" s="4"/>
      <c r="AJ13552" s="4"/>
      <c r="AK13552" s="4"/>
      <c r="AL13552" s="4"/>
      <c r="AM13552" s="4"/>
    </row>
    <row r="13553" spans="21:39" x14ac:dyDescent="0.2">
      <c r="U13553" s="4"/>
      <c r="V13553" s="4"/>
      <c r="W13553" s="4"/>
      <c r="X13553" s="4"/>
      <c r="AJ13553" s="4"/>
      <c r="AK13553" s="4"/>
      <c r="AL13553" s="4"/>
      <c r="AM13553" s="4"/>
    </row>
    <row r="13554" spans="21:39" x14ac:dyDescent="0.2">
      <c r="U13554" s="4"/>
      <c r="V13554" s="4"/>
      <c r="W13554" s="4"/>
      <c r="X13554" s="4"/>
      <c r="AJ13554" s="4"/>
      <c r="AK13554" s="4"/>
      <c r="AL13554" s="4"/>
      <c r="AM13554" s="4"/>
    </row>
    <row r="13555" spans="21:39" x14ac:dyDescent="0.2">
      <c r="U13555" s="4"/>
      <c r="V13555" s="4"/>
      <c r="W13555" s="4"/>
      <c r="X13555" s="4"/>
      <c r="AJ13555" s="4"/>
      <c r="AK13555" s="4"/>
      <c r="AL13555" s="4"/>
      <c r="AM13555" s="4"/>
    </row>
    <row r="13556" spans="21:39" x14ac:dyDescent="0.2">
      <c r="U13556" s="4"/>
      <c r="V13556" s="4"/>
      <c r="W13556" s="4"/>
      <c r="X13556" s="4"/>
      <c r="AJ13556" s="4"/>
      <c r="AK13556" s="4"/>
      <c r="AL13556" s="4"/>
      <c r="AM13556" s="4"/>
    </row>
    <row r="13557" spans="21:39" x14ac:dyDescent="0.2">
      <c r="U13557" s="4"/>
      <c r="V13557" s="4"/>
      <c r="W13557" s="4"/>
      <c r="X13557" s="4"/>
      <c r="AJ13557" s="4"/>
      <c r="AK13557" s="4"/>
      <c r="AL13557" s="4"/>
      <c r="AM13557" s="4"/>
    </row>
    <row r="13558" spans="21:39" x14ac:dyDescent="0.2">
      <c r="U13558" s="4"/>
      <c r="V13558" s="4"/>
      <c r="W13558" s="4"/>
      <c r="X13558" s="4"/>
      <c r="AJ13558" s="4"/>
      <c r="AK13558" s="4"/>
      <c r="AL13558" s="4"/>
      <c r="AM13558" s="4"/>
    </row>
    <row r="13559" spans="21:39" x14ac:dyDescent="0.2">
      <c r="U13559" s="4"/>
      <c r="V13559" s="4"/>
      <c r="W13559" s="4"/>
      <c r="X13559" s="4"/>
      <c r="AJ13559" s="4"/>
      <c r="AK13559" s="4"/>
      <c r="AL13559" s="4"/>
      <c r="AM13559" s="4"/>
    </row>
    <row r="13560" spans="21:39" x14ac:dyDescent="0.2">
      <c r="U13560" s="4"/>
      <c r="V13560" s="4"/>
      <c r="W13560" s="4"/>
      <c r="X13560" s="4"/>
      <c r="AJ13560" s="4"/>
      <c r="AK13560" s="4"/>
      <c r="AL13560" s="4"/>
      <c r="AM13560" s="4"/>
    </row>
    <row r="13561" spans="21:39" x14ac:dyDescent="0.2">
      <c r="U13561" s="4"/>
      <c r="V13561" s="4"/>
      <c r="W13561" s="4"/>
      <c r="X13561" s="4"/>
      <c r="AJ13561" s="4"/>
      <c r="AK13561" s="4"/>
      <c r="AL13561" s="4"/>
      <c r="AM13561" s="4"/>
    </row>
    <row r="13562" spans="21:39" x14ac:dyDescent="0.2">
      <c r="U13562" s="4"/>
      <c r="V13562" s="4"/>
      <c r="W13562" s="4"/>
      <c r="X13562" s="4"/>
      <c r="AJ13562" s="4"/>
      <c r="AK13562" s="4"/>
      <c r="AL13562" s="4"/>
      <c r="AM13562" s="4"/>
    </row>
    <row r="13563" spans="21:39" x14ac:dyDescent="0.2">
      <c r="U13563" s="4"/>
      <c r="V13563" s="4"/>
      <c r="W13563" s="4"/>
      <c r="X13563" s="4"/>
      <c r="AJ13563" s="4"/>
      <c r="AK13563" s="4"/>
      <c r="AL13563" s="4"/>
      <c r="AM13563" s="4"/>
    </row>
    <row r="13564" spans="21:39" x14ac:dyDescent="0.2">
      <c r="U13564" s="4"/>
      <c r="V13564" s="4"/>
      <c r="W13564" s="4"/>
      <c r="X13564" s="4"/>
      <c r="AJ13564" s="4"/>
      <c r="AK13564" s="4"/>
      <c r="AL13564" s="4"/>
      <c r="AM13564" s="4"/>
    </row>
    <row r="13565" spans="21:39" x14ac:dyDescent="0.2">
      <c r="U13565" s="4"/>
      <c r="V13565" s="4"/>
      <c r="W13565" s="4"/>
      <c r="X13565" s="4"/>
      <c r="AJ13565" s="4"/>
      <c r="AK13565" s="4"/>
      <c r="AL13565" s="4"/>
      <c r="AM13565" s="4"/>
    </row>
    <row r="13566" spans="21:39" x14ac:dyDescent="0.2">
      <c r="U13566" s="4"/>
      <c r="V13566" s="4"/>
      <c r="W13566" s="4"/>
      <c r="X13566" s="4"/>
      <c r="AJ13566" s="4"/>
      <c r="AK13566" s="4"/>
      <c r="AL13566" s="4"/>
      <c r="AM13566" s="4"/>
    </row>
    <row r="13567" spans="21:39" x14ac:dyDescent="0.2">
      <c r="U13567" s="4"/>
      <c r="V13567" s="4"/>
      <c r="W13567" s="4"/>
      <c r="X13567" s="4"/>
      <c r="AJ13567" s="4"/>
      <c r="AK13567" s="4"/>
      <c r="AL13567" s="4"/>
      <c r="AM13567" s="4"/>
    </row>
    <row r="13568" spans="21:39" x14ac:dyDescent="0.2">
      <c r="U13568" s="4"/>
      <c r="V13568" s="4"/>
      <c r="W13568" s="4"/>
      <c r="X13568" s="4"/>
      <c r="AJ13568" s="4"/>
      <c r="AK13568" s="4"/>
      <c r="AL13568" s="4"/>
      <c r="AM13568" s="4"/>
    </row>
    <row r="13569" spans="21:39" x14ac:dyDescent="0.2">
      <c r="U13569" s="4"/>
      <c r="V13569" s="4"/>
      <c r="W13569" s="4"/>
      <c r="X13569" s="4"/>
      <c r="AJ13569" s="4"/>
      <c r="AK13569" s="4"/>
      <c r="AL13569" s="4"/>
      <c r="AM13569" s="4"/>
    </row>
    <row r="13570" spans="21:39" x14ac:dyDescent="0.2">
      <c r="U13570" s="4"/>
      <c r="V13570" s="4"/>
      <c r="W13570" s="4"/>
      <c r="X13570" s="4"/>
      <c r="AJ13570" s="4"/>
      <c r="AK13570" s="4"/>
      <c r="AL13570" s="4"/>
      <c r="AM13570" s="4"/>
    </row>
    <row r="13571" spans="21:39" x14ac:dyDescent="0.2">
      <c r="U13571" s="4"/>
      <c r="V13571" s="4"/>
      <c r="W13571" s="4"/>
      <c r="X13571" s="4"/>
      <c r="AJ13571" s="4"/>
      <c r="AK13571" s="4"/>
      <c r="AL13571" s="4"/>
      <c r="AM13571" s="4"/>
    </row>
    <row r="13572" spans="21:39" x14ac:dyDescent="0.2">
      <c r="U13572" s="4"/>
      <c r="V13572" s="4"/>
      <c r="W13572" s="4"/>
      <c r="X13572" s="4"/>
      <c r="AJ13572" s="4"/>
      <c r="AK13572" s="4"/>
      <c r="AL13572" s="4"/>
      <c r="AM13572" s="4"/>
    </row>
    <row r="13573" spans="21:39" x14ac:dyDescent="0.2">
      <c r="U13573" s="4"/>
      <c r="V13573" s="4"/>
      <c r="W13573" s="4"/>
      <c r="X13573" s="4"/>
      <c r="AJ13573" s="4"/>
      <c r="AK13573" s="4"/>
      <c r="AL13573" s="4"/>
      <c r="AM13573" s="4"/>
    </row>
    <row r="13574" spans="21:39" x14ac:dyDescent="0.2">
      <c r="U13574" s="4"/>
      <c r="V13574" s="4"/>
      <c r="W13574" s="4"/>
      <c r="X13574" s="4"/>
      <c r="AJ13574" s="4"/>
      <c r="AK13574" s="4"/>
      <c r="AL13574" s="4"/>
      <c r="AM13574" s="4"/>
    </row>
    <row r="13575" spans="21:39" x14ac:dyDescent="0.2">
      <c r="U13575" s="4"/>
      <c r="V13575" s="4"/>
      <c r="W13575" s="4"/>
      <c r="X13575" s="4"/>
      <c r="AJ13575" s="4"/>
      <c r="AK13575" s="4"/>
      <c r="AL13575" s="4"/>
      <c r="AM13575" s="4"/>
    </row>
    <row r="13576" spans="21:39" x14ac:dyDescent="0.2">
      <c r="U13576" s="4"/>
      <c r="V13576" s="4"/>
      <c r="W13576" s="4"/>
      <c r="X13576" s="4"/>
      <c r="AJ13576" s="4"/>
      <c r="AK13576" s="4"/>
      <c r="AL13576" s="4"/>
      <c r="AM13576" s="4"/>
    </row>
    <row r="13577" spans="21:39" x14ac:dyDescent="0.2">
      <c r="U13577" s="4"/>
      <c r="V13577" s="4"/>
      <c r="W13577" s="4"/>
      <c r="X13577" s="4"/>
      <c r="AJ13577" s="4"/>
      <c r="AK13577" s="4"/>
      <c r="AL13577" s="4"/>
      <c r="AM13577" s="4"/>
    </row>
    <row r="13578" spans="21:39" x14ac:dyDescent="0.2">
      <c r="U13578" s="4"/>
      <c r="V13578" s="4"/>
      <c r="W13578" s="4"/>
      <c r="X13578" s="4"/>
      <c r="AJ13578" s="4"/>
      <c r="AK13578" s="4"/>
      <c r="AL13578" s="4"/>
      <c r="AM13578" s="4"/>
    </row>
    <row r="13579" spans="21:39" x14ac:dyDescent="0.2">
      <c r="U13579" s="4"/>
      <c r="V13579" s="4"/>
      <c r="W13579" s="4"/>
      <c r="X13579" s="4"/>
      <c r="AJ13579" s="4"/>
      <c r="AK13579" s="4"/>
      <c r="AL13579" s="4"/>
      <c r="AM13579" s="4"/>
    </row>
    <row r="13580" spans="21:39" x14ac:dyDescent="0.2">
      <c r="U13580" s="4"/>
      <c r="V13580" s="4"/>
      <c r="W13580" s="4"/>
      <c r="X13580" s="4"/>
      <c r="AJ13580" s="4"/>
      <c r="AK13580" s="4"/>
      <c r="AL13580" s="4"/>
      <c r="AM13580" s="4"/>
    </row>
    <row r="13581" spans="21:39" x14ac:dyDescent="0.2">
      <c r="U13581" s="4"/>
      <c r="V13581" s="4"/>
      <c r="W13581" s="4"/>
      <c r="X13581" s="4"/>
      <c r="AJ13581" s="4"/>
      <c r="AK13581" s="4"/>
      <c r="AL13581" s="4"/>
      <c r="AM13581" s="4"/>
    </row>
    <row r="13582" spans="21:39" x14ac:dyDescent="0.2">
      <c r="U13582" s="4"/>
      <c r="V13582" s="4"/>
      <c r="W13582" s="4"/>
      <c r="X13582" s="4"/>
      <c r="AJ13582" s="4"/>
      <c r="AK13582" s="4"/>
      <c r="AL13582" s="4"/>
      <c r="AM13582" s="4"/>
    </row>
    <row r="13583" spans="21:39" x14ac:dyDescent="0.2">
      <c r="U13583" s="4"/>
      <c r="V13583" s="4"/>
      <c r="W13583" s="4"/>
      <c r="X13583" s="4"/>
      <c r="AJ13583" s="4"/>
      <c r="AK13583" s="4"/>
      <c r="AL13583" s="4"/>
      <c r="AM13583" s="4"/>
    </row>
    <row r="13584" spans="21:39" x14ac:dyDescent="0.2">
      <c r="U13584" s="4"/>
      <c r="V13584" s="4"/>
      <c r="W13584" s="4"/>
      <c r="X13584" s="4"/>
      <c r="AJ13584" s="4"/>
      <c r="AK13584" s="4"/>
      <c r="AL13584" s="4"/>
      <c r="AM13584" s="4"/>
    </row>
    <row r="13585" spans="21:39" x14ac:dyDescent="0.2">
      <c r="U13585" s="4"/>
      <c r="V13585" s="4"/>
      <c r="W13585" s="4"/>
      <c r="X13585" s="4"/>
      <c r="AJ13585" s="4"/>
      <c r="AK13585" s="4"/>
      <c r="AL13585" s="4"/>
      <c r="AM13585" s="4"/>
    </row>
    <row r="13586" spans="21:39" x14ac:dyDescent="0.2">
      <c r="U13586" s="4"/>
      <c r="V13586" s="4"/>
      <c r="W13586" s="4"/>
      <c r="X13586" s="4"/>
      <c r="AJ13586" s="4"/>
      <c r="AK13586" s="4"/>
      <c r="AL13586" s="4"/>
      <c r="AM13586" s="4"/>
    </row>
    <row r="13587" spans="21:39" x14ac:dyDescent="0.2">
      <c r="U13587" s="4"/>
      <c r="V13587" s="4"/>
      <c r="W13587" s="4"/>
      <c r="X13587" s="4"/>
      <c r="AJ13587" s="4"/>
      <c r="AK13587" s="4"/>
      <c r="AL13587" s="4"/>
      <c r="AM13587" s="4"/>
    </row>
    <row r="13588" spans="21:39" x14ac:dyDescent="0.2">
      <c r="U13588" s="4"/>
      <c r="V13588" s="4"/>
      <c r="W13588" s="4"/>
      <c r="X13588" s="4"/>
      <c r="AJ13588" s="4"/>
      <c r="AK13588" s="4"/>
      <c r="AL13588" s="4"/>
      <c r="AM13588" s="4"/>
    </row>
    <row r="13589" spans="21:39" x14ac:dyDescent="0.2">
      <c r="U13589" s="4"/>
      <c r="V13589" s="4"/>
      <c r="W13589" s="4"/>
      <c r="X13589" s="4"/>
      <c r="AJ13589" s="4"/>
      <c r="AK13589" s="4"/>
      <c r="AL13589" s="4"/>
      <c r="AM13589" s="4"/>
    </row>
    <row r="13590" spans="21:39" x14ac:dyDescent="0.2">
      <c r="U13590" s="4"/>
      <c r="V13590" s="4"/>
      <c r="W13590" s="4"/>
      <c r="X13590" s="4"/>
      <c r="AJ13590" s="4"/>
      <c r="AK13590" s="4"/>
      <c r="AL13590" s="4"/>
      <c r="AM13590" s="4"/>
    </row>
    <row r="13591" spans="21:39" x14ac:dyDescent="0.2">
      <c r="U13591" s="4"/>
      <c r="V13591" s="4"/>
      <c r="W13591" s="4"/>
      <c r="X13591" s="4"/>
      <c r="AJ13591" s="4"/>
      <c r="AK13591" s="4"/>
      <c r="AL13591" s="4"/>
      <c r="AM13591" s="4"/>
    </row>
    <row r="13592" spans="21:39" x14ac:dyDescent="0.2">
      <c r="U13592" s="4"/>
      <c r="V13592" s="4"/>
      <c r="W13592" s="4"/>
      <c r="X13592" s="4"/>
      <c r="AJ13592" s="4"/>
      <c r="AK13592" s="4"/>
      <c r="AL13592" s="4"/>
      <c r="AM13592" s="4"/>
    </row>
    <row r="13593" spans="21:39" x14ac:dyDescent="0.2">
      <c r="U13593" s="4"/>
      <c r="V13593" s="4"/>
      <c r="W13593" s="4"/>
      <c r="X13593" s="4"/>
      <c r="AJ13593" s="4"/>
      <c r="AK13593" s="4"/>
      <c r="AL13593" s="4"/>
      <c r="AM13593" s="4"/>
    </row>
    <row r="13594" spans="21:39" x14ac:dyDescent="0.2">
      <c r="U13594" s="4"/>
      <c r="V13594" s="4"/>
      <c r="W13594" s="4"/>
      <c r="X13594" s="4"/>
      <c r="AJ13594" s="4"/>
      <c r="AK13594" s="4"/>
      <c r="AL13594" s="4"/>
      <c r="AM13594" s="4"/>
    </row>
    <row r="13595" spans="21:39" x14ac:dyDescent="0.2">
      <c r="U13595" s="4"/>
      <c r="V13595" s="4"/>
      <c r="W13595" s="4"/>
      <c r="X13595" s="4"/>
      <c r="AJ13595" s="4"/>
      <c r="AK13595" s="4"/>
      <c r="AL13595" s="4"/>
      <c r="AM13595" s="4"/>
    </row>
    <row r="13596" spans="21:39" x14ac:dyDescent="0.2">
      <c r="U13596" s="4"/>
      <c r="V13596" s="4"/>
      <c r="W13596" s="4"/>
      <c r="X13596" s="4"/>
      <c r="AJ13596" s="4"/>
      <c r="AK13596" s="4"/>
      <c r="AL13596" s="4"/>
      <c r="AM13596" s="4"/>
    </row>
    <row r="13597" spans="21:39" x14ac:dyDescent="0.2">
      <c r="U13597" s="4"/>
      <c r="V13597" s="4"/>
      <c r="W13597" s="4"/>
      <c r="X13597" s="4"/>
      <c r="AJ13597" s="4"/>
      <c r="AK13597" s="4"/>
      <c r="AL13597" s="4"/>
      <c r="AM13597" s="4"/>
    </row>
    <row r="13598" spans="21:39" x14ac:dyDescent="0.2">
      <c r="U13598" s="4"/>
      <c r="V13598" s="4"/>
      <c r="W13598" s="4"/>
      <c r="X13598" s="4"/>
      <c r="AJ13598" s="4"/>
      <c r="AK13598" s="4"/>
      <c r="AL13598" s="4"/>
      <c r="AM13598" s="4"/>
    </row>
    <row r="13599" spans="21:39" x14ac:dyDescent="0.2">
      <c r="U13599" s="4"/>
      <c r="V13599" s="4"/>
      <c r="W13599" s="4"/>
      <c r="X13599" s="4"/>
      <c r="AJ13599" s="4"/>
      <c r="AK13599" s="4"/>
      <c r="AL13599" s="4"/>
      <c r="AM13599" s="4"/>
    </row>
    <row r="13600" spans="21:39" x14ac:dyDescent="0.2">
      <c r="U13600" s="4"/>
      <c r="V13600" s="4"/>
      <c r="W13600" s="4"/>
      <c r="X13600" s="4"/>
      <c r="AJ13600" s="4"/>
      <c r="AK13600" s="4"/>
      <c r="AL13600" s="4"/>
      <c r="AM13600" s="4"/>
    </row>
    <row r="13601" spans="21:39" x14ac:dyDescent="0.2">
      <c r="U13601" s="4"/>
      <c r="V13601" s="4"/>
      <c r="W13601" s="4"/>
      <c r="X13601" s="4"/>
      <c r="AJ13601" s="4"/>
      <c r="AK13601" s="4"/>
      <c r="AL13601" s="4"/>
      <c r="AM13601" s="4"/>
    </row>
    <row r="13602" spans="21:39" x14ac:dyDescent="0.2">
      <c r="U13602" s="4"/>
      <c r="V13602" s="4"/>
      <c r="W13602" s="4"/>
      <c r="X13602" s="4"/>
      <c r="AJ13602" s="4"/>
      <c r="AK13602" s="4"/>
      <c r="AL13602" s="4"/>
      <c r="AM13602" s="4"/>
    </row>
    <row r="13603" spans="21:39" x14ac:dyDescent="0.2">
      <c r="U13603" s="4"/>
      <c r="V13603" s="4"/>
      <c r="W13603" s="4"/>
      <c r="X13603" s="4"/>
      <c r="AJ13603" s="4"/>
      <c r="AK13603" s="4"/>
      <c r="AL13603" s="4"/>
      <c r="AM13603" s="4"/>
    </row>
    <row r="13604" spans="21:39" x14ac:dyDescent="0.2">
      <c r="U13604" s="4"/>
      <c r="V13604" s="4"/>
      <c r="W13604" s="4"/>
      <c r="X13604" s="4"/>
      <c r="AJ13604" s="4"/>
      <c r="AK13604" s="4"/>
      <c r="AL13604" s="4"/>
      <c r="AM13604" s="4"/>
    </row>
    <row r="13605" spans="21:39" x14ac:dyDescent="0.2">
      <c r="U13605" s="4"/>
      <c r="V13605" s="4"/>
      <c r="W13605" s="4"/>
      <c r="X13605" s="4"/>
      <c r="AJ13605" s="4"/>
      <c r="AK13605" s="4"/>
      <c r="AL13605" s="4"/>
      <c r="AM13605" s="4"/>
    </row>
    <row r="13606" spans="21:39" x14ac:dyDescent="0.2">
      <c r="U13606" s="4"/>
      <c r="V13606" s="4"/>
      <c r="W13606" s="4"/>
      <c r="X13606" s="4"/>
      <c r="AJ13606" s="4"/>
      <c r="AK13606" s="4"/>
      <c r="AL13606" s="4"/>
      <c r="AM13606" s="4"/>
    </row>
    <row r="13607" spans="21:39" x14ac:dyDescent="0.2">
      <c r="U13607" s="4"/>
      <c r="V13607" s="4"/>
      <c r="W13607" s="4"/>
      <c r="X13607" s="4"/>
      <c r="AJ13607" s="4"/>
      <c r="AK13607" s="4"/>
      <c r="AL13607" s="4"/>
      <c r="AM13607" s="4"/>
    </row>
    <row r="13608" spans="21:39" x14ac:dyDescent="0.2">
      <c r="U13608" s="4"/>
      <c r="V13608" s="4"/>
      <c r="W13608" s="4"/>
      <c r="X13608" s="4"/>
      <c r="AJ13608" s="4"/>
      <c r="AK13608" s="4"/>
      <c r="AL13608" s="4"/>
      <c r="AM13608" s="4"/>
    </row>
    <row r="13609" spans="21:39" x14ac:dyDescent="0.2">
      <c r="U13609" s="4"/>
      <c r="V13609" s="4"/>
      <c r="W13609" s="4"/>
      <c r="X13609" s="4"/>
      <c r="AJ13609" s="4"/>
      <c r="AK13609" s="4"/>
      <c r="AL13609" s="4"/>
      <c r="AM13609" s="4"/>
    </row>
    <row r="13610" spans="21:39" x14ac:dyDescent="0.2">
      <c r="U13610" s="4"/>
      <c r="V13610" s="4"/>
      <c r="W13610" s="4"/>
      <c r="X13610" s="4"/>
      <c r="AJ13610" s="4"/>
      <c r="AK13610" s="4"/>
      <c r="AL13610" s="4"/>
      <c r="AM13610" s="4"/>
    </row>
    <row r="13611" spans="21:39" x14ac:dyDescent="0.2">
      <c r="U13611" s="4"/>
      <c r="V13611" s="4"/>
      <c r="W13611" s="4"/>
      <c r="X13611" s="4"/>
      <c r="AJ13611" s="4"/>
      <c r="AK13611" s="4"/>
      <c r="AL13611" s="4"/>
      <c r="AM13611" s="4"/>
    </row>
    <row r="13612" spans="21:39" x14ac:dyDescent="0.2">
      <c r="U13612" s="4"/>
      <c r="V13612" s="4"/>
      <c r="W13612" s="4"/>
      <c r="X13612" s="4"/>
      <c r="AJ13612" s="4"/>
      <c r="AK13612" s="4"/>
      <c r="AL13612" s="4"/>
      <c r="AM13612" s="4"/>
    </row>
    <row r="13613" spans="21:39" x14ac:dyDescent="0.2">
      <c r="U13613" s="4"/>
      <c r="V13613" s="4"/>
      <c r="W13613" s="4"/>
      <c r="X13613" s="4"/>
      <c r="AJ13613" s="4"/>
      <c r="AK13613" s="4"/>
      <c r="AL13613" s="4"/>
      <c r="AM13613" s="4"/>
    </row>
    <row r="13614" spans="21:39" x14ac:dyDescent="0.2">
      <c r="U13614" s="4"/>
      <c r="V13614" s="4"/>
      <c r="W13614" s="4"/>
      <c r="X13614" s="4"/>
      <c r="AJ13614" s="4"/>
      <c r="AK13614" s="4"/>
      <c r="AL13614" s="4"/>
      <c r="AM13614" s="4"/>
    </row>
    <row r="13615" spans="21:39" x14ac:dyDescent="0.2">
      <c r="U13615" s="4"/>
      <c r="V13615" s="4"/>
      <c r="W13615" s="4"/>
      <c r="X13615" s="4"/>
      <c r="AJ13615" s="4"/>
      <c r="AK13615" s="4"/>
      <c r="AL13615" s="4"/>
      <c r="AM13615" s="4"/>
    </row>
    <row r="13616" spans="21:39" x14ac:dyDescent="0.2">
      <c r="U13616" s="4"/>
      <c r="V13616" s="4"/>
      <c r="W13616" s="4"/>
      <c r="X13616" s="4"/>
      <c r="AJ13616" s="4"/>
      <c r="AK13616" s="4"/>
      <c r="AL13616" s="4"/>
      <c r="AM13616" s="4"/>
    </row>
    <row r="13617" spans="21:39" x14ac:dyDescent="0.2">
      <c r="U13617" s="4"/>
      <c r="V13617" s="4"/>
      <c r="W13617" s="4"/>
      <c r="X13617" s="4"/>
      <c r="AJ13617" s="4"/>
      <c r="AK13617" s="4"/>
      <c r="AL13617" s="4"/>
      <c r="AM13617" s="4"/>
    </row>
    <row r="13618" spans="21:39" x14ac:dyDescent="0.2">
      <c r="U13618" s="4"/>
      <c r="V13618" s="4"/>
      <c r="W13618" s="4"/>
      <c r="X13618" s="4"/>
      <c r="AJ13618" s="4"/>
      <c r="AK13618" s="4"/>
      <c r="AL13618" s="4"/>
      <c r="AM13618" s="4"/>
    </row>
    <row r="13619" spans="21:39" x14ac:dyDescent="0.2">
      <c r="U13619" s="4"/>
      <c r="V13619" s="4"/>
      <c r="W13619" s="4"/>
      <c r="X13619" s="4"/>
      <c r="AJ13619" s="4"/>
      <c r="AK13619" s="4"/>
      <c r="AL13619" s="4"/>
      <c r="AM13619" s="4"/>
    </row>
    <row r="13620" spans="21:39" x14ac:dyDescent="0.2">
      <c r="U13620" s="4"/>
      <c r="V13620" s="4"/>
      <c r="W13620" s="4"/>
      <c r="X13620" s="4"/>
      <c r="AJ13620" s="4"/>
      <c r="AK13620" s="4"/>
      <c r="AL13620" s="4"/>
      <c r="AM13620" s="4"/>
    </row>
    <row r="13621" spans="21:39" x14ac:dyDescent="0.2">
      <c r="U13621" s="4"/>
      <c r="V13621" s="4"/>
      <c r="W13621" s="4"/>
      <c r="X13621" s="4"/>
      <c r="AJ13621" s="4"/>
      <c r="AK13621" s="4"/>
      <c r="AL13621" s="4"/>
      <c r="AM13621" s="4"/>
    </row>
    <row r="13622" spans="21:39" x14ac:dyDescent="0.2">
      <c r="U13622" s="4"/>
      <c r="V13622" s="4"/>
      <c r="W13622" s="4"/>
      <c r="X13622" s="4"/>
      <c r="AJ13622" s="4"/>
      <c r="AK13622" s="4"/>
      <c r="AL13622" s="4"/>
      <c r="AM13622" s="4"/>
    </row>
    <row r="13623" spans="21:39" x14ac:dyDescent="0.2">
      <c r="U13623" s="4"/>
      <c r="V13623" s="4"/>
      <c r="W13623" s="4"/>
      <c r="X13623" s="4"/>
      <c r="AJ13623" s="4"/>
      <c r="AK13623" s="4"/>
      <c r="AL13623" s="4"/>
      <c r="AM13623" s="4"/>
    </row>
    <row r="13624" spans="21:39" x14ac:dyDescent="0.2">
      <c r="U13624" s="4"/>
      <c r="V13624" s="4"/>
      <c r="W13624" s="4"/>
      <c r="X13624" s="4"/>
      <c r="AJ13624" s="4"/>
      <c r="AK13624" s="4"/>
      <c r="AL13624" s="4"/>
      <c r="AM13624" s="4"/>
    </row>
    <row r="13625" spans="21:39" x14ac:dyDescent="0.2">
      <c r="U13625" s="4"/>
      <c r="V13625" s="4"/>
      <c r="W13625" s="4"/>
      <c r="X13625" s="4"/>
      <c r="AJ13625" s="4"/>
      <c r="AK13625" s="4"/>
      <c r="AL13625" s="4"/>
      <c r="AM13625" s="4"/>
    </row>
    <row r="13626" spans="21:39" x14ac:dyDescent="0.2">
      <c r="U13626" s="4"/>
      <c r="V13626" s="4"/>
      <c r="W13626" s="4"/>
      <c r="X13626" s="4"/>
      <c r="AJ13626" s="4"/>
      <c r="AK13626" s="4"/>
      <c r="AL13626" s="4"/>
      <c r="AM13626" s="4"/>
    </row>
    <row r="13627" spans="21:39" x14ac:dyDescent="0.2">
      <c r="U13627" s="4"/>
      <c r="V13627" s="4"/>
      <c r="W13627" s="4"/>
      <c r="X13627" s="4"/>
      <c r="AJ13627" s="4"/>
      <c r="AK13627" s="4"/>
      <c r="AL13627" s="4"/>
      <c r="AM13627" s="4"/>
    </row>
    <row r="13628" spans="21:39" x14ac:dyDescent="0.2">
      <c r="U13628" s="4"/>
      <c r="V13628" s="4"/>
      <c r="W13628" s="4"/>
      <c r="X13628" s="4"/>
      <c r="AJ13628" s="4"/>
      <c r="AK13628" s="4"/>
      <c r="AL13628" s="4"/>
      <c r="AM13628" s="4"/>
    </row>
    <row r="13629" spans="21:39" x14ac:dyDescent="0.2">
      <c r="U13629" s="4"/>
      <c r="V13629" s="4"/>
      <c r="W13629" s="4"/>
      <c r="X13629" s="4"/>
      <c r="AJ13629" s="4"/>
      <c r="AK13629" s="4"/>
      <c r="AL13629" s="4"/>
      <c r="AM13629" s="4"/>
    </row>
    <row r="13630" spans="21:39" x14ac:dyDescent="0.2">
      <c r="U13630" s="4"/>
      <c r="V13630" s="4"/>
      <c r="W13630" s="4"/>
      <c r="X13630" s="4"/>
      <c r="AJ13630" s="4"/>
      <c r="AK13630" s="4"/>
      <c r="AL13630" s="4"/>
      <c r="AM13630" s="4"/>
    </row>
    <row r="13631" spans="21:39" x14ac:dyDescent="0.2">
      <c r="U13631" s="4"/>
      <c r="V13631" s="4"/>
      <c r="W13631" s="4"/>
      <c r="X13631" s="4"/>
      <c r="AJ13631" s="4"/>
      <c r="AK13631" s="4"/>
      <c r="AL13631" s="4"/>
      <c r="AM13631" s="4"/>
    </row>
    <row r="13632" spans="21:39" x14ac:dyDescent="0.2">
      <c r="U13632" s="4"/>
      <c r="V13632" s="4"/>
      <c r="W13632" s="4"/>
      <c r="X13632" s="4"/>
      <c r="AJ13632" s="4"/>
      <c r="AK13632" s="4"/>
      <c r="AL13632" s="4"/>
      <c r="AM13632" s="4"/>
    </row>
    <row r="13633" spans="21:39" x14ac:dyDescent="0.2">
      <c r="U13633" s="4"/>
      <c r="V13633" s="4"/>
      <c r="W13633" s="4"/>
      <c r="X13633" s="4"/>
      <c r="AJ13633" s="4"/>
      <c r="AK13633" s="4"/>
      <c r="AL13633" s="4"/>
      <c r="AM13633" s="4"/>
    </row>
    <row r="13634" spans="21:39" x14ac:dyDescent="0.2">
      <c r="U13634" s="4"/>
      <c r="V13634" s="4"/>
      <c r="W13634" s="4"/>
      <c r="X13634" s="4"/>
      <c r="AJ13634" s="4"/>
      <c r="AK13634" s="4"/>
      <c r="AL13634" s="4"/>
      <c r="AM13634" s="4"/>
    </row>
    <row r="13635" spans="21:39" x14ac:dyDescent="0.2">
      <c r="U13635" s="4"/>
      <c r="V13635" s="4"/>
      <c r="W13635" s="4"/>
      <c r="X13635" s="4"/>
      <c r="AJ13635" s="4"/>
      <c r="AK13635" s="4"/>
      <c r="AL13635" s="4"/>
      <c r="AM13635" s="4"/>
    </row>
    <row r="13636" spans="21:39" x14ac:dyDescent="0.2">
      <c r="U13636" s="4"/>
      <c r="V13636" s="4"/>
      <c r="W13636" s="4"/>
      <c r="X13636" s="4"/>
      <c r="AJ13636" s="4"/>
      <c r="AK13636" s="4"/>
      <c r="AL13636" s="4"/>
      <c r="AM13636" s="4"/>
    </row>
    <row r="13637" spans="21:39" x14ac:dyDescent="0.2">
      <c r="U13637" s="4"/>
      <c r="V13637" s="4"/>
      <c r="W13637" s="4"/>
      <c r="X13637" s="4"/>
      <c r="AJ13637" s="4"/>
      <c r="AK13637" s="4"/>
      <c r="AL13637" s="4"/>
      <c r="AM13637" s="4"/>
    </row>
    <row r="13638" spans="21:39" x14ac:dyDescent="0.2">
      <c r="U13638" s="4"/>
      <c r="V13638" s="4"/>
      <c r="W13638" s="4"/>
      <c r="X13638" s="4"/>
      <c r="AJ13638" s="4"/>
      <c r="AK13638" s="4"/>
      <c r="AL13638" s="4"/>
      <c r="AM13638" s="4"/>
    </row>
    <row r="13639" spans="21:39" x14ac:dyDescent="0.2">
      <c r="U13639" s="4"/>
      <c r="V13639" s="4"/>
      <c r="W13639" s="4"/>
      <c r="X13639" s="4"/>
      <c r="AJ13639" s="4"/>
      <c r="AK13639" s="4"/>
      <c r="AL13639" s="4"/>
      <c r="AM13639" s="4"/>
    </row>
    <row r="13640" spans="21:39" x14ac:dyDescent="0.2">
      <c r="U13640" s="4"/>
      <c r="V13640" s="4"/>
      <c r="W13640" s="4"/>
      <c r="X13640" s="4"/>
      <c r="AJ13640" s="4"/>
      <c r="AK13640" s="4"/>
      <c r="AL13640" s="4"/>
      <c r="AM13640" s="4"/>
    </row>
    <row r="13641" spans="21:39" x14ac:dyDescent="0.2">
      <c r="U13641" s="4"/>
      <c r="V13641" s="4"/>
      <c r="W13641" s="4"/>
      <c r="X13641" s="4"/>
      <c r="AJ13641" s="4"/>
      <c r="AK13641" s="4"/>
      <c r="AL13641" s="4"/>
      <c r="AM13641" s="4"/>
    </row>
    <row r="13642" spans="21:39" x14ac:dyDescent="0.2">
      <c r="U13642" s="4"/>
      <c r="V13642" s="4"/>
      <c r="W13642" s="4"/>
      <c r="X13642" s="4"/>
      <c r="AJ13642" s="4"/>
      <c r="AK13642" s="4"/>
      <c r="AL13642" s="4"/>
      <c r="AM13642" s="4"/>
    </row>
    <row r="13643" spans="21:39" x14ac:dyDescent="0.2">
      <c r="U13643" s="4"/>
      <c r="V13643" s="4"/>
      <c r="W13643" s="4"/>
      <c r="X13643" s="4"/>
      <c r="AJ13643" s="4"/>
      <c r="AK13643" s="4"/>
      <c r="AL13643" s="4"/>
      <c r="AM13643" s="4"/>
    </row>
    <row r="13644" spans="21:39" x14ac:dyDescent="0.2">
      <c r="U13644" s="4"/>
      <c r="V13644" s="4"/>
      <c r="W13644" s="4"/>
      <c r="X13644" s="4"/>
      <c r="AJ13644" s="4"/>
      <c r="AK13644" s="4"/>
      <c r="AL13644" s="4"/>
      <c r="AM13644" s="4"/>
    </row>
    <row r="13645" spans="21:39" x14ac:dyDescent="0.2">
      <c r="U13645" s="4"/>
      <c r="V13645" s="4"/>
      <c r="W13645" s="4"/>
      <c r="X13645" s="4"/>
      <c r="AJ13645" s="4"/>
      <c r="AK13645" s="4"/>
      <c r="AL13645" s="4"/>
      <c r="AM13645" s="4"/>
    </row>
    <row r="13646" spans="21:39" x14ac:dyDescent="0.2">
      <c r="U13646" s="4"/>
      <c r="V13646" s="4"/>
      <c r="W13646" s="4"/>
      <c r="X13646" s="4"/>
      <c r="AJ13646" s="4"/>
      <c r="AK13646" s="4"/>
      <c r="AL13646" s="4"/>
      <c r="AM13646" s="4"/>
    </row>
    <row r="13647" spans="21:39" x14ac:dyDescent="0.2">
      <c r="U13647" s="4"/>
      <c r="V13647" s="4"/>
      <c r="W13647" s="4"/>
      <c r="X13647" s="4"/>
      <c r="AJ13647" s="4"/>
      <c r="AK13647" s="4"/>
      <c r="AL13647" s="4"/>
      <c r="AM13647" s="4"/>
    </row>
    <row r="13648" spans="21:39" x14ac:dyDescent="0.2">
      <c r="U13648" s="4"/>
      <c r="V13648" s="4"/>
      <c r="W13648" s="4"/>
      <c r="X13648" s="4"/>
      <c r="AJ13648" s="4"/>
      <c r="AK13648" s="4"/>
      <c r="AL13648" s="4"/>
      <c r="AM13648" s="4"/>
    </row>
    <row r="13649" spans="21:39" x14ac:dyDescent="0.2">
      <c r="U13649" s="4"/>
      <c r="V13649" s="4"/>
      <c r="W13649" s="4"/>
      <c r="X13649" s="4"/>
      <c r="AJ13649" s="4"/>
      <c r="AK13649" s="4"/>
      <c r="AL13649" s="4"/>
      <c r="AM13649" s="4"/>
    </row>
    <row r="13650" spans="21:39" x14ac:dyDescent="0.2">
      <c r="U13650" s="4"/>
      <c r="V13650" s="4"/>
      <c r="W13650" s="4"/>
      <c r="X13650" s="4"/>
      <c r="AJ13650" s="4"/>
      <c r="AK13650" s="4"/>
      <c r="AL13650" s="4"/>
      <c r="AM13650" s="4"/>
    </row>
    <row r="13651" spans="21:39" x14ac:dyDescent="0.2">
      <c r="U13651" s="4"/>
      <c r="V13651" s="4"/>
      <c r="W13651" s="4"/>
      <c r="X13651" s="4"/>
      <c r="AJ13651" s="4"/>
      <c r="AK13651" s="4"/>
      <c r="AL13651" s="4"/>
      <c r="AM13651" s="4"/>
    </row>
    <row r="13652" spans="21:39" x14ac:dyDescent="0.2">
      <c r="U13652" s="4"/>
      <c r="V13652" s="4"/>
      <c r="W13652" s="4"/>
      <c r="X13652" s="4"/>
      <c r="AJ13652" s="4"/>
      <c r="AK13652" s="4"/>
      <c r="AL13652" s="4"/>
      <c r="AM13652" s="4"/>
    </row>
    <row r="13653" spans="21:39" x14ac:dyDescent="0.2">
      <c r="U13653" s="4"/>
      <c r="V13653" s="4"/>
      <c r="W13653" s="4"/>
      <c r="X13653" s="4"/>
      <c r="AJ13653" s="4"/>
      <c r="AK13653" s="4"/>
      <c r="AL13653" s="4"/>
      <c r="AM13653" s="4"/>
    </row>
    <row r="13654" spans="21:39" x14ac:dyDescent="0.2">
      <c r="U13654" s="4"/>
      <c r="V13654" s="4"/>
      <c r="W13654" s="4"/>
      <c r="X13654" s="4"/>
      <c r="AJ13654" s="4"/>
      <c r="AK13654" s="4"/>
      <c r="AL13654" s="4"/>
      <c r="AM13654" s="4"/>
    </row>
    <row r="13655" spans="21:39" x14ac:dyDescent="0.2">
      <c r="U13655" s="4"/>
      <c r="V13655" s="4"/>
      <c r="W13655" s="4"/>
      <c r="X13655" s="4"/>
      <c r="AJ13655" s="4"/>
      <c r="AK13655" s="4"/>
      <c r="AL13655" s="4"/>
      <c r="AM13655" s="4"/>
    </row>
    <row r="13656" spans="21:39" x14ac:dyDescent="0.2">
      <c r="U13656" s="4"/>
      <c r="V13656" s="4"/>
      <c r="W13656" s="4"/>
      <c r="X13656" s="4"/>
      <c r="AJ13656" s="4"/>
      <c r="AK13656" s="4"/>
      <c r="AL13656" s="4"/>
      <c r="AM13656" s="4"/>
    </row>
    <row r="13657" spans="21:39" x14ac:dyDescent="0.2">
      <c r="U13657" s="4"/>
      <c r="V13657" s="4"/>
      <c r="W13657" s="4"/>
      <c r="X13657" s="4"/>
      <c r="AJ13657" s="4"/>
      <c r="AK13657" s="4"/>
      <c r="AL13657" s="4"/>
      <c r="AM13657" s="4"/>
    </row>
    <row r="13658" spans="21:39" x14ac:dyDescent="0.2">
      <c r="U13658" s="4"/>
      <c r="V13658" s="4"/>
      <c r="W13658" s="4"/>
      <c r="X13658" s="4"/>
      <c r="AJ13658" s="4"/>
      <c r="AK13658" s="4"/>
      <c r="AL13658" s="4"/>
      <c r="AM13658" s="4"/>
    </row>
    <row r="13659" spans="21:39" x14ac:dyDescent="0.2">
      <c r="U13659" s="4"/>
      <c r="V13659" s="4"/>
      <c r="W13659" s="4"/>
      <c r="X13659" s="4"/>
      <c r="AJ13659" s="4"/>
      <c r="AK13659" s="4"/>
      <c r="AL13659" s="4"/>
      <c r="AM13659" s="4"/>
    </row>
    <row r="13660" spans="21:39" x14ac:dyDescent="0.2">
      <c r="U13660" s="4"/>
      <c r="V13660" s="4"/>
      <c r="W13660" s="4"/>
      <c r="X13660" s="4"/>
      <c r="AJ13660" s="4"/>
      <c r="AK13660" s="4"/>
      <c r="AL13660" s="4"/>
      <c r="AM13660" s="4"/>
    </row>
    <row r="13661" spans="21:39" x14ac:dyDescent="0.2">
      <c r="U13661" s="4"/>
      <c r="V13661" s="4"/>
      <c r="W13661" s="4"/>
      <c r="X13661" s="4"/>
      <c r="AJ13661" s="4"/>
      <c r="AK13661" s="4"/>
      <c r="AL13661" s="4"/>
      <c r="AM13661" s="4"/>
    </row>
    <row r="13662" spans="21:39" x14ac:dyDescent="0.2">
      <c r="U13662" s="4"/>
      <c r="V13662" s="4"/>
      <c r="W13662" s="4"/>
      <c r="X13662" s="4"/>
      <c r="AJ13662" s="4"/>
      <c r="AK13662" s="4"/>
      <c r="AL13662" s="4"/>
      <c r="AM13662" s="4"/>
    </row>
    <row r="13663" spans="21:39" x14ac:dyDescent="0.2">
      <c r="U13663" s="4"/>
      <c r="V13663" s="4"/>
      <c r="W13663" s="4"/>
      <c r="X13663" s="4"/>
      <c r="AJ13663" s="4"/>
      <c r="AK13663" s="4"/>
      <c r="AL13663" s="4"/>
      <c r="AM13663" s="4"/>
    </row>
    <row r="13664" spans="21:39" x14ac:dyDescent="0.2">
      <c r="U13664" s="4"/>
      <c r="V13664" s="4"/>
      <c r="W13664" s="4"/>
      <c r="X13664" s="4"/>
      <c r="AJ13664" s="4"/>
      <c r="AK13664" s="4"/>
      <c r="AL13664" s="4"/>
      <c r="AM13664" s="4"/>
    </row>
    <row r="13665" spans="21:39" x14ac:dyDescent="0.2">
      <c r="U13665" s="4"/>
      <c r="V13665" s="4"/>
      <c r="W13665" s="4"/>
      <c r="X13665" s="4"/>
      <c r="AJ13665" s="4"/>
      <c r="AK13665" s="4"/>
      <c r="AL13665" s="4"/>
      <c r="AM13665" s="4"/>
    </row>
    <row r="13666" spans="21:39" x14ac:dyDescent="0.2">
      <c r="U13666" s="4"/>
      <c r="V13666" s="4"/>
      <c r="W13666" s="4"/>
      <c r="X13666" s="4"/>
      <c r="AJ13666" s="4"/>
      <c r="AK13666" s="4"/>
      <c r="AL13666" s="4"/>
      <c r="AM13666" s="4"/>
    </row>
    <row r="13667" spans="21:39" x14ac:dyDescent="0.2">
      <c r="U13667" s="4"/>
      <c r="V13667" s="4"/>
      <c r="W13667" s="4"/>
      <c r="X13667" s="4"/>
      <c r="AJ13667" s="4"/>
      <c r="AK13667" s="4"/>
      <c r="AL13667" s="4"/>
      <c r="AM13667" s="4"/>
    </row>
    <row r="13668" spans="21:39" x14ac:dyDescent="0.2">
      <c r="U13668" s="4"/>
      <c r="V13668" s="4"/>
      <c r="W13668" s="4"/>
      <c r="X13668" s="4"/>
      <c r="AJ13668" s="4"/>
      <c r="AK13668" s="4"/>
      <c r="AL13668" s="4"/>
      <c r="AM13668" s="4"/>
    </row>
    <row r="13669" spans="21:39" x14ac:dyDescent="0.2">
      <c r="U13669" s="4"/>
      <c r="V13669" s="4"/>
      <c r="W13669" s="4"/>
      <c r="X13669" s="4"/>
      <c r="AJ13669" s="4"/>
      <c r="AK13669" s="4"/>
      <c r="AL13669" s="4"/>
      <c r="AM13669" s="4"/>
    </row>
    <row r="13670" spans="21:39" x14ac:dyDescent="0.2">
      <c r="U13670" s="4"/>
      <c r="V13670" s="4"/>
      <c r="W13670" s="4"/>
      <c r="X13670" s="4"/>
      <c r="AJ13670" s="4"/>
      <c r="AK13670" s="4"/>
      <c r="AL13670" s="4"/>
      <c r="AM13670" s="4"/>
    </row>
    <row r="13671" spans="21:39" x14ac:dyDescent="0.2">
      <c r="U13671" s="4"/>
      <c r="V13671" s="4"/>
      <c r="W13671" s="4"/>
      <c r="X13671" s="4"/>
      <c r="AJ13671" s="4"/>
      <c r="AK13671" s="4"/>
      <c r="AL13671" s="4"/>
      <c r="AM13671" s="4"/>
    </row>
    <row r="13672" spans="21:39" x14ac:dyDescent="0.2">
      <c r="U13672" s="4"/>
      <c r="V13672" s="4"/>
      <c r="W13672" s="4"/>
      <c r="X13672" s="4"/>
      <c r="AJ13672" s="4"/>
      <c r="AK13672" s="4"/>
      <c r="AL13672" s="4"/>
      <c r="AM13672" s="4"/>
    </row>
    <row r="13673" spans="21:39" x14ac:dyDescent="0.2">
      <c r="U13673" s="4"/>
      <c r="V13673" s="4"/>
      <c r="W13673" s="4"/>
      <c r="X13673" s="4"/>
      <c r="AJ13673" s="4"/>
      <c r="AK13673" s="4"/>
      <c r="AL13673" s="4"/>
      <c r="AM13673" s="4"/>
    </row>
    <row r="13674" spans="21:39" x14ac:dyDescent="0.2">
      <c r="U13674" s="4"/>
      <c r="V13674" s="4"/>
      <c r="W13674" s="4"/>
      <c r="X13674" s="4"/>
      <c r="AJ13674" s="4"/>
      <c r="AK13674" s="4"/>
      <c r="AL13674" s="4"/>
      <c r="AM13674" s="4"/>
    </row>
    <row r="13675" spans="21:39" x14ac:dyDescent="0.2">
      <c r="U13675" s="4"/>
      <c r="V13675" s="4"/>
      <c r="W13675" s="4"/>
      <c r="X13675" s="4"/>
      <c r="AJ13675" s="4"/>
      <c r="AK13675" s="4"/>
      <c r="AL13675" s="4"/>
      <c r="AM13675" s="4"/>
    </row>
    <row r="13676" spans="21:39" x14ac:dyDescent="0.2">
      <c r="U13676" s="4"/>
      <c r="V13676" s="4"/>
      <c r="W13676" s="4"/>
      <c r="X13676" s="4"/>
      <c r="AJ13676" s="4"/>
      <c r="AK13676" s="4"/>
      <c r="AL13676" s="4"/>
      <c r="AM13676" s="4"/>
    </row>
    <row r="13677" spans="21:39" x14ac:dyDescent="0.2">
      <c r="U13677" s="4"/>
      <c r="V13677" s="4"/>
      <c r="W13677" s="4"/>
      <c r="X13677" s="4"/>
      <c r="AJ13677" s="4"/>
      <c r="AK13677" s="4"/>
      <c r="AL13677" s="4"/>
      <c r="AM13677" s="4"/>
    </row>
    <row r="13678" spans="21:39" x14ac:dyDescent="0.2">
      <c r="U13678" s="4"/>
      <c r="V13678" s="4"/>
      <c r="W13678" s="4"/>
      <c r="X13678" s="4"/>
      <c r="AJ13678" s="4"/>
      <c r="AK13678" s="4"/>
      <c r="AL13678" s="4"/>
      <c r="AM13678" s="4"/>
    </row>
    <row r="13679" spans="21:39" x14ac:dyDescent="0.2">
      <c r="U13679" s="4"/>
      <c r="V13679" s="4"/>
      <c r="W13679" s="4"/>
      <c r="X13679" s="4"/>
      <c r="AJ13679" s="4"/>
      <c r="AK13679" s="4"/>
      <c r="AL13679" s="4"/>
      <c r="AM13679" s="4"/>
    </row>
    <row r="13680" spans="21:39" x14ac:dyDescent="0.2">
      <c r="U13680" s="4"/>
      <c r="V13680" s="4"/>
      <c r="W13680" s="4"/>
      <c r="X13680" s="4"/>
      <c r="AJ13680" s="4"/>
      <c r="AK13680" s="4"/>
      <c r="AL13680" s="4"/>
      <c r="AM13680" s="4"/>
    </row>
    <row r="13681" spans="21:39" x14ac:dyDescent="0.2">
      <c r="U13681" s="4"/>
      <c r="V13681" s="4"/>
      <c r="W13681" s="4"/>
      <c r="X13681" s="4"/>
      <c r="AJ13681" s="4"/>
      <c r="AK13681" s="4"/>
      <c r="AL13681" s="4"/>
      <c r="AM13681" s="4"/>
    </row>
    <row r="13682" spans="21:39" x14ac:dyDescent="0.2">
      <c r="U13682" s="4"/>
      <c r="V13682" s="4"/>
      <c r="W13682" s="4"/>
      <c r="X13682" s="4"/>
      <c r="AJ13682" s="4"/>
      <c r="AK13682" s="4"/>
      <c r="AL13682" s="4"/>
      <c r="AM13682" s="4"/>
    </row>
    <row r="13683" spans="21:39" x14ac:dyDescent="0.2">
      <c r="U13683" s="4"/>
      <c r="V13683" s="4"/>
      <c r="W13683" s="4"/>
      <c r="X13683" s="4"/>
      <c r="AJ13683" s="4"/>
      <c r="AK13683" s="4"/>
      <c r="AL13683" s="4"/>
      <c r="AM13683" s="4"/>
    </row>
    <row r="13684" spans="21:39" x14ac:dyDescent="0.2">
      <c r="U13684" s="4"/>
      <c r="V13684" s="4"/>
      <c r="W13684" s="4"/>
      <c r="X13684" s="4"/>
      <c r="AJ13684" s="4"/>
      <c r="AK13684" s="4"/>
      <c r="AL13684" s="4"/>
      <c r="AM13684" s="4"/>
    </row>
    <row r="13685" spans="21:39" x14ac:dyDescent="0.2">
      <c r="U13685" s="4"/>
      <c r="V13685" s="4"/>
      <c r="W13685" s="4"/>
      <c r="X13685" s="4"/>
      <c r="AJ13685" s="4"/>
      <c r="AK13685" s="4"/>
      <c r="AL13685" s="4"/>
      <c r="AM13685" s="4"/>
    </row>
    <row r="13686" spans="21:39" x14ac:dyDescent="0.2">
      <c r="U13686" s="4"/>
      <c r="V13686" s="4"/>
      <c r="W13686" s="4"/>
      <c r="X13686" s="4"/>
      <c r="AJ13686" s="4"/>
      <c r="AK13686" s="4"/>
      <c r="AL13686" s="4"/>
      <c r="AM13686" s="4"/>
    </row>
    <row r="13687" spans="21:39" x14ac:dyDescent="0.2">
      <c r="U13687" s="4"/>
      <c r="V13687" s="4"/>
      <c r="W13687" s="4"/>
      <c r="X13687" s="4"/>
      <c r="AJ13687" s="4"/>
      <c r="AK13687" s="4"/>
      <c r="AL13687" s="4"/>
      <c r="AM13687" s="4"/>
    </row>
    <row r="13688" spans="21:39" x14ac:dyDescent="0.2">
      <c r="U13688" s="4"/>
      <c r="V13688" s="4"/>
      <c r="W13688" s="4"/>
      <c r="X13688" s="4"/>
      <c r="AJ13688" s="4"/>
      <c r="AK13688" s="4"/>
      <c r="AL13688" s="4"/>
      <c r="AM13688" s="4"/>
    </row>
    <row r="13689" spans="21:39" x14ac:dyDescent="0.2">
      <c r="U13689" s="4"/>
      <c r="V13689" s="4"/>
      <c r="W13689" s="4"/>
      <c r="X13689" s="4"/>
      <c r="AJ13689" s="4"/>
      <c r="AK13689" s="4"/>
      <c r="AL13689" s="4"/>
      <c r="AM13689" s="4"/>
    </row>
    <row r="13690" spans="21:39" x14ac:dyDescent="0.2">
      <c r="U13690" s="4"/>
      <c r="V13690" s="4"/>
      <c r="W13690" s="4"/>
      <c r="X13690" s="4"/>
      <c r="AJ13690" s="4"/>
      <c r="AK13690" s="4"/>
      <c r="AL13690" s="4"/>
      <c r="AM13690" s="4"/>
    </row>
    <row r="13691" spans="21:39" x14ac:dyDescent="0.2">
      <c r="U13691" s="4"/>
      <c r="V13691" s="4"/>
      <c r="W13691" s="4"/>
      <c r="X13691" s="4"/>
      <c r="AJ13691" s="4"/>
      <c r="AK13691" s="4"/>
      <c r="AL13691" s="4"/>
      <c r="AM13691" s="4"/>
    </row>
    <row r="13692" spans="21:39" x14ac:dyDescent="0.2">
      <c r="U13692" s="4"/>
      <c r="V13692" s="4"/>
      <c r="W13692" s="4"/>
      <c r="X13692" s="4"/>
      <c r="AJ13692" s="4"/>
      <c r="AK13692" s="4"/>
      <c r="AL13692" s="4"/>
      <c r="AM13692" s="4"/>
    </row>
    <row r="13693" spans="21:39" x14ac:dyDescent="0.2">
      <c r="U13693" s="4"/>
      <c r="V13693" s="4"/>
      <c r="W13693" s="4"/>
      <c r="X13693" s="4"/>
      <c r="AJ13693" s="4"/>
      <c r="AK13693" s="4"/>
      <c r="AL13693" s="4"/>
      <c r="AM13693" s="4"/>
    </row>
    <row r="13694" spans="21:39" x14ac:dyDescent="0.2">
      <c r="U13694" s="4"/>
      <c r="V13694" s="4"/>
      <c r="W13694" s="4"/>
      <c r="X13694" s="4"/>
      <c r="AJ13694" s="4"/>
      <c r="AK13694" s="4"/>
      <c r="AL13694" s="4"/>
      <c r="AM13694" s="4"/>
    </row>
    <row r="13695" spans="21:39" x14ac:dyDescent="0.2">
      <c r="U13695" s="4"/>
      <c r="V13695" s="4"/>
      <c r="W13695" s="4"/>
      <c r="X13695" s="4"/>
      <c r="AJ13695" s="4"/>
      <c r="AK13695" s="4"/>
      <c r="AL13695" s="4"/>
      <c r="AM13695" s="4"/>
    </row>
    <row r="13696" spans="21:39" x14ac:dyDescent="0.2">
      <c r="U13696" s="4"/>
      <c r="V13696" s="4"/>
      <c r="W13696" s="4"/>
      <c r="X13696" s="4"/>
      <c r="AJ13696" s="4"/>
      <c r="AK13696" s="4"/>
      <c r="AL13696" s="4"/>
      <c r="AM13696" s="4"/>
    </row>
    <row r="13697" spans="21:39" x14ac:dyDescent="0.2">
      <c r="U13697" s="4"/>
      <c r="V13697" s="4"/>
      <c r="W13697" s="4"/>
      <c r="X13697" s="4"/>
      <c r="AJ13697" s="4"/>
      <c r="AK13697" s="4"/>
      <c r="AL13697" s="4"/>
      <c r="AM13697" s="4"/>
    </row>
    <row r="13698" spans="21:39" x14ac:dyDescent="0.2">
      <c r="U13698" s="4"/>
      <c r="V13698" s="4"/>
      <c r="W13698" s="4"/>
      <c r="X13698" s="4"/>
      <c r="AJ13698" s="4"/>
      <c r="AK13698" s="4"/>
      <c r="AL13698" s="4"/>
      <c r="AM13698" s="4"/>
    </row>
    <row r="13699" spans="21:39" x14ac:dyDescent="0.2">
      <c r="U13699" s="4"/>
      <c r="V13699" s="4"/>
      <c r="W13699" s="4"/>
      <c r="X13699" s="4"/>
      <c r="AJ13699" s="4"/>
      <c r="AK13699" s="4"/>
      <c r="AL13699" s="4"/>
      <c r="AM13699" s="4"/>
    </row>
    <row r="13700" spans="21:39" x14ac:dyDescent="0.2">
      <c r="U13700" s="4"/>
      <c r="V13700" s="4"/>
      <c r="W13700" s="4"/>
      <c r="X13700" s="4"/>
      <c r="AJ13700" s="4"/>
      <c r="AK13700" s="4"/>
      <c r="AL13700" s="4"/>
      <c r="AM13700" s="4"/>
    </row>
    <row r="13701" spans="21:39" x14ac:dyDescent="0.2">
      <c r="U13701" s="4"/>
      <c r="V13701" s="4"/>
      <c r="W13701" s="4"/>
      <c r="X13701" s="4"/>
      <c r="AJ13701" s="4"/>
      <c r="AK13701" s="4"/>
      <c r="AL13701" s="4"/>
      <c r="AM13701" s="4"/>
    </row>
    <row r="13702" spans="21:39" x14ac:dyDescent="0.2">
      <c r="U13702" s="4"/>
      <c r="V13702" s="4"/>
      <c r="W13702" s="4"/>
      <c r="X13702" s="4"/>
      <c r="AJ13702" s="4"/>
      <c r="AK13702" s="4"/>
      <c r="AL13702" s="4"/>
      <c r="AM13702" s="4"/>
    </row>
    <row r="13703" spans="21:39" x14ac:dyDescent="0.2">
      <c r="U13703" s="4"/>
      <c r="V13703" s="4"/>
      <c r="W13703" s="4"/>
      <c r="X13703" s="4"/>
      <c r="AJ13703" s="4"/>
      <c r="AK13703" s="4"/>
      <c r="AL13703" s="4"/>
      <c r="AM13703" s="4"/>
    </row>
    <row r="13704" spans="21:39" x14ac:dyDescent="0.2">
      <c r="U13704" s="4"/>
      <c r="V13704" s="4"/>
      <c r="W13704" s="4"/>
      <c r="X13704" s="4"/>
      <c r="AJ13704" s="4"/>
      <c r="AK13704" s="4"/>
      <c r="AL13704" s="4"/>
      <c r="AM13704" s="4"/>
    </row>
    <row r="13705" spans="21:39" x14ac:dyDescent="0.2">
      <c r="U13705" s="4"/>
      <c r="V13705" s="4"/>
      <c r="W13705" s="4"/>
      <c r="X13705" s="4"/>
      <c r="AJ13705" s="4"/>
      <c r="AK13705" s="4"/>
      <c r="AL13705" s="4"/>
      <c r="AM13705" s="4"/>
    </row>
    <row r="13706" spans="21:39" x14ac:dyDescent="0.2">
      <c r="U13706" s="4"/>
      <c r="V13706" s="4"/>
      <c r="W13706" s="4"/>
      <c r="X13706" s="4"/>
      <c r="AJ13706" s="4"/>
      <c r="AK13706" s="4"/>
      <c r="AL13706" s="4"/>
      <c r="AM13706" s="4"/>
    </row>
    <row r="13707" spans="21:39" x14ac:dyDescent="0.2">
      <c r="U13707" s="4"/>
      <c r="V13707" s="4"/>
      <c r="W13707" s="4"/>
      <c r="X13707" s="4"/>
      <c r="AJ13707" s="4"/>
      <c r="AK13707" s="4"/>
      <c r="AL13707" s="4"/>
      <c r="AM13707" s="4"/>
    </row>
    <row r="13708" spans="21:39" x14ac:dyDescent="0.2">
      <c r="U13708" s="4"/>
      <c r="V13708" s="4"/>
      <c r="W13708" s="4"/>
      <c r="X13708" s="4"/>
      <c r="AJ13708" s="4"/>
      <c r="AK13708" s="4"/>
      <c r="AL13708" s="4"/>
      <c r="AM13708" s="4"/>
    </row>
    <row r="13709" spans="21:39" x14ac:dyDescent="0.2">
      <c r="U13709" s="4"/>
      <c r="V13709" s="4"/>
      <c r="W13709" s="4"/>
      <c r="X13709" s="4"/>
      <c r="AJ13709" s="4"/>
      <c r="AK13709" s="4"/>
      <c r="AL13709" s="4"/>
      <c r="AM13709" s="4"/>
    </row>
    <row r="13710" spans="21:39" x14ac:dyDescent="0.2">
      <c r="U13710" s="4"/>
      <c r="V13710" s="4"/>
      <c r="W13710" s="4"/>
      <c r="X13710" s="4"/>
      <c r="AJ13710" s="4"/>
      <c r="AK13710" s="4"/>
      <c r="AL13710" s="4"/>
      <c r="AM13710" s="4"/>
    </row>
    <row r="13711" spans="21:39" x14ac:dyDescent="0.2">
      <c r="U13711" s="4"/>
      <c r="V13711" s="4"/>
      <c r="W13711" s="4"/>
      <c r="X13711" s="4"/>
      <c r="AJ13711" s="4"/>
      <c r="AK13711" s="4"/>
      <c r="AL13711" s="4"/>
      <c r="AM13711" s="4"/>
    </row>
    <row r="13712" spans="21:39" x14ac:dyDescent="0.2">
      <c r="U13712" s="4"/>
      <c r="V13712" s="4"/>
      <c r="W13712" s="4"/>
      <c r="X13712" s="4"/>
      <c r="AJ13712" s="4"/>
      <c r="AK13712" s="4"/>
      <c r="AL13712" s="4"/>
      <c r="AM13712" s="4"/>
    </row>
    <row r="13713" spans="21:39" x14ac:dyDescent="0.2">
      <c r="U13713" s="4"/>
      <c r="V13713" s="4"/>
      <c r="W13713" s="4"/>
      <c r="X13713" s="4"/>
      <c r="AJ13713" s="4"/>
      <c r="AK13713" s="4"/>
      <c r="AL13713" s="4"/>
      <c r="AM13713" s="4"/>
    </row>
    <row r="13714" spans="21:39" x14ac:dyDescent="0.2">
      <c r="U13714" s="4"/>
      <c r="V13714" s="4"/>
      <c r="W13714" s="4"/>
      <c r="X13714" s="4"/>
      <c r="AJ13714" s="4"/>
      <c r="AK13714" s="4"/>
      <c r="AL13714" s="4"/>
      <c r="AM13714" s="4"/>
    </row>
    <row r="13715" spans="21:39" x14ac:dyDescent="0.2">
      <c r="U13715" s="4"/>
      <c r="V13715" s="4"/>
      <c r="W13715" s="4"/>
      <c r="X13715" s="4"/>
      <c r="AJ13715" s="4"/>
      <c r="AK13715" s="4"/>
      <c r="AL13715" s="4"/>
      <c r="AM13715" s="4"/>
    </row>
    <row r="13716" spans="21:39" x14ac:dyDescent="0.2">
      <c r="U13716" s="4"/>
      <c r="V13716" s="4"/>
      <c r="W13716" s="4"/>
      <c r="X13716" s="4"/>
      <c r="AJ13716" s="4"/>
      <c r="AK13716" s="4"/>
      <c r="AL13716" s="4"/>
      <c r="AM13716" s="4"/>
    </row>
    <row r="13717" spans="21:39" x14ac:dyDescent="0.2">
      <c r="U13717" s="4"/>
      <c r="V13717" s="4"/>
      <c r="W13717" s="4"/>
      <c r="X13717" s="4"/>
      <c r="AJ13717" s="4"/>
      <c r="AK13717" s="4"/>
      <c r="AL13717" s="4"/>
      <c r="AM13717" s="4"/>
    </row>
    <row r="13718" spans="21:39" x14ac:dyDescent="0.2">
      <c r="U13718" s="4"/>
      <c r="V13718" s="4"/>
      <c r="W13718" s="4"/>
      <c r="X13718" s="4"/>
      <c r="AJ13718" s="4"/>
      <c r="AK13718" s="4"/>
      <c r="AL13718" s="4"/>
      <c r="AM13718" s="4"/>
    </row>
    <row r="13719" spans="21:39" x14ac:dyDescent="0.2">
      <c r="U13719" s="4"/>
      <c r="V13719" s="4"/>
      <c r="W13719" s="4"/>
      <c r="X13719" s="4"/>
      <c r="AJ13719" s="4"/>
      <c r="AK13719" s="4"/>
      <c r="AL13719" s="4"/>
      <c r="AM13719" s="4"/>
    </row>
    <row r="13720" spans="21:39" x14ac:dyDescent="0.2">
      <c r="U13720" s="4"/>
      <c r="V13720" s="4"/>
      <c r="W13720" s="4"/>
      <c r="X13720" s="4"/>
      <c r="AJ13720" s="4"/>
      <c r="AK13720" s="4"/>
      <c r="AL13720" s="4"/>
      <c r="AM13720" s="4"/>
    </row>
    <row r="13721" spans="21:39" x14ac:dyDescent="0.2">
      <c r="U13721" s="4"/>
      <c r="V13721" s="4"/>
      <c r="W13721" s="4"/>
      <c r="X13721" s="4"/>
      <c r="AJ13721" s="4"/>
      <c r="AK13721" s="4"/>
      <c r="AL13721" s="4"/>
      <c r="AM13721" s="4"/>
    </row>
    <row r="13722" spans="21:39" x14ac:dyDescent="0.2">
      <c r="U13722" s="4"/>
      <c r="V13722" s="4"/>
      <c r="W13722" s="4"/>
      <c r="X13722" s="4"/>
      <c r="AJ13722" s="4"/>
      <c r="AK13722" s="4"/>
      <c r="AL13722" s="4"/>
      <c r="AM13722" s="4"/>
    </row>
    <row r="13723" spans="21:39" x14ac:dyDescent="0.2">
      <c r="U13723" s="4"/>
      <c r="V13723" s="4"/>
      <c r="W13723" s="4"/>
      <c r="X13723" s="4"/>
      <c r="AJ13723" s="4"/>
      <c r="AK13723" s="4"/>
      <c r="AL13723" s="4"/>
      <c r="AM13723" s="4"/>
    </row>
    <row r="13724" spans="21:39" x14ac:dyDescent="0.2">
      <c r="U13724" s="4"/>
      <c r="V13724" s="4"/>
      <c r="W13724" s="4"/>
      <c r="X13724" s="4"/>
      <c r="AJ13724" s="4"/>
      <c r="AK13724" s="4"/>
      <c r="AL13724" s="4"/>
      <c r="AM13724" s="4"/>
    </row>
    <row r="13725" spans="21:39" x14ac:dyDescent="0.2">
      <c r="U13725" s="4"/>
      <c r="V13725" s="4"/>
      <c r="W13725" s="4"/>
      <c r="X13725" s="4"/>
      <c r="AJ13725" s="4"/>
      <c r="AK13725" s="4"/>
      <c r="AL13725" s="4"/>
      <c r="AM13725" s="4"/>
    </row>
    <row r="13726" spans="21:39" x14ac:dyDescent="0.2">
      <c r="U13726" s="4"/>
      <c r="V13726" s="4"/>
      <c r="W13726" s="4"/>
      <c r="X13726" s="4"/>
      <c r="AJ13726" s="4"/>
      <c r="AK13726" s="4"/>
      <c r="AL13726" s="4"/>
      <c r="AM13726" s="4"/>
    </row>
    <row r="13727" spans="21:39" x14ac:dyDescent="0.2">
      <c r="U13727" s="4"/>
      <c r="V13727" s="4"/>
      <c r="W13727" s="4"/>
      <c r="X13727" s="4"/>
      <c r="AJ13727" s="4"/>
      <c r="AK13727" s="4"/>
      <c r="AL13727" s="4"/>
      <c r="AM13727" s="4"/>
    </row>
    <row r="13728" spans="21:39" x14ac:dyDescent="0.2">
      <c r="U13728" s="4"/>
      <c r="V13728" s="4"/>
      <c r="W13728" s="4"/>
      <c r="X13728" s="4"/>
      <c r="AJ13728" s="4"/>
      <c r="AK13728" s="4"/>
      <c r="AL13728" s="4"/>
      <c r="AM13728" s="4"/>
    </row>
    <row r="13729" spans="21:39" x14ac:dyDescent="0.2">
      <c r="U13729" s="4"/>
      <c r="V13729" s="4"/>
      <c r="W13729" s="4"/>
      <c r="X13729" s="4"/>
      <c r="AJ13729" s="4"/>
      <c r="AK13729" s="4"/>
      <c r="AL13729" s="4"/>
      <c r="AM13729" s="4"/>
    </row>
    <row r="13730" spans="21:39" x14ac:dyDescent="0.2">
      <c r="U13730" s="4"/>
      <c r="V13730" s="4"/>
      <c r="W13730" s="4"/>
      <c r="X13730" s="4"/>
      <c r="AJ13730" s="4"/>
      <c r="AK13730" s="4"/>
      <c r="AL13730" s="4"/>
      <c r="AM13730" s="4"/>
    </row>
    <row r="13731" spans="21:39" x14ac:dyDescent="0.2">
      <c r="U13731" s="4"/>
      <c r="V13731" s="4"/>
      <c r="W13731" s="4"/>
      <c r="X13731" s="4"/>
      <c r="AJ13731" s="4"/>
      <c r="AK13731" s="4"/>
      <c r="AL13731" s="4"/>
      <c r="AM13731" s="4"/>
    </row>
    <row r="13732" spans="21:39" x14ac:dyDescent="0.2">
      <c r="U13732" s="4"/>
      <c r="V13732" s="4"/>
      <c r="W13732" s="4"/>
      <c r="X13732" s="4"/>
      <c r="AJ13732" s="4"/>
      <c r="AK13732" s="4"/>
      <c r="AL13732" s="4"/>
      <c r="AM13732" s="4"/>
    </row>
    <row r="13733" spans="21:39" x14ac:dyDescent="0.2">
      <c r="U13733" s="4"/>
      <c r="V13733" s="4"/>
      <c r="W13733" s="4"/>
      <c r="X13733" s="4"/>
      <c r="AJ13733" s="4"/>
      <c r="AK13733" s="4"/>
      <c r="AL13733" s="4"/>
      <c r="AM13733" s="4"/>
    </row>
    <row r="13734" spans="21:39" x14ac:dyDescent="0.2">
      <c r="U13734" s="4"/>
      <c r="V13734" s="4"/>
      <c r="W13734" s="4"/>
      <c r="X13734" s="4"/>
      <c r="AJ13734" s="4"/>
      <c r="AK13734" s="4"/>
      <c r="AL13734" s="4"/>
      <c r="AM13734" s="4"/>
    </row>
    <row r="13735" spans="21:39" x14ac:dyDescent="0.2">
      <c r="U13735" s="4"/>
      <c r="V13735" s="4"/>
      <c r="W13735" s="4"/>
      <c r="X13735" s="4"/>
      <c r="AJ13735" s="4"/>
      <c r="AK13735" s="4"/>
      <c r="AL13735" s="4"/>
      <c r="AM13735" s="4"/>
    </row>
    <row r="13736" spans="21:39" x14ac:dyDescent="0.2">
      <c r="U13736" s="4"/>
      <c r="V13736" s="4"/>
      <c r="W13736" s="4"/>
      <c r="X13736" s="4"/>
      <c r="AJ13736" s="4"/>
      <c r="AK13736" s="4"/>
      <c r="AL13736" s="4"/>
      <c r="AM13736" s="4"/>
    </row>
    <row r="13737" spans="21:39" x14ac:dyDescent="0.2">
      <c r="U13737" s="4"/>
      <c r="V13737" s="4"/>
      <c r="W13737" s="4"/>
      <c r="X13737" s="4"/>
      <c r="AJ13737" s="4"/>
      <c r="AK13737" s="4"/>
      <c r="AL13737" s="4"/>
      <c r="AM13737" s="4"/>
    </row>
    <row r="13738" spans="21:39" x14ac:dyDescent="0.2">
      <c r="U13738" s="4"/>
      <c r="V13738" s="4"/>
      <c r="W13738" s="4"/>
      <c r="X13738" s="4"/>
      <c r="AJ13738" s="4"/>
      <c r="AK13738" s="4"/>
      <c r="AL13738" s="4"/>
      <c r="AM13738" s="4"/>
    </row>
    <row r="13739" spans="21:39" x14ac:dyDescent="0.2">
      <c r="U13739" s="4"/>
      <c r="V13739" s="4"/>
      <c r="W13739" s="4"/>
      <c r="X13739" s="4"/>
      <c r="AJ13739" s="4"/>
      <c r="AK13739" s="4"/>
      <c r="AL13739" s="4"/>
      <c r="AM13739" s="4"/>
    </row>
    <row r="13740" spans="21:39" x14ac:dyDescent="0.2">
      <c r="U13740" s="4"/>
      <c r="V13740" s="4"/>
      <c r="W13740" s="4"/>
      <c r="X13740" s="4"/>
      <c r="AJ13740" s="4"/>
      <c r="AK13740" s="4"/>
      <c r="AL13740" s="4"/>
      <c r="AM13740" s="4"/>
    </row>
    <row r="13741" spans="21:39" x14ac:dyDescent="0.2">
      <c r="U13741" s="4"/>
      <c r="V13741" s="4"/>
      <c r="W13741" s="4"/>
      <c r="X13741" s="4"/>
      <c r="AJ13741" s="4"/>
      <c r="AK13741" s="4"/>
      <c r="AL13741" s="4"/>
      <c r="AM13741" s="4"/>
    </row>
    <row r="13742" spans="21:39" x14ac:dyDescent="0.2">
      <c r="U13742" s="4"/>
      <c r="V13742" s="4"/>
      <c r="W13742" s="4"/>
      <c r="X13742" s="4"/>
      <c r="AJ13742" s="4"/>
      <c r="AK13742" s="4"/>
      <c r="AL13742" s="4"/>
      <c r="AM13742" s="4"/>
    </row>
    <row r="13743" spans="21:39" x14ac:dyDescent="0.2">
      <c r="U13743" s="4"/>
      <c r="V13743" s="4"/>
      <c r="W13743" s="4"/>
      <c r="X13743" s="4"/>
      <c r="AJ13743" s="4"/>
      <c r="AK13743" s="4"/>
      <c r="AL13743" s="4"/>
      <c r="AM13743" s="4"/>
    </row>
    <row r="13744" spans="21:39" x14ac:dyDescent="0.2">
      <c r="U13744" s="4"/>
      <c r="V13744" s="4"/>
      <c r="W13744" s="4"/>
      <c r="X13744" s="4"/>
      <c r="AJ13744" s="4"/>
      <c r="AK13744" s="4"/>
      <c r="AL13744" s="4"/>
      <c r="AM13744" s="4"/>
    </row>
    <row r="13745" spans="21:39" x14ac:dyDescent="0.2">
      <c r="U13745" s="4"/>
      <c r="V13745" s="4"/>
      <c r="W13745" s="4"/>
      <c r="X13745" s="4"/>
      <c r="AJ13745" s="4"/>
      <c r="AK13745" s="4"/>
      <c r="AL13745" s="4"/>
      <c r="AM13745" s="4"/>
    </row>
    <row r="13746" spans="21:39" x14ac:dyDescent="0.2">
      <c r="U13746" s="4"/>
      <c r="V13746" s="4"/>
      <c r="W13746" s="4"/>
      <c r="X13746" s="4"/>
      <c r="AJ13746" s="4"/>
      <c r="AK13746" s="4"/>
      <c r="AL13746" s="4"/>
      <c r="AM13746" s="4"/>
    </row>
    <row r="13747" spans="21:39" x14ac:dyDescent="0.2">
      <c r="U13747" s="4"/>
      <c r="V13747" s="4"/>
      <c r="W13747" s="4"/>
      <c r="X13747" s="4"/>
      <c r="AJ13747" s="4"/>
      <c r="AK13747" s="4"/>
      <c r="AL13747" s="4"/>
      <c r="AM13747" s="4"/>
    </row>
    <row r="13748" spans="21:39" x14ac:dyDescent="0.2">
      <c r="U13748" s="4"/>
      <c r="V13748" s="4"/>
      <c r="W13748" s="4"/>
      <c r="X13748" s="4"/>
      <c r="AJ13748" s="4"/>
      <c r="AK13748" s="4"/>
      <c r="AL13748" s="4"/>
      <c r="AM13748" s="4"/>
    </row>
    <row r="13749" spans="21:39" x14ac:dyDescent="0.2">
      <c r="U13749" s="4"/>
      <c r="V13749" s="4"/>
      <c r="W13749" s="4"/>
      <c r="X13749" s="4"/>
      <c r="AJ13749" s="4"/>
      <c r="AK13749" s="4"/>
      <c r="AL13749" s="4"/>
      <c r="AM13749" s="4"/>
    </row>
    <row r="13750" spans="21:39" x14ac:dyDescent="0.2">
      <c r="U13750" s="4"/>
      <c r="V13750" s="4"/>
      <c r="W13750" s="4"/>
      <c r="X13750" s="4"/>
      <c r="AJ13750" s="4"/>
      <c r="AK13750" s="4"/>
      <c r="AL13750" s="4"/>
      <c r="AM13750" s="4"/>
    </row>
    <row r="13751" spans="21:39" x14ac:dyDescent="0.2">
      <c r="U13751" s="4"/>
      <c r="V13751" s="4"/>
      <c r="W13751" s="4"/>
      <c r="X13751" s="4"/>
      <c r="AJ13751" s="4"/>
      <c r="AK13751" s="4"/>
      <c r="AL13751" s="4"/>
      <c r="AM13751" s="4"/>
    </row>
    <row r="13752" spans="21:39" x14ac:dyDescent="0.2">
      <c r="U13752" s="4"/>
      <c r="V13752" s="4"/>
      <c r="W13752" s="4"/>
      <c r="X13752" s="4"/>
      <c r="AJ13752" s="4"/>
      <c r="AK13752" s="4"/>
      <c r="AL13752" s="4"/>
      <c r="AM13752" s="4"/>
    </row>
    <row r="13753" spans="21:39" x14ac:dyDescent="0.2">
      <c r="U13753" s="4"/>
      <c r="V13753" s="4"/>
      <c r="W13753" s="4"/>
      <c r="X13753" s="4"/>
      <c r="AJ13753" s="4"/>
      <c r="AK13753" s="4"/>
      <c r="AL13753" s="4"/>
      <c r="AM13753" s="4"/>
    </row>
    <row r="13754" spans="21:39" x14ac:dyDescent="0.2">
      <c r="U13754" s="4"/>
      <c r="V13754" s="4"/>
      <c r="W13754" s="4"/>
      <c r="X13754" s="4"/>
      <c r="AJ13754" s="4"/>
      <c r="AK13754" s="4"/>
      <c r="AL13754" s="4"/>
      <c r="AM13754" s="4"/>
    </row>
    <row r="13755" spans="21:39" x14ac:dyDescent="0.2">
      <c r="U13755" s="4"/>
      <c r="V13755" s="4"/>
      <c r="W13755" s="4"/>
      <c r="X13755" s="4"/>
      <c r="AJ13755" s="4"/>
      <c r="AK13755" s="4"/>
      <c r="AL13755" s="4"/>
      <c r="AM13755" s="4"/>
    </row>
    <row r="13756" spans="21:39" x14ac:dyDescent="0.2">
      <c r="U13756" s="4"/>
      <c r="V13756" s="4"/>
      <c r="W13756" s="4"/>
      <c r="X13756" s="4"/>
      <c r="AJ13756" s="4"/>
      <c r="AK13756" s="4"/>
      <c r="AL13756" s="4"/>
      <c r="AM13756" s="4"/>
    </row>
    <row r="13757" spans="21:39" x14ac:dyDescent="0.2">
      <c r="U13757" s="4"/>
      <c r="V13757" s="4"/>
      <c r="W13757" s="4"/>
      <c r="X13757" s="4"/>
      <c r="AJ13757" s="4"/>
      <c r="AK13757" s="4"/>
      <c r="AL13757" s="4"/>
      <c r="AM13757" s="4"/>
    </row>
    <row r="13758" spans="21:39" x14ac:dyDescent="0.2">
      <c r="U13758" s="4"/>
      <c r="V13758" s="4"/>
      <c r="W13758" s="4"/>
      <c r="X13758" s="4"/>
      <c r="AJ13758" s="4"/>
      <c r="AK13758" s="4"/>
      <c r="AL13758" s="4"/>
      <c r="AM13758" s="4"/>
    </row>
    <row r="13759" spans="21:39" x14ac:dyDescent="0.2">
      <c r="U13759" s="4"/>
      <c r="V13759" s="4"/>
      <c r="W13759" s="4"/>
      <c r="X13759" s="4"/>
      <c r="AJ13759" s="4"/>
      <c r="AK13759" s="4"/>
      <c r="AL13759" s="4"/>
      <c r="AM13759" s="4"/>
    </row>
    <row r="13760" spans="21:39" x14ac:dyDescent="0.2">
      <c r="U13760" s="4"/>
      <c r="V13760" s="4"/>
      <c r="W13760" s="4"/>
      <c r="X13760" s="4"/>
      <c r="AJ13760" s="4"/>
      <c r="AK13760" s="4"/>
      <c r="AL13760" s="4"/>
      <c r="AM13760" s="4"/>
    </row>
    <row r="13761" spans="21:39" x14ac:dyDescent="0.2">
      <c r="U13761" s="4"/>
      <c r="V13761" s="4"/>
      <c r="W13761" s="4"/>
      <c r="X13761" s="4"/>
      <c r="AJ13761" s="4"/>
      <c r="AK13761" s="4"/>
      <c r="AL13761" s="4"/>
      <c r="AM13761" s="4"/>
    </row>
    <row r="13762" spans="21:39" x14ac:dyDescent="0.2">
      <c r="U13762" s="4"/>
      <c r="V13762" s="4"/>
      <c r="W13762" s="4"/>
      <c r="X13762" s="4"/>
      <c r="AJ13762" s="4"/>
      <c r="AK13762" s="4"/>
      <c r="AL13762" s="4"/>
      <c r="AM13762" s="4"/>
    </row>
    <row r="13763" spans="21:39" x14ac:dyDescent="0.2">
      <c r="U13763" s="4"/>
      <c r="V13763" s="4"/>
      <c r="W13763" s="4"/>
      <c r="X13763" s="4"/>
      <c r="AJ13763" s="4"/>
      <c r="AK13763" s="4"/>
      <c r="AL13763" s="4"/>
      <c r="AM13763" s="4"/>
    </row>
    <row r="13764" spans="21:39" x14ac:dyDescent="0.2">
      <c r="U13764" s="4"/>
      <c r="V13764" s="4"/>
      <c r="W13764" s="4"/>
      <c r="X13764" s="4"/>
      <c r="AJ13764" s="4"/>
      <c r="AK13764" s="4"/>
      <c r="AL13764" s="4"/>
      <c r="AM13764" s="4"/>
    </row>
    <row r="13765" spans="21:39" x14ac:dyDescent="0.2">
      <c r="U13765" s="4"/>
      <c r="V13765" s="4"/>
      <c r="W13765" s="4"/>
      <c r="X13765" s="4"/>
      <c r="AJ13765" s="4"/>
      <c r="AK13765" s="4"/>
      <c r="AL13765" s="4"/>
      <c r="AM13765" s="4"/>
    </row>
    <row r="13766" spans="21:39" x14ac:dyDescent="0.2">
      <c r="U13766" s="4"/>
      <c r="V13766" s="4"/>
      <c r="W13766" s="4"/>
      <c r="X13766" s="4"/>
      <c r="AJ13766" s="4"/>
      <c r="AK13766" s="4"/>
      <c r="AL13766" s="4"/>
      <c r="AM13766" s="4"/>
    </row>
    <row r="13767" spans="21:39" x14ac:dyDescent="0.2">
      <c r="U13767" s="4"/>
      <c r="V13767" s="4"/>
      <c r="W13767" s="4"/>
      <c r="X13767" s="4"/>
      <c r="AJ13767" s="4"/>
      <c r="AK13767" s="4"/>
      <c r="AL13767" s="4"/>
      <c r="AM13767" s="4"/>
    </row>
    <row r="13768" spans="21:39" x14ac:dyDescent="0.2">
      <c r="U13768" s="4"/>
      <c r="V13768" s="4"/>
      <c r="W13768" s="4"/>
      <c r="X13768" s="4"/>
      <c r="AJ13768" s="4"/>
      <c r="AK13768" s="4"/>
      <c r="AL13768" s="4"/>
      <c r="AM13768" s="4"/>
    </row>
    <row r="13769" spans="21:39" x14ac:dyDescent="0.2">
      <c r="U13769" s="4"/>
      <c r="V13769" s="4"/>
      <c r="W13769" s="4"/>
      <c r="X13769" s="4"/>
      <c r="AJ13769" s="4"/>
      <c r="AK13769" s="4"/>
      <c r="AL13769" s="4"/>
      <c r="AM13769" s="4"/>
    </row>
    <row r="13770" spans="21:39" x14ac:dyDescent="0.2">
      <c r="U13770" s="4"/>
      <c r="V13770" s="4"/>
      <c r="W13770" s="4"/>
      <c r="X13770" s="4"/>
      <c r="AJ13770" s="4"/>
      <c r="AK13770" s="4"/>
      <c r="AL13770" s="4"/>
      <c r="AM13770" s="4"/>
    </row>
    <row r="13771" spans="21:39" x14ac:dyDescent="0.2">
      <c r="U13771" s="4"/>
      <c r="V13771" s="4"/>
      <c r="W13771" s="4"/>
      <c r="X13771" s="4"/>
      <c r="AJ13771" s="4"/>
      <c r="AK13771" s="4"/>
      <c r="AL13771" s="4"/>
      <c r="AM13771" s="4"/>
    </row>
    <row r="13772" spans="21:39" x14ac:dyDescent="0.2">
      <c r="U13772" s="4"/>
      <c r="V13772" s="4"/>
      <c r="W13772" s="4"/>
      <c r="X13772" s="4"/>
      <c r="AJ13772" s="4"/>
      <c r="AK13772" s="4"/>
      <c r="AL13772" s="4"/>
      <c r="AM13772" s="4"/>
    </row>
    <row r="13773" spans="21:39" x14ac:dyDescent="0.2">
      <c r="U13773" s="4"/>
      <c r="V13773" s="4"/>
      <c r="W13773" s="4"/>
      <c r="X13773" s="4"/>
      <c r="AJ13773" s="4"/>
      <c r="AK13773" s="4"/>
      <c r="AL13773" s="4"/>
      <c r="AM13773" s="4"/>
    </row>
    <row r="13774" spans="21:39" x14ac:dyDescent="0.2">
      <c r="U13774" s="4"/>
      <c r="V13774" s="4"/>
      <c r="W13774" s="4"/>
      <c r="X13774" s="4"/>
      <c r="AJ13774" s="4"/>
      <c r="AK13774" s="4"/>
      <c r="AL13774" s="4"/>
      <c r="AM13774" s="4"/>
    </row>
    <row r="13775" spans="21:39" x14ac:dyDescent="0.2">
      <c r="U13775" s="4"/>
      <c r="V13775" s="4"/>
      <c r="W13775" s="4"/>
      <c r="X13775" s="4"/>
      <c r="AJ13775" s="4"/>
      <c r="AK13775" s="4"/>
      <c r="AL13775" s="4"/>
      <c r="AM13775" s="4"/>
    </row>
    <row r="13776" spans="21:39" x14ac:dyDescent="0.2">
      <c r="U13776" s="4"/>
      <c r="V13776" s="4"/>
      <c r="W13776" s="4"/>
      <c r="X13776" s="4"/>
      <c r="AJ13776" s="4"/>
      <c r="AK13776" s="4"/>
      <c r="AL13776" s="4"/>
      <c r="AM13776" s="4"/>
    </row>
    <row r="13777" spans="21:39" x14ac:dyDescent="0.2">
      <c r="U13777" s="4"/>
      <c r="V13777" s="4"/>
      <c r="W13777" s="4"/>
      <c r="X13777" s="4"/>
      <c r="AJ13777" s="4"/>
      <c r="AK13777" s="4"/>
      <c r="AL13777" s="4"/>
      <c r="AM13777" s="4"/>
    </row>
    <row r="13778" spans="21:39" x14ac:dyDescent="0.2">
      <c r="U13778" s="4"/>
      <c r="V13778" s="4"/>
      <c r="W13778" s="4"/>
      <c r="X13778" s="4"/>
      <c r="AJ13778" s="4"/>
      <c r="AK13778" s="4"/>
      <c r="AL13778" s="4"/>
      <c r="AM13778" s="4"/>
    </row>
    <row r="13779" spans="21:39" x14ac:dyDescent="0.2">
      <c r="U13779" s="4"/>
      <c r="V13779" s="4"/>
      <c r="W13779" s="4"/>
      <c r="X13779" s="4"/>
      <c r="AJ13779" s="4"/>
      <c r="AK13779" s="4"/>
      <c r="AL13779" s="4"/>
      <c r="AM13779" s="4"/>
    </row>
    <row r="13780" spans="21:39" x14ac:dyDescent="0.2">
      <c r="U13780" s="4"/>
      <c r="V13780" s="4"/>
      <c r="W13780" s="4"/>
      <c r="X13780" s="4"/>
      <c r="AJ13780" s="4"/>
      <c r="AK13780" s="4"/>
      <c r="AL13780" s="4"/>
      <c r="AM13780" s="4"/>
    </row>
    <row r="13781" spans="21:39" x14ac:dyDescent="0.2">
      <c r="U13781" s="4"/>
      <c r="V13781" s="4"/>
      <c r="W13781" s="4"/>
      <c r="X13781" s="4"/>
      <c r="AJ13781" s="4"/>
      <c r="AK13781" s="4"/>
      <c r="AL13781" s="4"/>
      <c r="AM13781" s="4"/>
    </row>
    <row r="13782" spans="21:39" x14ac:dyDescent="0.2">
      <c r="U13782" s="4"/>
      <c r="V13782" s="4"/>
      <c r="W13782" s="4"/>
      <c r="X13782" s="4"/>
      <c r="AJ13782" s="4"/>
      <c r="AK13782" s="4"/>
      <c r="AL13782" s="4"/>
      <c r="AM13782" s="4"/>
    </row>
    <row r="13783" spans="21:39" x14ac:dyDescent="0.2">
      <c r="U13783" s="4"/>
      <c r="V13783" s="4"/>
      <c r="W13783" s="4"/>
      <c r="X13783" s="4"/>
      <c r="AJ13783" s="4"/>
      <c r="AK13783" s="4"/>
      <c r="AL13783" s="4"/>
      <c r="AM13783" s="4"/>
    </row>
    <row r="13784" spans="21:39" x14ac:dyDescent="0.2">
      <c r="U13784" s="4"/>
      <c r="V13784" s="4"/>
      <c r="W13784" s="4"/>
      <c r="X13784" s="4"/>
      <c r="AJ13784" s="4"/>
      <c r="AK13784" s="4"/>
      <c r="AL13784" s="4"/>
      <c r="AM13784" s="4"/>
    </row>
    <row r="13785" spans="21:39" x14ac:dyDescent="0.2">
      <c r="U13785" s="4"/>
      <c r="V13785" s="4"/>
      <c r="W13785" s="4"/>
      <c r="X13785" s="4"/>
      <c r="AJ13785" s="4"/>
      <c r="AK13785" s="4"/>
      <c r="AL13785" s="4"/>
      <c r="AM13785" s="4"/>
    </row>
    <row r="13786" spans="21:39" x14ac:dyDescent="0.2">
      <c r="U13786" s="4"/>
      <c r="V13786" s="4"/>
      <c r="W13786" s="4"/>
      <c r="X13786" s="4"/>
      <c r="AJ13786" s="4"/>
      <c r="AK13786" s="4"/>
      <c r="AL13786" s="4"/>
      <c r="AM13786" s="4"/>
    </row>
    <row r="13787" spans="21:39" x14ac:dyDescent="0.2">
      <c r="U13787" s="4"/>
      <c r="V13787" s="4"/>
      <c r="W13787" s="4"/>
      <c r="X13787" s="4"/>
      <c r="AJ13787" s="4"/>
      <c r="AK13787" s="4"/>
      <c r="AL13787" s="4"/>
      <c r="AM13787" s="4"/>
    </row>
    <row r="13788" spans="21:39" x14ac:dyDescent="0.2">
      <c r="U13788" s="4"/>
      <c r="V13788" s="4"/>
      <c r="W13788" s="4"/>
      <c r="X13788" s="4"/>
      <c r="AJ13788" s="4"/>
      <c r="AK13788" s="4"/>
      <c r="AL13788" s="4"/>
      <c r="AM13788" s="4"/>
    </row>
    <row r="13789" spans="21:39" x14ac:dyDescent="0.2">
      <c r="U13789" s="4"/>
      <c r="V13789" s="4"/>
      <c r="W13789" s="4"/>
      <c r="X13789" s="4"/>
      <c r="AJ13789" s="4"/>
      <c r="AK13789" s="4"/>
      <c r="AL13789" s="4"/>
      <c r="AM13789" s="4"/>
    </row>
    <row r="13790" spans="21:39" x14ac:dyDescent="0.2">
      <c r="U13790" s="4"/>
      <c r="V13790" s="4"/>
      <c r="W13790" s="4"/>
      <c r="X13790" s="4"/>
      <c r="AJ13790" s="4"/>
      <c r="AK13790" s="4"/>
      <c r="AL13790" s="4"/>
      <c r="AM13790" s="4"/>
    </row>
    <row r="13791" spans="21:39" x14ac:dyDescent="0.2">
      <c r="U13791" s="4"/>
      <c r="V13791" s="4"/>
      <c r="W13791" s="4"/>
      <c r="X13791" s="4"/>
      <c r="AJ13791" s="4"/>
      <c r="AK13791" s="4"/>
      <c r="AL13791" s="4"/>
      <c r="AM13791" s="4"/>
    </row>
    <row r="13792" spans="21:39" x14ac:dyDescent="0.2">
      <c r="U13792" s="4"/>
      <c r="V13792" s="4"/>
      <c r="W13792" s="4"/>
      <c r="X13792" s="4"/>
      <c r="AJ13792" s="4"/>
      <c r="AK13792" s="4"/>
      <c r="AL13792" s="4"/>
      <c r="AM13792" s="4"/>
    </row>
    <row r="13793" spans="21:39" x14ac:dyDescent="0.2">
      <c r="U13793" s="4"/>
      <c r="V13793" s="4"/>
      <c r="W13793" s="4"/>
      <c r="X13793" s="4"/>
      <c r="AJ13793" s="4"/>
      <c r="AK13793" s="4"/>
      <c r="AL13793" s="4"/>
      <c r="AM13793" s="4"/>
    </row>
    <row r="13794" spans="21:39" x14ac:dyDescent="0.2">
      <c r="U13794" s="4"/>
      <c r="V13794" s="4"/>
      <c r="W13794" s="4"/>
      <c r="X13794" s="4"/>
      <c r="AJ13794" s="4"/>
      <c r="AK13794" s="4"/>
      <c r="AL13794" s="4"/>
      <c r="AM13794" s="4"/>
    </row>
    <row r="13795" spans="21:39" x14ac:dyDescent="0.2">
      <c r="U13795" s="4"/>
      <c r="V13795" s="4"/>
      <c r="W13795" s="4"/>
      <c r="X13795" s="4"/>
      <c r="AJ13795" s="4"/>
      <c r="AK13795" s="4"/>
      <c r="AL13795" s="4"/>
      <c r="AM13795" s="4"/>
    </row>
    <row r="13796" spans="21:39" x14ac:dyDescent="0.2">
      <c r="U13796" s="4"/>
      <c r="V13796" s="4"/>
      <c r="W13796" s="4"/>
      <c r="X13796" s="4"/>
      <c r="AJ13796" s="4"/>
      <c r="AK13796" s="4"/>
      <c r="AL13796" s="4"/>
      <c r="AM13796" s="4"/>
    </row>
    <row r="13797" spans="21:39" x14ac:dyDescent="0.2">
      <c r="U13797" s="4"/>
      <c r="V13797" s="4"/>
      <c r="W13797" s="4"/>
      <c r="X13797" s="4"/>
      <c r="AJ13797" s="4"/>
      <c r="AK13797" s="4"/>
      <c r="AL13797" s="4"/>
      <c r="AM13797" s="4"/>
    </row>
    <row r="13798" spans="21:39" x14ac:dyDescent="0.2">
      <c r="U13798" s="4"/>
      <c r="V13798" s="4"/>
      <c r="W13798" s="4"/>
      <c r="X13798" s="4"/>
      <c r="AJ13798" s="4"/>
      <c r="AK13798" s="4"/>
      <c r="AL13798" s="4"/>
      <c r="AM13798" s="4"/>
    </row>
    <row r="13799" spans="21:39" x14ac:dyDescent="0.2">
      <c r="U13799" s="4"/>
      <c r="V13799" s="4"/>
      <c r="W13799" s="4"/>
      <c r="X13799" s="4"/>
      <c r="AJ13799" s="4"/>
      <c r="AK13799" s="4"/>
      <c r="AL13799" s="4"/>
      <c r="AM13799" s="4"/>
    </row>
    <row r="13800" spans="21:39" x14ac:dyDescent="0.2">
      <c r="U13800" s="4"/>
      <c r="V13800" s="4"/>
      <c r="W13800" s="4"/>
      <c r="X13800" s="4"/>
      <c r="AJ13800" s="4"/>
      <c r="AK13800" s="4"/>
      <c r="AL13800" s="4"/>
      <c r="AM13800" s="4"/>
    </row>
    <row r="13801" spans="21:39" x14ac:dyDescent="0.2">
      <c r="U13801" s="4"/>
      <c r="V13801" s="4"/>
      <c r="W13801" s="4"/>
      <c r="X13801" s="4"/>
      <c r="AJ13801" s="4"/>
      <c r="AK13801" s="4"/>
      <c r="AL13801" s="4"/>
      <c r="AM13801" s="4"/>
    </row>
    <row r="13802" spans="21:39" x14ac:dyDescent="0.2">
      <c r="U13802" s="4"/>
      <c r="V13802" s="4"/>
      <c r="W13802" s="4"/>
      <c r="X13802" s="4"/>
      <c r="AJ13802" s="4"/>
      <c r="AK13802" s="4"/>
      <c r="AL13802" s="4"/>
      <c r="AM13802" s="4"/>
    </row>
    <row r="13803" spans="21:39" x14ac:dyDescent="0.2">
      <c r="U13803" s="4"/>
      <c r="V13803" s="4"/>
      <c r="W13803" s="4"/>
      <c r="X13803" s="4"/>
      <c r="AJ13803" s="4"/>
      <c r="AK13803" s="4"/>
      <c r="AL13803" s="4"/>
      <c r="AM13803" s="4"/>
    </row>
    <row r="13804" spans="21:39" x14ac:dyDescent="0.2">
      <c r="U13804" s="4"/>
      <c r="V13804" s="4"/>
      <c r="W13804" s="4"/>
      <c r="X13804" s="4"/>
      <c r="AJ13804" s="4"/>
      <c r="AK13804" s="4"/>
      <c r="AL13804" s="4"/>
      <c r="AM13804" s="4"/>
    </row>
    <row r="13805" spans="21:39" x14ac:dyDescent="0.2">
      <c r="U13805" s="4"/>
      <c r="V13805" s="4"/>
      <c r="W13805" s="4"/>
      <c r="X13805" s="4"/>
      <c r="AJ13805" s="4"/>
      <c r="AK13805" s="4"/>
      <c r="AL13805" s="4"/>
      <c r="AM13805" s="4"/>
    </row>
    <row r="13806" spans="21:39" x14ac:dyDescent="0.2">
      <c r="U13806" s="4"/>
      <c r="V13806" s="4"/>
      <c r="W13806" s="4"/>
      <c r="X13806" s="4"/>
      <c r="AJ13806" s="4"/>
      <c r="AK13806" s="4"/>
      <c r="AL13806" s="4"/>
      <c r="AM13806" s="4"/>
    </row>
    <row r="13807" spans="21:39" x14ac:dyDescent="0.2">
      <c r="U13807" s="4"/>
      <c r="V13807" s="4"/>
      <c r="W13807" s="4"/>
      <c r="X13807" s="4"/>
      <c r="AJ13807" s="4"/>
      <c r="AK13807" s="4"/>
      <c r="AL13807" s="4"/>
      <c r="AM13807" s="4"/>
    </row>
    <row r="13808" spans="21:39" x14ac:dyDescent="0.2">
      <c r="U13808" s="4"/>
      <c r="V13808" s="4"/>
      <c r="W13808" s="4"/>
      <c r="X13808" s="4"/>
      <c r="AJ13808" s="4"/>
      <c r="AK13808" s="4"/>
      <c r="AL13808" s="4"/>
      <c r="AM13808" s="4"/>
    </row>
    <row r="13809" spans="21:39" x14ac:dyDescent="0.2">
      <c r="U13809" s="4"/>
      <c r="V13809" s="4"/>
      <c r="W13809" s="4"/>
      <c r="X13809" s="4"/>
      <c r="AJ13809" s="4"/>
      <c r="AK13809" s="4"/>
      <c r="AL13809" s="4"/>
      <c r="AM13809" s="4"/>
    </row>
    <row r="13810" spans="21:39" x14ac:dyDescent="0.2">
      <c r="U13810" s="4"/>
      <c r="V13810" s="4"/>
      <c r="W13810" s="4"/>
      <c r="X13810" s="4"/>
      <c r="AJ13810" s="4"/>
      <c r="AK13810" s="4"/>
      <c r="AL13810" s="4"/>
      <c r="AM13810" s="4"/>
    </row>
    <row r="13811" spans="21:39" x14ac:dyDescent="0.2">
      <c r="U13811" s="4"/>
      <c r="V13811" s="4"/>
      <c r="W13811" s="4"/>
      <c r="X13811" s="4"/>
      <c r="AJ13811" s="4"/>
      <c r="AK13811" s="4"/>
      <c r="AL13811" s="4"/>
      <c r="AM13811" s="4"/>
    </row>
    <row r="13812" spans="21:39" x14ac:dyDescent="0.2">
      <c r="U13812" s="4"/>
      <c r="V13812" s="4"/>
      <c r="W13812" s="4"/>
      <c r="X13812" s="4"/>
      <c r="AJ13812" s="4"/>
      <c r="AK13812" s="4"/>
      <c r="AL13812" s="4"/>
      <c r="AM13812" s="4"/>
    </row>
    <row r="13813" spans="21:39" x14ac:dyDescent="0.2">
      <c r="U13813" s="4"/>
      <c r="V13813" s="4"/>
      <c r="W13813" s="4"/>
      <c r="X13813" s="4"/>
      <c r="AJ13813" s="4"/>
      <c r="AK13813" s="4"/>
      <c r="AL13813" s="4"/>
      <c r="AM13813" s="4"/>
    </row>
    <row r="13814" spans="21:39" x14ac:dyDescent="0.2">
      <c r="U13814" s="4"/>
      <c r="V13814" s="4"/>
      <c r="W13814" s="4"/>
      <c r="X13814" s="4"/>
      <c r="AJ13814" s="4"/>
      <c r="AK13814" s="4"/>
      <c r="AL13814" s="4"/>
      <c r="AM13814" s="4"/>
    </row>
    <row r="13815" spans="21:39" x14ac:dyDescent="0.2">
      <c r="U13815" s="4"/>
      <c r="V13815" s="4"/>
      <c r="W13815" s="4"/>
      <c r="X13815" s="4"/>
      <c r="AJ13815" s="4"/>
      <c r="AK13815" s="4"/>
      <c r="AL13815" s="4"/>
      <c r="AM13815" s="4"/>
    </row>
    <row r="13816" spans="21:39" x14ac:dyDescent="0.2">
      <c r="U13816" s="4"/>
      <c r="V13816" s="4"/>
      <c r="W13816" s="4"/>
      <c r="X13816" s="4"/>
      <c r="AJ13816" s="4"/>
      <c r="AK13816" s="4"/>
      <c r="AL13816" s="4"/>
      <c r="AM13816" s="4"/>
    </row>
    <row r="13817" spans="21:39" x14ac:dyDescent="0.2">
      <c r="U13817" s="4"/>
      <c r="V13817" s="4"/>
      <c r="W13817" s="4"/>
      <c r="X13817" s="4"/>
      <c r="AJ13817" s="4"/>
      <c r="AK13817" s="4"/>
      <c r="AL13817" s="4"/>
      <c r="AM13817" s="4"/>
    </row>
    <row r="13818" spans="21:39" x14ac:dyDescent="0.2">
      <c r="U13818" s="4"/>
      <c r="V13818" s="4"/>
      <c r="W13818" s="4"/>
      <c r="X13818" s="4"/>
      <c r="AJ13818" s="4"/>
      <c r="AK13818" s="4"/>
      <c r="AL13818" s="4"/>
      <c r="AM13818" s="4"/>
    </row>
    <row r="13819" spans="21:39" x14ac:dyDescent="0.2">
      <c r="U13819" s="4"/>
      <c r="V13819" s="4"/>
      <c r="W13819" s="4"/>
      <c r="X13819" s="4"/>
      <c r="AJ13819" s="4"/>
      <c r="AK13819" s="4"/>
      <c r="AL13819" s="4"/>
      <c r="AM13819" s="4"/>
    </row>
    <row r="13820" spans="21:39" x14ac:dyDescent="0.2">
      <c r="U13820" s="4"/>
      <c r="V13820" s="4"/>
      <c r="W13820" s="4"/>
      <c r="X13820" s="4"/>
      <c r="AJ13820" s="4"/>
      <c r="AK13820" s="4"/>
      <c r="AL13820" s="4"/>
      <c r="AM13820" s="4"/>
    </row>
    <row r="13821" spans="21:39" x14ac:dyDescent="0.2">
      <c r="U13821" s="4"/>
      <c r="V13821" s="4"/>
      <c r="W13821" s="4"/>
      <c r="X13821" s="4"/>
      <c r="AJ13821" s="4"/>
      <c r="AK13821" s="4"/>
      <c r="AL13821" s="4"/>
      <c r="AM13821" s="4"/>
    </row>
    <row r="13822" spans="21:39" x14ac:dyDescent="0.2">
      <c r="U13822" s="4"/>
      <c r="V13822" s="4"/>
      <c r="W13822" s="4"/>
      <c r="X13822" s="4"/>
      <c r="AJ13822" s="4"/>
      <c r="AK13822" s="4"/>
      <c r="AL13822" s="4"/>
      <c r="AM13822" s="4"/>
    </row>
    <row r="13823" spans="21:39" x14ac:dyDescent="0.2">
      <c r="U13823" s="4"/>
      <c r="V13823" s="4"/>
      <c r="W13823" s="4"/>
      <c r="X13823" s="4"/>
      <c r="AJ13823" s="4"/>
      <c r="AK13823" s="4"/>
      <c r="AL13823" s="4"/>
      <c r="AM13823" s="4"/>
    </row>
    <row r="13824" spans="21:39" x14ac:dyDescent="0.2">
      <c r="U13824" s="4"/>
      <c r="V13824" s="4"/>
      <c r="W13824" s="4"/>
      <c r="X13824" s="4"/>
      <c r="AJ13824" s="4"/>
      <c r="AK13824" s="4"/>
      <c r="AL13824" s="4"/>
      <c r="AM13824" s="4"/>
    </row>
    <row r="13825" spans="21:39" x14ac:dyDescent="0.2">
      <c r="U13825" s="4"/>
      <c r="V13825" s="4"/>
      <c r="W13825" s="4"/>
      <c r="X13825" s="4"/>
      <c r="AJ13825" s="4"/>
      <c r="AK13825" s="4"/>
      <c r="AL13825" s="4"/>
      <c r="AM13825" s="4"/>
    </row>
    <row r="13826" spans="21:39" x14ac:dyDescent="0.2">
      <c r="U13826" s="4"/>
      <c r="V13826" s="4"/>
      <c r="W13826" s="4"/>
      <c r="X13826" s="4"/>
      <c r="AJ13826" s="4"/>
      <c r="AK13826" s="4"/>
      <c r="AL13826" s="4"/>
      <c r="AM13826" s="4"/>
    </row>
    <row r="13827" spans="21:39" x14ac:dyDescent="0.2">
      <c r="U13827" s="4"/>
      <c r="V13827" s="4"/>
      <c r="W13827" s="4"/>
      <c r="X13827" s="4"/>
      <c r="AJ13827" s="4"/>
      <c r="AK13827" s="4"/>
      <c r="AL13827" s="4"/>
      <c r="AM13827" s="4"/>
    </row>
    <row r="13828" spans="21:39" x14ac:dyDescent="0.2">
      <c r="U13828" s="4"/>
      <c r="V13828" s="4"/>
      <c r="W13828" s="4"/>
      <c r="X13828" s="4"/>
      <c r="AJ13828" s="4"/>
      <c r="AK13828" s="4"/>
      <c r="AL13828" s="4"/>
      <c r="AM13828" s="4"/>
    </row>
    <row r="13829" spans="21:39" x14ac:dyDescent="0.2">
      <c r="U13829" s="4"/>
      <c r="V13829" s="4"/>
      <c r="W13829" s="4"/>
      <c r="X13829" s="4"/>
      <c r="AJ13829" s="4"/>
      <c r="AK13829" s="4"/>
      <c r="AL13829" s="4"/>
      <c r="AM13829" s="4"/>
    </row>
    <row r="13830" spans="21:39" x14ac:dyDescent="0.2">
      <c r="U13830" s="4"/>
      <c r="V13830" s="4"/>
      <c r="W13830" s="4"/>
      <c r="X13830" s="4"/>
      <c r="AJ13830" s="4"/>
      <c r="AK13830" s="4"/>
      <c r="AL13830" s="4"/>
      <c r="AM13830" s="4"/>
    </row>
    <row r="13831" spans="21:39" x14ac:dyDescent="0.2">
      <c r="U13831" s="4"/>
      <c r="V13831" s="4"/>
      <c r="W13831" s="4"/>
      <c r="X13831" s="4"/>
      <c r="AJ13831" s="4"/>
      <c r="AK13831" s="4"/>
      <c r="AL13831" s="4"/>
      <c r="AM13831" s="4"/>
    </row>
    <row r="13832" spans="21:39" x14ac:dyDescent="0.2">
      <c r="U13832" s="4"/>
      <c r="V13832" s="4"/>
      <c r="W13832" s="4"/>
      <c r="X13832" s="4"/>
      <c r="AJ13832" s="4"/>
      <c r="AK13832" s="4"/>
      <c r="AL13832" s="4"/>
      <c r="AM13832" s="4"/>
    </row>
    <row r="13833" spans="21:39" x14ac:dyDescent="0.2">
      <c r="U13833" s="4"/>
      <c r="V13833" s="4"/>
      <c r="W13833" s="4"/>
      <c r="X13833" s="4"/>
      <c r="AJ13833" s="4"/>
      <c r="AK13833" s="4"/>
      <c r="AL13833" s="4"/>
      <c r="AM13833" s="4"/>
    </row>
    <row r="13834" spans="21:39" x14ac:dyDescent="0.2">
      <c r="U13834" s="4"/>
      <c r="V13834" s="4"/>
      <c r="W13834" s="4"/>
      <c r="X13834" s="4"/>
      <c r="AJ13834" s="4"/>
      <c r="AK13834" s="4"/>
      <c r="AL13834" s="4"/>
      <c r="AM13834" s="4"/>
    </row>
    <row r="13835" spans="21:39" x14ac:dyDescent="0.2">
      <c r="U13835" s="4"/>
      <c r="V13835" s="4"/>
      <c r="W13835" s="4"/>
      <c r="X13835" s="4"/>
      <c r="AJ13835" s="4"/>
      <c r="AK13835" s="4"/>
      <c r="AL13835" s="4"/>
      <c r="AM13835" s="4"/>
    </row>
    <row r="13836" spans="21:39" x14ac:dyDescent="0.2">
      <c r="U13836" s="4"/>
      <c r="V13836" s="4"/>
      <c r="W13836" s="4"/>
      <c r="X13836" s="4"/>
      <c r="AJ13836" s="4"/>
      <c r="AK13836" s="4"/>
      <c r="AL13836" s="4"/>
      <c r="AM13836" s="4"/>
    </row>
    <row r="13837" spans="21:39" x14ac:dyDescent="0.2">
      <c r="U13837" s="4"/>
      <c r="V13837" s="4"/>
      <c r="W13837" s="4"/>
      <c r="X13837" s="4"/>
      <c r="AJ13837" s="4"/>
      <c r="AK13837" s="4"/>
      <c r="AL13837" s="4"/>
      <c r="AM13837" s="4"/>
    </row>
    <row r="13838" spans="21:39" x14ac:dyDescent="0.2">
      <c r="U13838" s="4"/>
      <c r="V13838" s="4"/>
      <c r="W13838" s="4"/>
      <c r="X13838" s="4"/>
      <c r="AJ13838" s="4"/>
      <c r="AK13838" s="4"/>
      <c r="AL13838" s="4"/>
      <c r="AM13838" s="4"/>
    </row>
    <row r="13839" spans="21:39" x14ac:dyDescent="0.2">
      <c r="U13839" s="4"/>
      <c r="V13839" s="4"/>
      <c r="W13839" s="4"/>
      <c r="X13839" s="4"/>
      <c r="AJ13839" s="4"/>
      <c r="AK13839" s="4"/>
      <c r="AL13839" s="4"/>
      <c r="AM13839" s="4"/>
    </row>
    <row r="13840" spans="21:39" x14ac:dyDescent="0.2">
      <c r="U13840" s="4"/>
      <c r="V13840" s="4"/>
      <c r="W13840" s="4"/>
      <c r="X13840" s="4"/>
      <c r="AJ13840" s="4"/>
      <c r="AK13840" s="4"/>
      <c r="AL13840" s="4"/>
      <c r="AM13840" s="4"/>
    </row>
    <row r="13841" spans="21:39" x14ac:dyDescent="0.2">
      <c r="U13841" s="4"/>
      <c r="V13841" s="4"/>
      <c r="W13841" s="4"/>
      <c r="X13841" s="4"/>
      <c r="AJ13841" s="4"/>
      <c r="AK13841" s="4"/>
      <c r="AL13841" s="4"/>
      <c r="AM13841" s="4"/>
    </row>
    <row r="13842" spans="21:39" x14ac:dyDescent="0.2">
      <c r="U13842" s="4"/>
      <c r="V13842" s="4"/>
      <c r="W13842" s="4"/>
      <c r="X13842" s="4"/>
      <c r="AJ13842" s="4"/>
      <c r="AK13842" s="4"/>
      <c r="AL13842" s="4"/>
      <c r="AM13842" s="4"/>
    </row>
    <row r="13843" spans="21:39" x14ac:dyDescent="0.2">
      <c r="U13843" s="4"/>
      <c r="V13843" s="4"/>
      <c r="W13843" s="4"/>
      <c r="X13843" s="4"/>
      <c r="AJ13843" s="4"/>
      <c r="AK13843" s="4"/>
      <c r="AL13843" s="4"/>
      <c r="AM13843" s="4"/>
    </row>
    <row r="13844" spans="21:39" x14ac:dyDescent="0.2">
      <c r="U13844" s="4"/>
      <c r="V13844" s="4"/>
      <c r="W13844" s="4"/>
      <c r="X13844" s="4"/>
      <c r="AJ13844" s="4"/>
      <c r="AK13844" s="4"/>
      <c r="AL13844" s="4"/>
      <c r="AM13844" s="4"/>
    </row>
    <row r="13845" spans="21:39" x14ac:dyDescent="0.2">
      <c r="U13845" s="4"/>
      <c r="V13845" s="4"/>
      <c r="W13845" s="4"/>
      <c r="X13845" s="4"/>
      <c r="AJ13845" s="4"/>
      <c r="AK13845" s="4"/>
      <c r="AL13845" s="4"/>
      <c r="AM13845" s="4"/>
    </row>
    <row r="13846" spans="21:39" x14ac:dyDescent="0.2">
      <c r="U13846" s="4"/>
      <c r="V13846" s="4"/>
      <c r="W13846" s="4"/>
      <c r="X13846" s="4"/>
      <c r="AJ13846" s="4"/>
      <c r="AK13846" s="4"/>
      <c r="AL13846" s="4"/>
      <c r="AM13846" s="4"/>
    </row>
    <row r="13847" spans="21:39" x14ac:dyDescent="0.2">
      <c r="U13847" s="4"/>
      <c r="V13847" s="4"/>
      <c r="W13847" s="4"/>
      <c r="X13847" s="4"/>
      <c r="AJ13847" s="4"/>
      <c r="AK13847" s="4"/>
      <c r="AL13847" s="4"/>
      <c r="AM13847" s="4"/>
    </row>
    <row r="13848" spans="21:39" x14ac:dyDescent="0.2">
      <c r="U13848" s="4"/>
      <c r="V13848" s="4"/>
      <c r="W13848" s="4"/>
      <c r="X13848" s="4"/>
      <c r="AJ13848" s="4"/>
      <c r="AK13848" s="4"/>
      <c r="AL13848" s="4"/>
      <c r="AM13848" s="4"/>
    </row>
    <row r="13849" spans="21:39" x14ac:dyDescent="0.2">
      <c r="U13849" s="4"/>
      <c r="V13849" s="4"/>
      <c r="W13849" s="4"/>
      <c r="X13849" s="4"/>
      <c r="AJ13849" s="4"/>
      <c r="AK13849" s="4"/>
      <c r="AL13849" s="4"/>
      <c r="AM13849" s="4"/>
    </row>
    <row r="13850" spans="21:39" x14ac:dyDescent="0.2">
      <c r="U13850" s="4"/>
      <c r="V13850" s="4"/>
      <c r="W13850" s="4"/>
      <c r="X13850" s="4"/>
      <c r="AJ13850" s="4"/>
      <c r="AK13850" s="4"/>
      <c r="AL13850" s="4"/>
      <c r="AM13850" s="4"/>
    </row>
    <row r="13851" spans="21:39" x14ac:dyDescent="0.2">
      <c r="U13851" s="4"/>
      <c r="V13851" s="4"/>
      <c r="W13851" s="4"/>
      <c r="X13851" s="4"/>
      <c r="AJ13851" s="4"/>
      <c r="AK13851" s="4"/>
      <c r="AL13851" s="4"/>
      <c r="AM13851" s="4"/>
    </row>
    <row r="13852" spans="21:39" x14ac:dyDescent="0.2">
      <c r="U13852" s="4"/>
      <c r="V13852" s="4"/>
      <c r="W13852" s="4"/>
      <c r="X13852" s="4"/>
      <c r="AJ13852" s="4"/>
      <c r="AK13852" s="4"/>
      <c r="AL13852" s="4"/>
      <c r="AM13852" s="4"/>
    </row>
    <row r="13853" spans="21:39" x14ac:dyDescent="0.2">
      <c r="U13853" s="4"/>
      <c r="V13853" s="4"/>
      <c r="W13853" s="4"/>
      <c r="X13853" s="4"/>
      <c r="AJ13853" s="4"/>
      <c r="AK13853" s="4"/>
      <c r="AL13853" s="4"/>
      <c r="AM13853" s="4"/>
    </row>
    <row r="13854" spans="21:39" x14ac:dyDescent="0.2">
      <c r="U13854" s="4"/>
      <c r="V13854" s="4"/>
      <c r="W13854" s="4"/>
      <c r="X13854" s="4"/>
      <c r="AJ13854" s="4"/>
      <c r="AK13854" s="4"/>
      <c r="AL13854" s="4"/>
      <c r="AM13854" s="4"/>
    </row>
    <row r="13855" spans="21:39" x14ac:dyDescent="0.2">
      <c r="U13855" s="4"/>
      <c r="V13855" s="4"/>
      <c r="W13855" s="4"/>
      <c r="X13855" s="4"/>
      <c r="AJ13855" s="4"/>
      <c r="AK13855" s="4"/>
      <c r="AL13855" s="4"/>
      <c r="AM13855" s="4"/>
    </row>
    <row r="13856" spans="21:39" x14ac:dyDescent="0.2">
      <c r="U13856" s="4"/>
      <c r="V13856" s="4"/>
      <c r="W13856" s="4"/>
      <c r="X13856" s="4"/>
      <c r="AJ13856" s="4"/>
      <c r="AK13856" s="4"/>
      <c r="AL13856" s="4"/>
      <c r="AM13856" s="4"/>
    </row>
    <row r="13857" spans="21:39" x14ac:dyDescent="0.2">
      <c r="U13857" s="4"/>
      <c r="V13857" s="4"/>
      <c r="W13857" s="4"/>
      <c r="X13857" s="4"/>
      <c r="AJ13857" s="4"/>
      <c r="AK13857" s="4"/>
      <c r="AL13857" s="4"/>
      <c r="AM13857" s="4"/>
    </row>
    <row r="13858" spans="21:39" x14ac:dyDescent="0.2">
      <c r="U13858" s="4"/>
      <c r="V13858" s="4"/>
      <c r="W13858" s="4"/>
      <c r="X13858" s="4"/>
      <c r="AJ13858" s="4"/>
      <c r="AK13858" s="4"/>
      <c r="AL13858" s="4"/>
      <c r="AM13858" s="4"/>
    </row>
    <row r="13859" spans="21:39" x14ac:dyDescent="0.2">
      <c r="U13859" s="4"/>
      <c r="V13859" s="4"/>
      <c r="W13859" s="4"/>
      <c r="X13859" s="4"/>
      <c r="AJ13859" s="4"/>
      <c r="AK13859" s="4"/>
      <c r="AL13859" s="4"/>
      <c r="AM13859" s="4"/>
    </row>
    <row r="13860" spans="21:39" x14ac:dyDescent="0.2">
      <c r="U13860" s="4"/>
      <c r="V13860" s="4"/>
      <c r="W13860" s="4"/>
      <c r="X13860" s="4"/>
      <c r="AJ13860" s="4"/>
      <c r="AK13860" s="4"/>
      <c r="AL13860" s="4"/>
      <c r="AM13860" s="4"/>
    </row>
    <row r="13861" spans="21:39" x14ac:dyDescent="0.2">
      <c r="U13861" s="4"/>
      <c r="V13861" s="4"/>
      <c r="W13861" s="4"/>
      <c r="X13861" s="4"/>
      <c r="AJ13861" s="4"/>
      <c r="AK13861" s="4"/>
      <c r="AL13861" s="4"/>
      <c r="AM13861" s="4"/>
    </row>
    <row r="13862" spans="21:39" x14ac:dyDescent="0.2">
      <c r="U13862" s="4"/>
      <c r="V13862" s="4"/>
      <c r="W13862" s="4"/>
      <c r="X13862" s="4"/>
      <c r="AJ13862" s="4"/>
      <c r="AK13862" s="4"/>
      <c r="AL13862" s="4"/>
      <c r="AM13862" s="4"/>
    </row>
    <row r="13863" spans="21:39" x14ac:dyDescent="0.2">
      <c r="U13863" s="4"/>
      <c r="V13863" s="4"/>
      <c r="W13863" s="4"/>
      <c r="X13863" s="4"/>
      <c r="AJ13863" s="4"/>
      <c r="AK13863" s="4"/>
      <c r="AL13863" s="4"/>
      <c r="AM13863" s="4"/>
    </row>
    <row r="13864" spans="21:39" x14ac:dyDescent="0.2">
      <c r="U13864" s="4"/>
      <c r="V13864" s="4"/>
      <c r="W13864" s="4"/>
      <c r="X13864" s="4"/>
      <c r="AJ13864" s="4"/>
      <c r="AK13864" s="4"/>
      <c r="AL13864" s="4"/>
      <c r="AM13864" s="4"/>
    </row>
    <row r="13865" spans="21:39" x14ac:dyDescent="0.2">
      <c r="U13865" s="4"/>
      <c r="V13865" s="4"/>
      <c r="W13865" s="4"/>
      <c r="X13865" s="4"/>
      <c r="AJ13865" s="4"/>
      <c r="AK13865" s="4"/>
      <c r="AL13865" s="4"/>
      <c r="AM13865" s="4"/>
    </row>
    <row r="13866" spans="21:39" x14ac:dyDescent="0.2">
      <c r="U13866" s="4"/>
      <c r="V13866" s="4"/>
      <c r="W13866" s="4"/>
      <c r="X13866" s="4"/>
      <c r="AJ13866" s="4"/>
      <c r="AK13866" s="4"/>
      <c r="AL13866" s="4"/>
      <c r="AM13866" s="4"/>
    </row>
    <row r="13867" spans="21:39" x14ac:dyDescent="0.2">
      <c r="U13867" s="4"/>
      <c r="V13867" s="4"/>
      <c r="W13867" s="4"/>
      <c r="X13867" s="4"/>
      <c r="AJ13867" s="4"/>
      <c r="AK13867" s="4"/>
      <c r="AL13867" s="4"/>
      <c r="AM13867" s="4"/>
    </row>
    <row r="13868" spans="21:39" x14ac:dyDescent="0.2">
      <c r="U13868" s="4"/>
      <c r="V13868" s="4"/>
      <c r="W13868" s="4"/>
      <c r="X13868" s="4"/>
      <c r="AJ13868" s="4"/>
      <c r="AK13868" s="4"/>
      <c r="AL13868" s="4"/>
      <c r="AM13868" s="4"/>
    </row>
    <row r="13869" spans="21:39" x14ac:dyDescent="0.2">
      <c r="U13869" s="4"/>
      <c r="V13869" s="4"/>
      <c r="W13869" s="4"/>
      <c r="X13869" s="4"/>
      <c r="AJ13869" s="4"/>
      <c r="AK13869" s="4"/>
      <c r="AL13869" s="4"/>
      <c r="AM13869" s="4"/>
    </row>
    <row r="13870" spans="21:39" x14ac:dyDescent="0.2">
      <c r="U13870" s="4"/>
      <c r="V13870" s="4"/>
      <c r="W13870" s="4"/>
      <c r="X13870" s="4"/>
      <c r="AJ13870" s="4"/>
      <c r="AK13870" s="4"/>
      <c r="AL13870" s="4"/>
      <c r="AM13870" s="4"/>
    </row>
    <row r="13871" spans="21:39" x14ac:dyDescent="0.2">
      <c r="U13871" s="4"/>
      <c r="V13871" s="4"/>
      <c r="W13871" s="4"/>
      <c r="X13871" s="4"/>
      <c r="AJ13871" s="4"/>
      <c r="AK13871" s="4"/>
      <c r="AL13871" s="4"/>
      <c r="AM13871" s="4"/>
    </row>
    <row r="13872" spans="21:39" x14ac:dyDescent="0.2">
      <c r="U13872" s="4"/>
      <c r="V13872" s="4"/>
      <c r="W13872" s="4"/>
      <c r="X13872" s="4"/>
      <c r="AJ13872" s="4"/>
      <c r="AK13872" s="4"/>
      <c r="AL13872" s="4"/>
      <c r="AM13872" s="4"/>
    </row>
    <row r="13873" spans="21:39" x14ac:dyDescent="0.2">
      <c r="U13873" s="4"/>
      <c r="V13873" s="4"/>
      <c r="W13873" s="4"/>
      <c r="X13873" s="4"/>
      <c r="AJ13873" s="4"/>
      <c r="AK13873" s="4"/>
      <c r="AL13873" s="4"/>
      <c r="AM13873" s="4"/>
    </row>
    <row r="13874" spans="21:39" x14ac:dyDescent="0.2">
      <c r="U13874" s="4"/>
      <c r="V13874" s="4"/>
      <c r="W13874" s="4"/>
      <c r="X13874" s="4"/>
      <c r="AJ13874" s="4"/>
      <c r="AK13874" s="4"/>
      <c r="AL13874" s="4"/>
      <c r="AM13874" s="4"/>
    </row>
    <row r="13875" spans="21:39" x14ac:dyDescent="0.2">
      <c r="U13875" s="4"/>
      <c r="V13875" s="4"/>
      <c r="W13875" s="4"/>
      <c r="X13875" s="4"/>
      <c r="AJ13875" s="4"/>
      <c r="AK13875" s="4"/>
      <c r="AL13875" s="4"/>
      <c r="AM13875" s="4"/>
    </row>
    <row r="13876" spans="21:39" x14ac:dyDescent="0.2">
      <c r="U13876" s="4"/>
      <c r="V13876" s="4"/>
      <c r="W13876" s="4"/>
      <c r="X13876" s="4"/>
      <c r="AJ13876" s="4"/>
      <c r="AK13876" s="4"/>
      <c r="AL13876" s="4"/>
      <c r="AM13876" s="4"/>
    </row>
    <row r="13877" spans="21:39" x14ac:dyDescent="0.2">
      <c r="U13877" s="4"/>
      <c r="V13877" s="4"/>
      <c r="W13877" s="4"/>
      <c r="X13877" s="4"/>
      <c r="AJ13877" s="4"/>
      <c r="AK13877" s="4"/>
      <c r="AL13877" s="4"/>
      <c r="AM13877" s="4"/>
    </row>
    <row r="13878" spans="21:39" x14ac:dyDescent="0.2">
      <c r="U13878" s="4"/>
      <c r="V13878" s="4"/>
      <c r="W13878" s="4"/>
      <c r="X13878" s="4"/>
      <c r="AJ13878" s="4"/>
      <c r="AK13878" s="4"/>
      <c r="AL13878" s="4"/>
      <c r="AM13878" s="4"/>
    </row>
    <row r="13879" spans="21:39" x14ac:dyDescent="0.2">
      <c r="U13879" s="4"/>
      <c r="V13879" s="4"/>
      <c r="W13879" s="4"/>
      <c r="X13879" s="4"/>
      <c r="AJ13879" s="4"/>
      <c r="AK13879" s="4"/>
      <c r="AL13879" s="4"/>
      <c r="AM13879" s="4"/>
    </row>
    <row r="13880" spans="21:39" x14ac:dyDescent="0.2">
      <c r="U13880" s="4"/>
      <c r="V13880" s="4"/>
      <c r="W13880" s="4"/>
      <c r="X13880" s="4"/>
      <c r="AJ13880" s="4"/>
      <c r="AK13880" s="4"/>
      <c r="AL13880" s="4"/>
      <c r="AM13880" s="4"/>
    </row>
    <row r="13881" spans="21:39" x14ac:dyDescent="0.2">
      <c r="U13881" s="4"/>
      <c r="V13881" s="4"/>
      <c r="W13881" s="4"/>
      <c r="X13881" s="4"/>
      <c r="AJ13881" s="4"/>
      <c r="AK13881" s="4"/>
      <c r="AL13881" s="4"/>
      <c r="AM13881" s="4"/>
    </row>
    <row r="13882" spans="21:39" x14ac:dyDescent="0.2">
      <c r="U13882" s="4"/>
      <c r="V13882" s="4"/>
      <c r="W13882" s="4"/>
      <c r="X13882" s="4"/>
      <c r="AJ13882" s="4"/>
      <c r="AK13882" s="4"/>
      <c r="AL13882" s="4"/>
      <c r="AM13882" s="4"/>
    </row>
    <row r="13883" spans="21:39" x14ac:dyDescent="0.2">
      <c r="U13883" s="4"/>
      <c r="V13883" s="4"/>
      <c r="W13883" s="4"/>
      <c r="X13883" s="4"/>
      <c r="AJ13883" s="4"/>
      <c r="AK13883" s="4"/>
      <c r="AL13883" s="4"/>
      <c r="AM13883" s="4"/>
    </row>
    <row r="13884" spans="21:39" x14ac:dyDescent="0.2">
      <c r="U13884" s="4"/>
      <c r="V13884" s="4"/>
      <c r="W13884" s="4"/>
      <c r="X13884" s="4"/>
      <c r="AJ13884" s="4"/>
      <c r="AK13884" s="4"/>
      <c r="AL13884" s="4"/>
      <c r="AM13884" s="4"/>
    </row>
    <row r="13885" spans="21:39" x14ac:dyDescent="0.2">
      <c r="U13885" s="4"/>
      <c r="V13885" s="4"/>
      <c r="W13885" s="4"/>
      <c r="X13885" s="4"/>
      <c r="AJ13885" s="4"/>
      <c r="AK13885" s="4"/>
      <c r="AL13885" s="4"/>
      <c r="AM13885" s="4"/>
    </row>
    <row r="13886" spans="21:39" x14ac:dyDescent="0.2">
      <c r="U13886" s="4"/>
      <c r="V13886" s="4"/>
      <c r="W13886" s="4"/>
      <c r="X13886" s="4"/>
      <c r="AJ13886" s="4"/>
      <c r="AK13886" s="4"/>
      <c r="AL13886" s="4"/>
      <c r="AM13886" s="4"/>
    </row>
    <row r="13887" spans="21:39" x14ac:dyDescent="0.2">
      <c r="U13887" s="4"/>
      <c r="V13887" s="4"/>
      <c r="W13887" s="4"/>
      <c r="X13887" s="4"/>
      <c r="AJ13887" s="4"/>
      <c r="AK13887" s="4"/>
      <c r="AL13887" s="4"/>
      <c r="AM13887" s="4"/>
    </row>
    <row r="13888" spans="21:39" x14ac:dyDescent="0.2">
      <c r="U13888" s="4"/>
      <c r="V13888" s="4"/>
      <c r="W13888" s="4"/>
      <c r="X13888" s="4"/>
      <c r="AJ13888" s="4"/>
      <c r="AK13888" s="4"/>
      <c r="AL13888" s="4"/>
      <c r="AM13888" s="4"/>
    </row>
    <row r="13889" spans="21:39" x14ac:dyDescent="0.2">
      <c r="U13889" s="4"/>
      <c r="V13889" s="4"/>
      <c r="W13889" s="4"/>
      <c r="X13889" s="4"/>
      <c r="AJ13889" s="4"/>
      <c r="AK13889" s="4"/>
      <c r="AL13889" s="4"/>
      <c r="AM13889" s="4"/>
    </row>
    <row r="13890" spans="21:39" x14ac:dyDescent="0.2">
      <c r="U13890" s="4"/>
      <c r="V13890" s="4"/>
      <c r="W13890" s="4"/>
      <c r="X13890" s="4"/>
      <c r="AJ13890" s="4"/>
      <c r="AK13890" s="4"/>
      <c r="AL13890" s="4"/>
      <c r="AM13890" s="4"/>
    </row>
    <row r="13891" spans="21:39" x14ac:dyDescent="0.2">
      <c r="U13891" s="4"/>
      <c r="V13891" s="4"/>
      <c r="W13891" s="4"/>
      <c r="X13891" s="4"/>
      <c r="AJ13891" s="4"/>
      <c r="AK13891" s="4"/>
      <c r="AL13891" s="4"/>
      <c r="AM13891" s="4"/>
    </row>
    <row r="13892" spans="21:39" x14ac:dyDescent="0.2">
      <c r="U13892" s="4"/>
      <c r="V13892" s="4"/>
      <c r="W13892" s="4"/>
      <c r="X13892" s="4"/>
      <c r="AJ13892" s="4"/>
      <c r="AK13892" s="4"/>
      <c r="AL13892" s="4"/>
      <c r="AM13892" s="4"/>
    </row>
    <row r="13893" spans="21:39" x14ac:dyDescent="0.2">
      <c r="U13893" s="4"/>
      <c r="V13893" s="4"/>
      <c r="W13893" s="4"/>
      <c r="X13893" s="4"/>
      <c r="AJ13893" s="4"/>
      <c r="AK13893" s="4"/>
      <c r="AL13893" s="4"/>
      <c r="AM13893" s="4"/>
    </row>
    <row r="13894" spans="21:39" x14ac:dyDescent="0.2">
      <c r="U13894" s="4"/>
      <c r="V13894" s="4"/>
      <c r="W13894" s="4"/>
      <c r="X13894" s="4"/>
      <c r="AJ13894" s="4"/>
      <c r="AK13894" s="4"/>
      <c r="AL13894" s="4"/>
      <c r="AM13894" s="4"/>
    </row>
    <row r="13895" spans="21:39" x14ac:dyDescent="0.2">
      <c r="U13895" s="4"/>
      <c r="V13895" s="4"/>
      <c r="W13895" s="4"/>
      <c r="X13895" s="4"/>
      <c r="AJ13895" s="4"/>
      <c r="AK13895" s="4"/>
      <c r="AL13895" s="4"/>
      <c r="AM13895" s="4"/>
    </row>
    <row r="13896" spans="21:39" x14ac:dyDescent="0.2">
      <c r="U13896" s="4"/>
      <c r="V13896" s="4"/>
      <c r="W13896" s="4"/>
      <c r="X13896" s="4"/>
      <c r="AJ13896" s="4"/>
      <c r="AK13896" s="4"/>
      <c r="AL13896" s="4"/>
      <c r="AM13896" s="4"/>
    </row>
    <row r="13897" spans="21:39" x14ac:dyDescent="0.2">
      <c r="U13897" s="4"/>
      <c r="V13897" s="4"/>
      <c r="W13897" s="4"/>
      <c r="X13897" s="4"/>
      <c r="AJ13897" s="4"/>
      <c r="AK13897" s="4"/>
      <c r="AL13897" s="4"/>
      <c r="AM13897" s="4"/>
    </row>
    <row r="13898" spans="21:39" x14ac:dyDescent="0.2">
      <c r="U13898" s="4"/>
      <c r="V13898" s="4"/>
      <c r="W13898" s="4"/>
      <c r="X13898" s="4"/>
      <c r="AJ13898" s="4"/>
      <c r="AK13898" s="4"/>
      <c r="AL13898" s="4"/>
      <c r="AM13898" s="4"/>
    </row>
    <row r="13899" spans="21:39" x14ac:dyDescent="0.2">
      <c r="U13899" s="4"/>
      <c r="V13899" s="4"/>
      <c r="W13899" s="4"/>
      <c r="X13899" s="4"/>
      <c r="AJ13899" s="4"/>
      <c r="AK13899" s="4"/>
      <c r="AL13899" s="4"/>
      <c r="AM13899" s="4"/>
    </row>
    <row r="13900" spans="21:39" x14ac:dyDescent="0.2">
      <c r="U13900" s="4"/>
      <c r="V13900" s="4"/>
      <c r="W13900" s="4"/>
      <c r="X13900" s="4"/>
      <c r="AJ13900" s="4"/>
      <c r="AK13900" s="4"/>
      <c r="AL13900" s="4"/>
      <c r="AM13900" s="4"/>
    </row>
    <row r="13901" spans="21:39" x14ac:dyDescent="0.2">
      <c r="U13901" s="4"/>
      <c r="V13901" s="4"/>
      <c r="W13901" s="4"/>
      <c r="X13901" s="4"/>
      <c r="AJ13901" s="4"/>
      <c r="AK13901" s="4"/>
      <c r="AL13901" s="4"/>
      <c r="AM13901" s="4"/>
    </row>
    <row r="13902" spans="21:39" x14ac:dyDescent="0.2">
      <c r="U13902" s="4"/>
      <c r="V13902" s="4"/>
      <c r="W13902" s="4"/>
      <c r="X13902" s="4"/>
      <c r="AJ13902" s="4"/>
      <c r="AK13902" s="4"/>
      <c r="AL13902" s="4"/>
      <c r="AM13902" s="4"/>
    </row>
    <row r="13903" spans="21:39" x14ac:dyDescent="0.2">
      <c r="U13903" s="4"/>
      <c r="V13903" s="4"/>
      <c r="W13903" s="4"/>
      <c r="X13903" s="4"/>
      <c r="AJ13903" s="4"/>
      <c r="AK13903" s="4"/>
      <c r="AL13903" s="4"/>
      <c r="AM13903" s="4"/>
    </row>
    <row r="13904" spans="21:39" x14ac:dyDescent="0.2">
      <c r="U13904" s="4"/>
      <c r="V13904" s="4"/>
      <c r="W13904" s="4"/>
      <c r="X13904" s="4"/>
      <c r="AJ13904" s="4"/>
      <c r="AK13904" s="4"/>
      <c r="AL13904" s="4"/>
      <c r="AM13904" s="4"/>
    </row>
    <row r="13905" spans="21:39" x14ac:dyDescent="0.2">
      <c r="U13905" s="4"/>
      <c r="V13905" s="4"/>
      <c r="W13905" s="4"/>
      <c r="X13905" s="4"/>
      <c r="AJ13905" s="4"/>
      <c r="AK13905" s="4"/>
      <c r="AL13905" s="4"/>
      <c r="AM13905" s="4"/>
    </row>
    <row r="13906" spans="21:39" x14ac:dyDescent="0.2">
      <c r="U13906" s="4"/>
      <c r="V13906" s="4"/>
      <c r="W13906" s="4"/>
      <c r="X13906" s="4"/>
      <c r="AJ13906" s="4"/>
      <c r="AK13906" s="4"/>
      <c r="AL13906" s="4"/>
      <c r="AM13906" s="4"/>
    </row>
    <row r="13907" spans="21:39" x14ac:dyDescent="0.2">
      <c r="U13907" s="4"/>
      <c r="V13907" s="4"/>
      <c r="W13907" s="4"/>
      <c r="X13907" s="4"/>
      <c r="AJ13907" s="4"/>
      <c r="AK13907" s="4"/>
      <c r="AL13907" s="4"/>
      <c r="AM13907" s="4"/>
    </row>
    <row r="13908" spans="21:39" x14ac:dyDescent="0.2">
      <c r="U13908" s="4"/>
      <c r="V13908" s="4"/>
      <c r="W13908" s="4"/>
      <c r="X13908" s="4"/>
      <c r="AJ13908" s="4"/>
      <c r="AK13908" s="4"/>
      <c r="AL13908" s="4"/>
      <c r="AM13908" s="4"/>
    </row>
    <row r="13909" spans="21:39" x14ac:dyDescent="0.2">
      <c r="U13909" s="4"/>
      <c r="V13909" s="4"/>
      <c r="W13909" s="4"/>
      <c r="X13909" s="4"/>
      <c r="AJ13909" s="4"/>
      <c r="AK13909" s="4"/>
      <c r="AL13909" s="4"/>
      <c r="AM13909" s="4"/>
    </row>
    <row r="13910" spans="21:39" x14ac:dyDescent="0.2">
      <c r="U13910" s="4"/>
      <c r="V13910" s="4"/>
      <c r="W13910" s="4"/>
      <c r="X13910" s="4"/>
      <c r="AJ13910" s="4"/>
      <c r="AK13910" s="4"/>
      <c r="AL13910" s="4"/>
      <c r="AM13910" s="4"/>
    </row>
    <row r="13911" spans="21:39" x14ac:dyDescent="0.2">
      <c r="U13911" s="4"/>
      <c r="V13911" s="4"/>
      <c r="W13911" s="4"/>
      <c r="X13911" s="4"/>
      <c r="AJ13911" s="4"/>
      <c r="AK13911" s="4"/>
      <c r="AL13911" s="4"/>
      <c r="AM13911" s="4"/>
    </row>
    <row r="13912" spans="21:39" x14ac:dyDescent="0.2">
      <c r="U13912" s="4"/>
      <c r="V13912" s="4"/>
      <c r="W13912" s="4"/>
      <c r="X13912" s="4"/>
      <c r="AJ13912" s="4"/>
      <c r="AK13912" s="4"/>
      <c r="AL13912" s="4"/>
      <c r="AM13912" s="4"/>
    </row>
    <row r="13913" spans="21:39" x14ac:dyDescent="0.2">
      <c r="U13913" s="4"/>
      <c r="V13913" s="4"/>
      <c r="W13913" s="4"/>
      <c r="X13913" s="4"/>
      <c r="AJ13913" s="4"/>
      <c r="AK13913" s="4"/>
      <c r="AL13913" s="4"/>
      <c r="AM13913" s="4"/>
    </row>
    <row r="13914" spans="21:39" x14ac:dyDescent="0.2">
      <c r="U13914" s="4"/>
      <c r="V13914" s="4"/>
      <c r="W13914" s="4"/>
      <c r="X13914" s="4"/>
      <c r="AJ13914" s="4"/>
      <c r="AK13914" s="4"/>
      <c r="AL13914" s="4"/>
      <c r="AM13914" s="4"/>
    </row>
    <row r="13915" spans="21:39" x14ac:dyDescent="0.2">
      <c r="U13915" s="4"/>
      <c r="V13915" s="4"/>
      <c r="W13915" s="4"/>
      <c r="X13915" s="4"/>
      <c r="AJ13915" s="4"/>
      <c r="AK13915" s="4"/>
      <c r="AL13915" s="4"/>
      <c r="AM13915" s="4"/>
    </row>
    <row r="13916" spans="21:39" x14ac:dyDescent="0.2">
      <c r="U13916" s="4"/>
      <c r="V13916" s="4"/>
      <c r="W13916" s="4"/>
      <c r="X13916" s="4"/>
      <c r="AJ13916" s="4"/>
      <c r="AK13916" s="4"/>
      <c r="AL13916" s="4"/>
      <c r="AM13916" s="4"/>
    </row>
    <row r="13917" spans="21:39" x14ac:dyDescent="0.2">
      <c r="U13917" s="4"/>
      <c r="V13917" s="4"/>
      <c r="W13917" s="4"/>
      <c r="X13917" s="4"/>
      <c r="AJ13917" s="4"/>
      <c r="AK13917" s="4"/>
      <c r="AL13917" s="4"/>
      <c r="AM13917" s="4"/>
    </row>
    <row r="13918" spans="21:39" x14ac:dyDescent="0.2">
      <c r="U13918" s="4"/>
      <c r="V13918" s="4"/>
      <c r="W13918" s="4"/>
      <c r="X13918" s="4"/>
      <c r="AJ13918" s="4"/>
      <c r="AK13918" s="4"/>
      <c r="AL13918" s="4"/>
      <c r="AM13918" s="4"/>
    </row>
    <row r="13919" spans="21:39" x14ac:dyDescent="0.2">
      <c r="U13919" s="4"/>
      <c r="V13919" s="4"/>
      <c r="W13919" s="4"/>
      <c r="X13919" s="4"/>
      <c r="AJ13919" s="4"/>
      <c r="AK13919" s="4"/>
      <c r="AL13919" s="4"/>
      <c r="AM13919" s="4"/>
    </row>
    <row r="13920" spans="21:39" x14ac:dyDescent="0.2">
      <c r="U13920" s="4"/>
      <c r="V13920" s="4"/>
      <c r="W13920" s="4"/>
      <c r="X13920" s="4"/>
      <c r="AJ13920" s="4"/>
      <c r="AK13920" s="4"/>
      <c r="AL13920" s="4"/>
      <c r="AM13920" s="4"/>
    </row>
    <row r="13921" spans="21:39" x14ac:dyDescent="0.2">
      <c r="U13921" s="4"/>
      <c r="V13921" s="4"/>
      <c r="W13921" s="4"/>
      <c r="X13921" s="4"/>
      <c r="AJ13921" s="4"/>
      <c r="AK13921" s="4"/>
      <c r="AL13921" s="4"/>
      <c r="AM13921" s="4"/>
    </row>
    <row r="13922" spans="21:39" x14ac:dyDescent="0.2">
      <c r="U13922" s="4"/>
      <c r="V13922" s="4"/>
      <c r="W13922" s="4"/>
      <c r="X13922" s="4"/>
      <c r="AJ13922" s="4"/>
      <c r="AK13922" s="4"/>
      <c r="AL13922" s="4"/>
      <c r="AM13922" s="4"/>
    </row>
    <row r="13923" spans="21:39" x14ac:dyDescent="0.2">
      <c r="U13923" s="4"/>
      <c r="V13923" s="4"/>
      <c r="W13923" s="4"/>
      <c r="X13923" s="4"/>
      <c r="AJ13923" s="4"/>
      <c r="AK13923" s="4"/>
      <c r="AL13923" s="4"/>
      <c r="AM13923" s="4"/>
    </row>
    <row r="13924" spans="21:39" x14ac:dyDescent="0.2">
      <c r="U13924" s="4"/>
      <c r="V13924" s="4"/>
      <c r="W13924" s="4"/>
      <c r="X13924" s="4"/>
      <c r="AJ13924" s="4"/>
      <c r="AK13924" s="4"/>
      <c r="AL13924" s="4"/>
      <c r="AM13924" s="4"/>
    </row>
    <row r="13925" spans="21:39" x14ac:dyDescent="0.2">
      <c r="U13925" s="4"/>
      <c r="V13925" s="4"/>
      <c r="W13925" s="4"/>
      <c r="X13925" s="4"/>
      <c r="AJ13925" s="4"/>
      <c r="AK13925" s="4"/>
      <c r="AL13925" s="4"/>
      <c r="AM13925" s="4"/>
    </row>
    <row r="13926" spans="21:39" x14ac:dyDescent="0.2">
      <c r="U13926" s="4"/>
      <c r="V13926" s="4"/>
      <c r="W13926" s="4"/>
      <c r="X13926" s="4"/>
      <c r="AJ13926" s="4"/>
      <c r="AK13926" s="4"/>
      <c r="AL13926" s="4"/>
      <c r="AM13926" s="4"/>
    </row>
    <row r="13927" spans="21:39" x14ac:dyDescent="0.2">
      <c r="U13927" s="4"/>
      <c r="V13927" s="4"/>
      <c r="W13927" s="4"/>
      <c r="X13927" s="4"/>
      <c r="AJ13927" s="4"/>
      <c r="AK13927" s="4"/>
      <c r="AL13927" s="4"/>
      <c r="AM13927" s="4"/>
    </row>
    <row r="13928" spans="21:39" x14ac:dyDescent="0.2">
      <c r="U13928" s="4"/>
      <c r="V13928" s="4"/>
      <c r="W13928" s="4"/>
      <c r="X13928" s="4"/>
      <c r="AJ13928" s="4"/>
      <c r="AK13928" s="4"/>
      <c r="AL13928" s="4"/>
      <c r="AM13928" s="4"/>
    </row>
    <row r="13929" spans="21:39" x14ac:dyDescent="0.2">
      <c r="U13929" s="4"/>
      <c r="V13929" s="4"/>
      <c r="W13929" s="4"/>
      <c r="X13929" s="4"/>
      <c r="AJ13929" s="4"/>
      <c r="AK13929" s="4"/>
      <c r="AL13929" s="4"/>
      <c r="AM13929" s="4"/>
    </row>
    <row r="13930" spans="21:39" x14ac:dyDescent="0.2">
      <c r="U13930" s="4"/>
      <c r="V13930" s="4"/>
      <c r="W13930" s="4"/>
      <c r="X13930" s="4"/>
      <c r="AJ13930" s="4"/>
      <c r="AK13930" s="4"/>
      <c r="AL13930" s="4"/>
      <c r="AM13930" s="4"/>
    </row>
    <row r="13931" spans="21:39" x14ac:dyDescent="0.2">
      <c r="U13931" s="4"/>
      <c r="V13931" s="4"/>
      <c r="W13931" s="4"/>
      <c r="X13931" s="4"/>
      <c r="AJ13931" s="4"/>
      <c r="AK13931" s="4"/>
      <c r="AL13931" s="4"/>
      <c r="AM13931" s="4"/>
    </row>
    <row r="13932" spans="21:39" x14ac:dyDescent="0.2">
      <c r="U13932" s="4"/>
      <c r="V13932" s="4"/>
      <c r="W13932" s="4"/>
      <c r="X13932" s="4"/>
      <c r="AJ13932" s="4"/>
      <c r="AK13932" s="4"/>
      <c r="AL13932" s="4"/>
      <c r="AM13932" s="4"/>
    </row>
    <row r="13933" spans="21:39" x14ac:dyDescent="0.2">
      <c r="U13933" s="4"/>
      <c r="V13933" s="4"/>
      <c r="W13933" s="4"/>
      <c r="X13933" s="4"/>
      <c r="AJ13933" s="4"/>
      <c r="AK13933" s="4"/>
      <c r="AL13933" s="4"/>
      <c r="AM13933" s="4"/>
    </row>
    <row r="13934" spans="21:39" x14ac:dyDescent="0.2">
      <c r="U13934" s="4"/>
      <c r="V13934" s="4"/>
      <c r="W13934" s="4"/>
      <c r="X13934" s="4"/>
      <c r="AJ13934" s="4"/>
      <c r="AK13934" s="4"/>
      <c r="AL13934" s="4"/>
      <c r="AM13934" s="4"/>
    </row>
    <row r="13935" spans="21:39" x14ac:dyDescent="0.2">
      <c r="U13935" s="4"/>
      <c r="V13935" s="4"/>
      <c r="W13935" s="4"/>
      <c r="X13935" s="4"/>
      <c r="AJ13935" s="4"/>
      <c r="AK13935" s="4"/>
      <c r="AL13935" s="4"/>
      <c r="AM13935" s="4"/>
    </row>
    <row r="13936" spans="21:39" x14ac:dyDescent="0.2">
      <c r="U13936" s="4"/>
      <c r="V13936" s="4"/>
      <c r="W13936" s="4"/>
      <c r="X13936" s="4"/>
      <c r="AJ13936" s="4"/>
      <c r="AK13936" s="4"/>
      <c r="AL13936" s="4"/>
      <c r="AM13936" s="4"/>
    </row>
    <row r="13937" spans="21:39" x14ac:dyDescent="0.2">
      <c r="U13937" s="4"/>
      <c r="V13937" s="4"/>
      <c r="W13937" s="4"/>
      <c r="X13937" s="4"/>
      <c r="AJ13937" s="4"/>
      <c r="AK13937" s="4"/>
      <c r="AL13937" s="4"/>
      <c r="AM13937" s="4"/>
    </row>
    <row r="13938" spans="21:39" x14ac:dyDescent="0.2">
      <c r="U13938" s="4"/>
      <c r="V13938" s="4"/>
      <c r="W13938" s="4"/>
      <c r="X13938" s="4"/>
      <c r="AJ13938" s="4"/>
      <c r="AK13938" s="4"/>
      <c r="AL13938" s="4"/>
      <c r="AM13938" s="4"/>
    </row>
    <row r="13939" spans="21:39" x14ac:dyDescent="0.2">
      <c r="U13939" s="4"/>
      <c r="V13939" s="4"/>
      <c r="W13939" s="4"/>
      <c r="X13939" s="4"/>
      <c r="AJ13939" s="4"/>
      <c r="AK13939" s="4"/>
      <c r="AL13939" s="4"/>
      <c r="AM13939" s="4"/>
    </row>
    <row r="13940" spans="21:39" x14ac:dyDescent="0.2">
      <c r="U13940" s="4"/>
      <c r="V13940" s="4"/>
      <c r="W13940" s="4"/>
      <c r="X13940" s="4"/>
      <c r="AJ13940" s="4"/>
      <c r="AK13940" s="4"/>
      <c r="AL13940" s="4"/>
      <c r="AM13940" s="4"/>
    </row>
    <row r="13941" spans="21:39" x14ac:dyDescent="0.2">
      <c r="U13941" s="4"/>
      <c r="V13941" s="4"/>
      <c r="W13941" s="4"/>
      <c r="X13941" s="4"/>
      <c r="AJ13941" s="4"/>
      <c r="AK13941" s="4"/>
      <c r="AL13941" s="4"/>
      <c r="AM13941" s="4"/>
    </row>
    <row r="13942" spans="21:39" x14ac:dyDescent="0.2">
      <c r="U13942" s="4"/>
      <c r="V13942" s="4"/>
      <c r="W13942" s="4"/>
      <c r="X13942" s="4"/>
      <c r="AJ13942" s="4"/>
      <c r="AK13942" s="4"/>
      <c r="AL13942" s="4"/>
      <c r="AM13942" s="4"/>
    </row>
    <row r="13943" spans="21:39" x14ac:dyDescent="0.2">
      <c r="U13943" s="4"/>
      <c r="V13943" s="4"/>
      <c r="W13943" s="4"/>
      <c r="X13943" s="4"/>
      <c r="AJ13943" s="4"/>
      <c r="AK13943" s="4"/>
      <c r="AL13943" s="4"/>
      <c r="AM13943" s="4"/>
    </row>
    <row r="13944" spans="21:39" x14ac:dyDescent="0.2">
      <c r="U13944" s="4"/>
      <c r="V13944" s="4"/>
      <c r="W13944" s="4"/>
      <c r="X13944" s="4"/>
      <c r="AJ13944" s="4"/>
      <c r="AK13944" s="4"/>
      <c r="AL13944" s="4"/>
      <c r="AM13944" s="4"/>
    </row>
    <row r="13945" spans="21:39" x14ac:dyDescent="0.2">
      <c r="U13945" s="4"/>
      <c r="V13945" s="4"/>
      <c r="W13945" s="4"/>
      <c r="X13945" s="4"/>
      <c r="AJ13945" s="4"/>
      <c r="AK13945" s="4"/>
      <c r="AL13945" s="4"/>
      <c r="AM13945" s="4"/>
    </row>
    <row r="13946" spans="21:39" x14ac:dyDescent="0.2">
      <c r="U13946" s="4"/>
      <c r="V13946" s="4"/>
      <c r="W13946" s="4"/>
      <c r="X13946" s="4"/>
      <c r="AJ13946" s="4"/>
      <c r="AK13946" s="4"/>
      <c r="AL13946" s="4"/>
      <c r="AM13946" s="4"/>
    </row>
    <row r="13947" spans="21:39" x14ac:dyDescent="0.2">
      <c r="U13947" s="4"/>
      <c r="V13947" s="4"/>
      <c r="W13947" s="4"/>
      <c r="X13947" s="4"/>
      <c r="AJ13947" s="4"/>
      <c r="AK13947" s="4"/>
      <c r="AL13947" s="4"/>
      <c r="AM13947" s="4"/>
    </row>
    <row r="13948" spans="21:39" x14ac:dyDescent="0.2">
      <c r="U13948" s="4"/>
      <c r="V13948" s="4"/>
      <c r="W13948" s="4"/>
      <c r="X13948" s="4"/>
      <c r="AJ13948" s="4"/>
      <c r="AK13948" s="4"/>
      <c r="AL13948" s="4"/>
      <c r="AM13948" s="4"/>
    </row>
    <row r="13949" spans="21:39" x14ac:dyDescent="0.2">
      <c r="U13949" s="4"/>
      <c r="V13949" s="4"/>
      <c r="W13949" s="4"/>
      <c r="X13949" s="4"/>
      <c r="AJ13949" s="4"/>
      <c r="AK13949" s="4"/>
      <c r="AL13949" s="4"/>
      <c r="AM13949" s="4"/>
    </row>
    <row r="13950" spans="21:39" x14ac:dyDescent="0.2">
      <c r="U13950" s="4"/>
      <c r="V13950" s="4"/>
      <c r="W13950" s="4"/>
      <c r="X13950" s="4"/>
      <c r="AJ13950" s="4"/>
      <c r="AK13950" s="4"/>
      <c r="AL13950" s="4"/>
      <c r="AM13950" s="4"/>
    </row>
    <row r="13951" spans="21:39" x14ac:dyDescent="0.2">
      <c r="U13951" s="4"/>
      <c r="V13951" s="4"/>
      <c r="W13951" s="4"/>
      <c r="X13951" s="4"/>
      <c r="AJ13951" s="4"/>
      <c r="AK13951" s="4"/>
      <c r="AL13951" s="4"/>
      <c r="AM13951" s="4"/>
    </row>
    <row r="13952" spans="21:39" x14ac:dyDescent="0.2">
      <c r="U13952" s="4"/>
      <c r="V13952" s="4"/>
      <c r="W13952" s="4"/>
      <c r="X13952" s="4"/>
      <c r="AJ13952" s="4"/>
      <c r="AK13952" s="4"/>
      <c r="AL13952" s="4"/>
      <c r="AM13952" s="4"/>
    </row>
    <row r="13953" spans="21:39" x14ac:dyDescent="0.2">
      <c r="U13953" s="4"/>
      <c r="V13953" s="4"/>
      <c r="W13953" s="4"/>
      <c r="X13953" s="4"/>
      <c r="AJ13953" s="4"/>
      <c r="AK13953" s="4"/>
      <c r="AL13953" s="4"/>
      <c r="AM13953" s="4"/>
    </row>
    <row r="13954" spans="21:39" x14ac:dyDescent="0.2">
      <c r="U13954" s="4"/>
      <c r="V13954" s="4"/>
      <c r="W13954" s="4"/>
      <c r="X13954" s="4"/>
      <c r="AJ13954" s="4"/>
      <c r="AK13954" s="4"/>
      <c r="AL13954" s="4"/>
      <c r="AM13954" s="4"/>
    </row>
    <row r="13955" spans="21:39" x14ac:dyDescent="0.2">
      <c r="U13955" s="4"/>
      <c r="V13955" s="4"/>
      <c r="W13955" s="4"/>
      <c r="X13955" s="4"/>
      <c r="AJ13955" s="4"/>
      <c r="AK13955" s="4"/>
      <c r="AL13955" s="4"/>
      <c r="AM13955" s="4"/>
    </row>
    <row r="13956" spans="21:39" x14ac:dyDescent="0.2">
      <c r="U13956" s="4"/>
      <c r="V13956" s="4"/>
      <c r="W13956" s="4"/>
      <c r="X13956" s="4"/>
      <c r="AJ13956" s="4"/>
      <c r="AK13956" s="4"/>
      <c r="AL13956" s="4"/>
      <c r="AM13956" s="4"/>
    </row>
    <row r="13957" spans="21:39" x14ac:dyDescent="0.2">
      <c r="U13957" s="4"/>
      <c r="V13957" s="4"/>
      <c r="W13957" s="4"/>
      <c r="X13957" s="4"/>
      <c r="AJ13957" s="4"/>
      <c r="AK13957" s="4"/>
      <c r="AL13957" s="4"/>
      <c r="AM13957" s="4"/>
    </row>
    <row r="13958" spans="21:39" x14ac:dyDescent="0.2">
      <c r="U13958" s="4"/>
      <c r="V13958" s="4"/>
      <c r="W13958" s="4"/>
      <c r="X13958" s="4"/>
      <c r="AJ13958" s="4"/>
      <c r="AK13958" s="4"/>
      <c r="AL13958" s="4"/>
      <c r="AM13958" s="4"/>
    </row>
    <row r="13959" spans="21:39" x14ac:dyDescent="0.2">
      <c r="U13959" s="4"/>
      <c r="V13959" s="4"/>
      <c r="W13959" s="4"/>
      <c r="X13959" s="4"/>
      <c r="AJ13959" s="4"/>
      <c r="AK13959" s="4"/>
      <c r="AL13959" s="4"/>
      <c r="AM13959" s="4"/>
    </row>
    <row r="13960" spans="21:39" x14ac:dyDescent="0.2">
      <c r="U13960" s="4"/>
      <c r="V13960" s="4"/>
      <c r="W13960" s="4"/>
      <c r="X13960" s="4"/>
      <c r="AJ13960" s="4"/>
      <c r="AK13960" s="4"/>
      <c r="AL13960" s="4"/>
      <c r="AM13960" s="4"/>
    </row>
    <row r="13961" spans="21:39" x14ac:dyDescent="0.2">
      <c r="U13961" s="4"/>
      <c r="V13961" s="4"/>
      <c r="W13961" s="4"/>
      <c r="X13961" s="4"/>
      <c r="AJ13961" s="4"/>
      <c r="AK13961" s="4"/>
      <c r="AL13961" s="4"/>
      <c r="AM13961" s="4"/>
    </row>
    <row r="13962" spans="21:39" x14ac:dyDescent="0.2">
      <c r="U13962" s="4"/>
      <c r="V13962" s="4"/>
      <c r="W13962" s="4"/>
      <c r="X13962" s="4"/>
      <c r="AJ13962" s="4"/>
      <c r="AK13962" s="4"/>
      <c r="AL13962" s="4"/>
      <c r="AM13962" s="4"/>
    </row>
    <row r="13963" spans="21:39" x14ac:dyDescent="0.2">
      <c r="U13963" s="4"/>
      <c r="V13963" s="4"/>
      <c r="W13963" s="4"/>
      <c r="X13963" s="4"/>
      <c r="AJ13963" s="4"/>
      <c r="AK13963" s="4"/>
      <c r="AL13963" s="4"/>
      <c r="AM13963" s="4"/>
    </row>
    <row r="13964" spans="21:39" x14ac:dyDescent="0.2">
      <c r="U13964" s="4"/>
      <c r="V13964" s="4"/>
      <c r="W13964" s="4"/>
      <c r="X13964" s="4"/>
      <c r="AJ13964" s="4"/>
      <c r="AK13964" s="4"/>
      <c r="AL13964" s="4"/>
      <c r="AM13964" s="4"/>
    </row>
    <row r="13965" spans="21:39" x14ac:dyDescent="0.2">
      <c r="U13965" s="4"/>
      <c r="V13965" s="4"/>
      <c r="W13965" s="4"/>
      <c r="X13965" s="4"/>
      <c r="AJ13965" s="4"/>
      <c r="AK13965" s="4"/>
      <c r="AL13965" s="4"/>
      <c r="AM13965" s="4"/>
    </row>
    <row r="13966" spans="21:39" x14ac:dyDescent="0.2">
      <c r="U13966" s="4"/>
      <c r="V13966" s="4"/>
      <c r="W13966" s="4"/>
      <c r="X13966" s="4"/>
      <c r="AJ13966" s="4"/>
      <c r="AK13966" s="4"/>
      <c r="AL13966" s="4"/>
      <c r="AM13966" s="4"/>
    </row>
    <row r="13967" spans="21:39" x14ac:dyDescent="0.2">
      <c r="U13967" s="4"/>
      <c r="V13967" s="4"/>
      <c r="W13967" s="4"/>
      <c r="X13967" s="4"/>
      <c r="AJ13967" s="4"/>
      <c r="AK13967" s="4"/>
      <c r="AL13967" s="4"/>
      <c r="AM13967" s="4"/>
    </row>
    <row r="13968" spans="21:39" x14ac:dyDescent="0.2">
      <c r="U13968" s="4"/>
      <c r="V13968" s="4"/>
      <c r="W13968" s="4"/>
      <c r="X13968" s="4"/>
      <c r="AJ13968" s="4"/>
      <c r="AK13968" s="4"/>
      <c r="AL13968" s="4"/>
      <c r="AM13968" s="4"/>
    </row>
    <row r="13969" spans="21:39" x14ac:dyDescent="0.2">
      <c r="U13969" s="4"/>
      <c r="V13969" s="4"/>
      <c r="W13969" s="4"/>
      <c r="X13969" s="4"/>
      <c r="AJ13969" s="4"/>
      <c r="AK13969" s="4"/>
      <c r="AL13969" s="4"/>
      <c r="AM13969" s="4"/>
    </row>
    <row r="13970" spans="21:39" x14ac:dyDescent="0.2">
      <c r="U13970" s="4"/>
      <c r="V13970" s="4"/>
      <c r="W13970" s="4"/>
      <c r="X13970" s="4"/>
      <c r="AJ13970" s="4"/>
      <c r="AK13970" s="4"/>
      <c r="AL13970" s="4"/>
      <c r="AM13970" s="4"/>
    </row>
    <row r="13971" spans="21:39" x14ac:dyDescent="0.2">
      <c r="U13971" s="4"/>
      <c r="V13971" s="4"/>
      <c r="W13971" s="4"/>
      <c r="X13971" s="4"/>
      <c r="AJ13971" s="4"/>
      <c r="AK13971" s="4"/>
      <c r="AL13971" s="4"/>
      <c r="AM13971" s="4"/>
    </row>
    <row r="13972" spans="21:39" x14ac:dyDescent="0.2">
      <c r="U13972" s="4"/>
      <c r="V13972" s="4"/>
      <c r="W13972" s="4"/>
      <c r="X13972" s="4"/>
      <c r="AJ13972" s="4"/>
      <c r="AK13972" s="4"/>
      <c r="AL13972" s="4"/>
      <c r="AM13972" s="4"/>
    </row>
    <row r="13973" spans="21:39" x14ac:dyDescent="0.2">
      <c r="U13973" s="4"/>
      <c r="V13973" s="4"/>
      <c r="W13973" s="4"/>
      <c r="X13973" s="4"/>
      <c r="AJ13973" s="4"/>
      <c r="AK13973" s="4"/>
      <c r="AL13973" s="4"/>
      <c r="AM13973" s="4"/>
    </row>
    <row r="13974" spans="21:39" x14ac:dyDescent="0.2">
      <c r="U13974" s="4"/>
      <c r="V13974" s="4"/>
      <c r="W13974" s="4"/>
      <c r="X13974" s="4"/>
      <c r="AJ13974" s="4"/>
      <c r="AK13974" s="4"/>
      <c r="AL13974" s="4"/>
      <c r="AM13974" s="4"/>
    </row>
    <row r="13975" spans="21:39" x14ac:dyDescent="0.2">
      <c r="U13975" s="4"/>
      <c r="V13975" s="4"/>
      <c r="W13975" s="4"/>
      <c r="X13975" s="4"/>
      <c r="AJ13975" s="4"/>
      <c r="AK13975" s="4"/>
      <c r="AL13975" s="4"/>
      <c r="AM13975" s="4"/>
    </row>
    <row r="13976" spans="21:39" x14ac:dyDescent="0.2">
      <c r="U13976" s="4"/>
      <c r="V13976" s="4"/>
      <c r="W13976" s="4"/>
      <c r="X13976" s="4"/>
      <c r="AJ13976" s="4"/>
      <c r="AK13976" s="4"/>
      <c r="AL13976" s="4"/>
      <c r="AM13976" s="4"/>
    </row>
    <row r="13977" spans="21:39" x14ac:dyDescent="0.2">
      <c r="U13977" s="4"/>
      <c r="V13977" s="4"/>
      <c r="W13977" s="4"/>
      <c r="X13977" s="4"/>
      <c r="AJ13977" s="4"/>
      <c r="AK13977" s="4"/>
      <c r="AL13977" s="4"/>
      <c r="AM13977" s="4"/>
    </row>
    <row r="13978" spans="21:39" x14ac:dyDescent="0.2">
      <c r="U13978" s="4"/>
      <c r="V13978" s="4"/>
      <c r="W13978" s="4"/>
      <c r="X13978" s="4"/>
      <c r="AJ13978" s="4"/>
      <c r="AK13978" s="4"/>
      <c r="AL13978" s="4"/>
      <c r="AM13978" s="4"/>
    </row>
    <row r="13979" spans="21:39" x14ac:dyDescent="0.2">
      <c r="U13979" s="4"/>
      <c r="V13979" s="4"/>
      <c r="W13979" s="4"/>
      <c r="X13979" s="4"/>
      <c r="AJ13979" s="4"/>
      <c r="AK13979" s="4"/>
      <c r="AL13979" s="4"/>
      <c r="AM13979" s="4"/>
    </row>
    <row r="13980" spans="21:39" x14ac:dyDescent="0.2">
      <c r="U13980" s="4"/>
      <c r="V13980" s="4"/>
      <c r="W13980" s="4"/>
      <c r="X13980" s="4"/>
      <c r="AJ13980" s="4"/>
      <c r="AK13980" s="4"/>
      <c r="AL13980" s="4"/>
      <c r="AM13980" s="4"/>
    </row>
    <row r="13981" spans="21:39" x14ac:dyDescent="0.2">
      <c r="U13981" s="4"/>
      <c r="V13981" s="4"/>
      <c r="W13981" s="4"/>
      <c r="X13981" s="4"/>
      <c r="AJ13981" s="4"/>
      <c r="AK13981" s="4"/>
      <c r="AL13981" s="4"/>
      <c r="AM13981" s="4"/>
    </row>
    <row r="13982" spans="21:39" x14ac:dyDescent="0.2">
      <c r="U13982" s="4"/>
      <c r="V13982" s="4"/>
      <c r="W13982" s="4"/>
      <c r="X13982" s="4"/>
      <c r="AJ13982" s="4"/>
      <c r="AK13982" s="4"/>
      <c r="AL13982" s="4"/>
      <c r="AM13982" s="4"/>
    </row>
    <row r="13983" spans="21:39" x14ac:dyDescent="0.2">
      <c r="U13983" s="4"/>
      <c r="V13983" s="4"/>
      <c r="W13983" s="4"/>
      <c r="X13983" s="4"/>
      <c r="AJ13983" s="4"/>
      <c r="AK13983" s="4"/>
      <c r="AL13983" s="4"/>
      <c r="AM13983" s="4"/>
    </row>
    <row r="13984" spans="21:39" x14ac:dyDescent="0.2">
      <c r="U13984" s="4"/>
      <c r="V13984" s="4"/>
      <c r="W13984" s="4"/>
      <c r="X13984" s="4"/>
      <c r="AJ13984" s="4"/>
      <c r="AK13984" s="4"/>
      <c r="AL13984" s="4"/>
      <c r="AM13984" s="4"/>
    </row>
    <row r="13985" spans="21:39" x14ac:dyDescent="0.2">
      <c r="U13985" s="4"/>
      <c r="V13985" s="4"/>
      <c r="W13985" s="4"/>
      <c r="X13985" s="4"/>
      <c r="AJ13985" s="4"/>
      <c r="AK13985" s="4"/>
      <c r="AL13985" s="4"/>
      <c r="AM13985" s="4"/>
    </row>
    <row r="13986" spans="21:39" x14ac:dyDescent="0.2">
      <c r="U13986" s="4"/>
      <c r="V13986" s="4"/>
      <c r="W13986" s="4"/>
      <c r="X13986" s="4"/>
      <c r="AJ13986" s="4"/>
      <c r="AK13986" s="4"/>
      <c r="AL13986" s="4"/>
      <c r="AM13986" s="4"/>
    </row>
    <row r="13987" spans="21:39" x14ac:dyDescent="0.2">
      <c r="U13987" s="4"/>
      <c r="V13987" s="4"/>
      <c r="W13987" s="4"/>
      <c r="X13987" s="4"/>
      <c r="AJ13987" s="4"/>
      <c r="AK13987" s="4"/>
      <c r="AL13987" s="4"/>
      <c r="AM13987" s="4"/>
    </row>
    <row r="13988" spans="21:39" x14ac:dyDescent="0.2">
      <c r="U13988" s="4"/>
      <c r="V13988" s="4"/>
      <c r="W13988" s="4"/>
      <c r="X13988" s="4"/>
      <c r="AJ13988" s="4"/>
      <c r="AK13988" s="4"/>
      <c r="AL13988" s="4"/>
      <c r="AM13988" s="4"/>
    </row>
    <row r="13989" spans="21:39" x14ac:dyDescent="0.2">
      <c r="U13989" s="4"/>
      <c r="V13989" s="4"/>
      <c r="W13989" s="4"/>
      <c r="X13989" s="4"/>
      <c r="AJ13989" s="4"/>
      <c r="AK13989" s="4"/>
      <c r="AL13989" s="4"/>
      <c r="AM13989" s="4"/>
    </row>
    <row r="13990" spans="21:39" x14ac:dyDescent="0.2">
      <c r="U13990" s="4"/>
      <c r="V13990" s="4"/>
      <c r="W13990" s="4"/>
      <c r="X13990" s="4"/>
      <c r="AJ13990" s="4"/>
      <c r="AK13990" s="4"/>
      <c r="AL13990" s="4"/>
      <c r="AM13990" s="4"/>
    </row>
    <row r="13991" spans="21:39" x14ac:dyDescent="0.2">
      <c r="U13991" s="4"/>
      <c r="V13991" s="4"/>
      <c r="W13991" s="4"/>
      <c r="X13991" s="4"/>
      <c r="AJ13991" s="4"/>
      <c r="AK13991" s="4"/>
      <c r="AL13991" s="4"/>
      <c r="AM13991" s="4"/>
    </row>
    <row r="13992" spans="21:39" x14ac:dyDescent="0.2">
      <c r="U13992" s="4"/>
      <c r="V13992" s="4"/>
      <c r="W13992" s="4"/>
      <c r="X13992" s="4"/>
      <c r="AJ13992" s="4"/>
      <c r="AK13992" s="4"/>
      <c r="AL13992" s="4"/>
      <c r="AM13992" s="4"/>
    </row>
    <row r="13993" spans="21:39" x14ac:dyDescent="0.2">
      <c r="U13993" s="4"/>
      <c r="V13993" s="4"/>
      <c r="W13993" s="4"/>
      <c r="X13993" s="4"/>
      <c r="AJ13993" s="4"/>
      <c r="AK13993" s="4"/>
      <c r="AL13993" s="4"/>
      <c r="AM13993" s="4"/>
    </row>
    <row r="13994" spans="21:39" x14ac:dyDescent="0.2">
      <c r="U13994" s="4"/>
      <c r="V13994" s="4"/>
      <c r="W13994" s="4"/>
      <c r="X13994" s="4"/>
      <c r="AJ13994" s="4"/>
      <c r="AK13994" s="4"/>
      <c r="AL13994" s="4"/>
      <c r="AM13994" s="4"/>
    </row>
    <row r="13995" spans="21:39" x14ac:dyDescent="0.2">
      <c r="U13995" s="4"/>
      <c r="V13995" s="4"/>
      <c r="W13995" s="4"/>
      <c r="X13995" s="4"/>
      <c r="AJ13995" s="4"/>
      <c r="AK13995" s="4"/>
      <c r="AL13995" s="4"/>
      <c r="AM13995" s="4"/>
    </row>
    <row r="13996" spans="21:39" x14ac:dyDescent="0.2">
      <c r="U13996" s="4"/>
      <c r="V13996" s="4"/>
      <c r="W13996" s="4"/>
      <c r="X13996" s="4"/>
      <c r="AJ13996" s="4"/>
      <c r="AK13996" s="4"/>
      <c r="AL13996" s="4"/>
      <c r="AM13996" s="4"/>
    </row>
    <row r="13997" spans="21:39" x14ac:dyDescent="0.2">
      <c r="U13997" s="4"/>
      <c r="V13997" s="4"/>
      <c r="W13997" s="4"/>
      <c r="X13997" s="4"/>
      <c r="AJ13997" s="4"/>
      <c r="AK13997" s="4"/>
      <c r="AL13997" s="4"/>
      <c r="AM13997" s="4"/>
    </row>
    <row r="13998" spans="21:39" x14ac:dyDescent="0.2">
      <c r="U13998" s="4"/>
      <c r="V13998" s="4"/>
      <c r="W13998" s="4"/>
      <c r="X13998" s="4"/>
      <c r="AJ13998" s="4"/>
      <c r="AK13998" s="4"/>
      <c r="AL13998" s="4"/>
      <c r="AM13998" s="4"/>
    </row>
    <row r="13999" spans="21:39" x14ac:dyDescent="0.2">
      <c r="U13999" s="4"/>
      <c r="V13999" s="4"/>
      <c r="W13999" s="4"/>
      <c r="X13999" s="4"/>
      <c r="AJ13999" s="4"/>
      <c r="AK13999" s="4"/>
      <c r="AL13999" s="4"/>
      <c r="AM13999" s="4"/>
    </row>
    <row r="14000" spans="21:39" x14ac:dyDescent="0.2">
      <c r="U14000" s="4"/>
      <c r="V14000" s="4"/>
      <c r="W14000" s="4"/>
      <c r="X14000" s="4"/>
      <c r="AJ14000" s="4"/>
      <c r="AK14000" s="4"/>
      <c r="AL14000" s="4"/>
      <c r="AM14000" s="4"/>
    </row>
    <row r="14001" spans="21:39" x14ac:dyDescent="0.2">
      <c r="U14001" s="4"/>
      <c r="V14001" s="4"/>
      <c r="W14001" s="4"/>
      <c r="X14001" s="4"/>
      <c r="AJ14001" s="4"/>
      <c r="AK14001" s="4"/>
      <c r="AL14001" s="4"/>
      <c r="AM14001" s="4"/>
    </row>
    <row r="14002" spans="21:39" x14ac:dyDescent="0.2">
      <c r="U14002" s="4"/>
      <c r="V14002" s="4"/>
      <c r="W14002" s="4"/>
      <c r="X14002" s="4"/>
      <c r="AJ14002" s="4"/>
      <c r="AK14002" s="4"/>
      <c r="AL14002" s="4"/>
      <c r="AM14002" s="4"/>
    </row>
    <row r="14003" spans="21:39" x14ac:dyDescent="0.2">
      <c r="U14003" s="4"/>
      <c r="V14003" s="4"/>
      <c r="W14003" s="4"/>
      <c r="X14003" s="4"/>
      <c r="AJ14003" s="4"/>
      <c r="AK14003" s="4"/>
      <c r="AL14003" s="4"/>
      <c r="AM14003" s="4"/>
    </row>
    <row r="14004" spans="21:39" x14ac:dyDescent="0.2">
      <c r="U14004" s="4"/>
      <c r="V14004" s="4"/>
      <c r="W14004" s="4"/>
      <c r="X14004" s="4"/>
      <c r="AJ14004" s="4"/>
      <c r="AK14004" s="4"/>
      <c r="AL14004" s="4"/>
      <c r="AM14004" s="4"/>
    </row>
    <row r="14005" spans="21:39" x14ac:dyDescent="0.2">
      <c r="U14005" s="4"/>
      <c r="V14005" s="4"/>
      <c r="W14005" s="4"/>
      <c r="X14005" s="4"/>
      <c r="AJ14005" s="4"/>
      <c r="AK14005" s="4"/>
      <c r="AL14005" s="4"/>
      <c r="AM14005" s="4"/>
    </row>
    <row r="14006" spans="21:39" x14ac:dyDescent="0.2">
      <c r="U14006" s="4"/>
      <c r="V14006" s="4"/>
      <c r="W14006" s="4"/>
      <c r="X14006" s="4"/>
      <c r="AJ14006" s="4"/>
      <c r="AK14006" s="4"/>
      <c r="AL14006" s="4"/>
      <c r="AM14006" s="4"/>
    </row>
    <row r="14007" spans="21:39" x14ac:dyDescent="0.2">
      <c r="U14007" s="4"/>
      <c r="V14007" s="4"/>
      <c r="W14007" s="4"/>
      <c r="X14007" s="4"/>
      <c r="AJ14007" s="4"/>
      <c r="AK14007" s="4"/>
      <c r="AL14007" s="4"/>
      <c r="AM14007" s="4"/>
    </row>
    <row r="14008" spans="21:39" x14ac:dyDescent="0.2">
      <c r="U14008" s="4"/>
      <c r="V14008" s="4"/>
      <c r="W14008" s="4"/>
      <c r="X14008" s="4"/>
      <c r="AJ14008" s="4"/>
      <c r="AK14008" s="4"/>
      <c r="AL14008" s="4"/>
      <c r="AM14008" s="4"/>
    </row>
    <row r="14009" spans="21:39" x14ac:dyDescent="0.2">
      <c r="U14009" s="4"/>
      <c r="V14009" s="4"/>
      <c r="W14009" s="4"/>
      <c r="X14009" s="4"/>
      <c r="AJ14009" s="4"/>
      <c r="AK14009" s="4"/>
      <c r="AL14009" s="4"/>
      <c r="AM14009" s="4"/>
    </row>
    <row r="14010" spans="21:39" x14ac:dyDescent="0.2">
      <c r="U14010" s="4"/>
      <c r="V14010" s="4"/>
      <c r="W14010" s="4"/>
      <c r="X14010" s="4"/>
      <c r="AJ14010" s="4"/>
      <c r="AK14010" s="4"/>
      <c r="AL14010" s="4"/>
      <c r="AM14010" s="4"/>
    </row>
    <row r="14011" spans="21:39" x14ac:dyDescent="0.2">
      <c r="U14011" s="4"/>
      <c r="V14011" s="4"/>
      <c r="W14011" s="4"/>
      <c r="X14011" s="4"/>
      <c r="AJ14011" s="4"/>
      <c r="AK14011" s="4"/>
      <c r="AL14011" s="4"/>
      <c r="AM14011" s="4"/>
    </row>
    <row r="14012" spans="21:39" x14ac:dyDescent="0.2">
      <c r="U14012" s="4"/>
      <c r="V14012" s="4"/>
      <c r="W14012" s="4"/>
      <c r="X14012" s="4"/>
      <c r="AJ14012" s="4"/>
      <c r="AK14012" s="4"/>
      <c r="AL14012" s="4"/>
      <c r="AM14012" s="4"/>
    </row>
    <row r="14013" spans="21:39" x14ac:dyDescent="0.2">
      <c r="U14013" s="4"/>
      <c r="V14013" s="4"/>
      <c r="W14013" s="4"/>
      <c r="X14013" s="4"/>
      <c r="AJ14013" s="4"/>
      <c r="AK14013" s="4"/>
      <c r="AL14013" s="4"/>
      <c r="AM14013" s="4"/>
    </row>
    <row r="14014" spans="21:39" x14ac:dyDescent="0.2">
      <c r="U14014" s="4"/>
      <c r="V14014" s="4"/>
      <c r="W14014" s="4"/>
      <c r="X14014" s="4"/>
      <c r="AJ14014" s="4"/>
      <c r="AK14014" s="4"/>
      <c r="AL14014" s="4"/>
      <c r="AM14014" s="4"/>
    </row>
    <row r="14015" spans="21:39" x14ac:dyDescent="0.2">
      <c r="U14015" s="4"/>
      <c r="V14015" s="4"/>
      <c r="W14015" s="4"/>
      <c r="X14015" s="4"/>
      <c r="AJ14015" s="4"/>
      <c r="AK14015" s="4"/>
      <c r="AL14015" s="4"/>
      <c r="AM14015" s="4"/>
    </row>
    <row r="14016" spans="21:39" x14ac:dyDescent="0.2">
      <c r="U14016" s="4"/>
      <c r="V14016" s="4"/>
      <c r="W14016" s="4"/>
      <c r="X14016" s="4"/>
      <c r="AJ14016" s="4"/>
      <c r="AK14016" s="4"/>
      <c r="AL14016" s="4"/>
      <c r="AM14016" s="4"/>
    </row>
    <row r="14017" spans="21:39" x14ac:dyDescent="0.2">
      <c r="U14017" s="4"/>
      <c r="V14017" s="4"/>
      <c r="W14017" s="4"/>
      <c r="X14017" s="4"/>
      <c r="AJ14017" s="4"/>
      <c r="AK14017" s="4"/>
      <c r="AL14017" s="4"/>
      <c r="AM14017" s="4"/>
    </row>
    <row r="14018" spans="21:39" x14ac:dyDescent="0.2">
      <c r="U14018" s="4"/>
      <c r="V14018" s="4"/>
      <c r="W14018" s="4"/>
      <c r="X14018" s="4"/>
      <c r="AJ14018" s="4"/>
      <c r="AK14018" s="4"/>
      <c r="AL14018" s="4"/>
      <c r="AM14018" s="4"/>
    </row>
    <row r="14019" spans="21:39" x14ac:dyDescent="0.2">
      <c r="U14019" s="4"/>
      <c r="V14019" s="4"/>
      <c r="W14019" s="4"/>
      <c r="X14019" s="4"/>
      <c r="AJ14019" s="4"/>
      <c r="AK14019" s="4"/>
      <c r="AL14019" s="4"/>
      <c r="AM14019" s="4"/>
    </row>
    <row r="14020" spans="21:39" x14ac:dyDescent="0.2">
      <c r="U14020" s="4"/>
      <c r="V14020" s="4"/>
      <c r="W14020" s="4"/>
      <c r="X14020" s="4"/>
      <c r="AJ14020" s="4"/>
      <c r="AK14020" s="4"/>
      <c r="AL14020" s="4"/>
      <c r="AM14020" s="4"/>
    </row>
    <row r="14021" spans="21:39" x14ac:dyDescent="0.2">
      <c r="U14021" s="4"/>
      <c r="V14021" s="4"/>
      <c r="W14021" s="4"/>
      <c r="X14021" s="4"/>
      <c r="AJ14021" s="4"/>
      <c r="AK14021" s="4"/>
      <c r="AL14021" s="4"/>
      <c r="AM14021" s="4"/>
    </row>
    <row r="14022" spans="21:39" x14ac:dyDescent="0.2">
      <c r="U14022" s="4"/>
      <c r="V14022" s="4"/>
      <c r="W14022" s="4"/>
      <c r="X14022" s="4"/>
      <c r="AJ14022" s="4"/>
      <c r="AK14022" s="4"/>
      <c r="AL14022" s="4"/>
      <c r="AM14022" s="4"/>
    </row>
    <row r="14023" spans="21:39" x14ac:dyDescent="0.2">
      <c r="U14023" s="4"/>
      <c r="V14023" s="4"/>
      <c r="W14023" s="4"/>
      <c r="X14023" s="4"/>
      <c r="AJ14023" s="4"/>
      <c r="AK14023" s="4"/>
      <c r="AL14023" s="4"/>
      <c r="AM14023" s="4"/>
    </row>
    <row r="14024" spans="21:39" x14ac:dyDescent="0.2">
      <c r="U14024" s="4"/>
      <c r="V14024" s="4"/>
      <c r="W14024" s="4"/>
      <c r="X14024" s="4"/>
      <c r="AJ14024" s="4"/>
      <c r="AK14024" s="4"/>
      <c r="AL14024" s="4"/>
      <c r="AM14024" s="4"/>
    </row>
    <row r="14025" spans="21:39" x14ac:dyDescent="0.2">
      <c r="U14025" s="4"/>
      <c r="V14025" s="4"/>
      <c r="W14025" s="4"/>
      <c r="X14025" s="4"/>
      <c r="AJ14025" s="4"/>
      <c r="AK14025" s="4"/>
      <c r="AL14025" s="4"/>
      <c r="AM14025" s="4"/>
    </row>
    <row r="14026" spans="21:39" x14ac:dyDescent="0.2">
      <c r="U14026" s="4"/>
      <c r="V14026" s="4"/>
      <c r="W14026" s="4"/>
      <c r="X14026" s="4"/>
      <c r="AJ14026" s="4"/>
      <c r="AK14026" s="4"/>
      <c r="AL14026" s="4"/>
      <c r="AM14026" s="4"/>
    </row>
    <row r="14027" spans="21:39" x14ac:dyDescent="0.2">
      <c r="U14027" s="4"/>
      <c r="V14027" s="4"/>
      <c r="W14027" s="4"/>
      <c r="X14027" s="4"/>
      <c r="AJ14027" s="4"/>
      <c r="AK14027" s="4"/>
      <c r="AL14027" s="4"/>
      <c r="AM14027" s="4"/>
    </row>
    <row r="14028" spans="21:39" x14ac:dyDescent="0.2">
      <c r="U14028" s="4"/>
      <c r="V14028" s="4"/>
      <c r="W14028" s="4"/>
      <c r="X14028" s="4"/>
      <c r="AJ14028" s="4"/>
      <c r="AK14028" s="4"/>
      <c r="AL14028" s="4"/>
      <c r="AM14028" s="4"/>
    </row>
    <row r="14029" spans="21:39" x14ac:dyDescent="0.2">
      <c r="U14029" s="4"/>
      <c r="V14029" s="4"/>
      <c r="W14029" s="4"/>
      <c r="X14029" s="4"/>
      <c r="AJ14029" s="4"/>
      <c r="AK14029" s="4"/>
      <c r="AL14029" s="4"/>
      <c r="AM14029" s="4"/>
    </row>
    <row r="14030" spans="21:39" x14ac:dyDescent="0.2">
      <c r="U14030" s="4"/>
      <c r="V14030" s="4"/>
      <c r="W14030" s="4"/>
      <c r="X14030" s="4"/>
      <c r="AJ14030" s="4"/>
      <c r="AK14030" s="4"/>
      <c r="AL14030" s="4"/>
      <c r="AM14030" s="4"/>
    </row>
    <row r="14031" spans="21:39" x14ac:dyDescent="0.2">
      <c r="U14031" s="4"/>
      <c r="V14031" s="4"/>
      <c r="W14031" s="4"/>
      <c r="X14031" s="4"/>
      <c r="AJ14031" s="4"/>
      <c r="AK14031" s="4"/>
      <c r="AL14031" s="4"/>
      <c r="AM14031" s="4"/>
    </row>
    <row r="14032" spans="21:39" x14ac:dyDescent="0.2">
      <c r="U14032" s="4"/>
      <c r="V14032" s="4"/>
      <c r="W14032" s="4"/>
      <c r="X14032" s="4"/>
      <c r="AJ14032" s="4"/>
      <c r="AK14032" s="4"/>
      <c r="AL14032" s="4"/>
      <c r="AM14032" s="4"/>
    </row>
    <row r="14033" spans="21:39" x14ac:dyDescent="0.2">
      <c r="U14033" s="4"/>
      <c r="V14033" s="4"/>
      <c r="W14033" s="4"/>
      <c r="X14033" s="4"/>
      <c r="AJ14033" s="4"/>
      <c r="AK14033" s="4"/>
      <c r="AL14033" s="4"/>
      <c r="AM14033" s="4"/>
    </row>
    <row r="14034" spans="21:39" x14ac:dyDescent="0.2">
      <c r="U14034" s="4"/>
      <c r="V14034" s="4"/>
      <c r="W14034" s="4"/>
      <c r="X14034" s="4"/>
      <c r="AJ14034" s="4"/>
      <c r="AK14034" s="4"/>
      <c r="AL14034" s="4"/>
      <c r="AM14034" s="4"/>
    </row>
    <row r="14035" spans="21:39" x14ac:dyDescent="0.2">
      <c r="U14035" s="4"/>
      <c r="V14035" s="4"/>
      <c r="W14035" s="4"/>
      <c r="X14035" s="4"/>
      <c r="AJ14035" s="4"/>
      <c r="AK14035" s="4"/>
      <c r="AL14035" s="4"/>
      <c r="AM14035" s="4"/>
    </row>
    <row r="14036" spans="21:39" x14ac:dyDescent="0.2">
      <c r="U14036" s="4"/>
      <c r="V14036" s="4"/>
      <c r="W14036" s="4"/>
      <c r="X14036" s="4"/>
      <c r="AJ14036" s="4"/>
      <c r="AK14036" s="4"/>
      <c r="AL14036" s="4"/>
      <c r="AM14036" s="4"/>
    </row>
    <row r="14037" spans="21:39" x14ac:dyDescent="0.2">
      <c r="U14037" s="4"/>
      <c r="V14037" s="4"/>
      <c r="W14037" s="4"/>
      <c r="X14037" s="4"/>
      <c r="AJ14037" s="4"/>
      <c r="AK14037" s="4"/>
      <c r="AL14037" s="4"/>
      <c r="AM14037" s="4"/>
    </row>
    <row r="14038" spans="21:39" x14ac:dyDescent="0.2">
      <c r="U14038" s="4"/>
      <c r="V14038" s="4"/>
      <c r="W14038" s="4"/>
      <c r="X14038" s="4"/>
      <c r="AJ14038" s="4"/>
      <c r="AK14038" s="4"/>
      <c r="AL14038" s="4"/>
      <c r="AM14038" s="4"/>
    </row>
    <row r="14039" spans="21:39" x14ac:dyDescent="0.2">
      <c r="U14039" s="4"/>
      <c r="V14039" s="4"/>
      <c r="W14039" s="4"/>
      <c r="X14039" s="4"/>
      <c r="AJ14039" s="4"/>
      <c r="AK14039" s="4"/>
      <c r="AL14039" s="4"/>
      <c r="AM14039" s="4"/>
    </row>
    <row r="14040" spans="21:39" x14ac:dyDescent="0.2">
      <c r="U14040" s="4"/>
      <c r="V14040" s="4"/>
      <c r="W14040" s="4"/>
      <c r="X14040" s="4"/>
      <c r="AJ14040" s="4"/>
      <c r="AK14040" s="4"/>
      <c r="AL14040" s="4"/>
      <c r="AM14040" s="4"/>
    </row>
    <row r="14041" spans="21:39" x14ac:dyDescent="0.2">
      <c r="U14041" s="4"/>
      <c r="V14041" s="4"/>
      <c r="W14041" s="4"/>
      <c r="X14041" s="4"/>
      <c r="AJ14041" s="4"/>
      <c r="AK14041" s="4"/>
      <c r="AL14041" s="4"/>
      <c r="AM14041" s="4"/>
    </row>
    <row r="14042" spans="21:39" x14ac:dyDescent="0.2">
      <c r="U14042" s="4"/>
      <c r="V14042" s="4"/>
      <c r="W14042" s="4"/>
      <c r="X14042" s="4"/>
      <c r="AJ14042" s="4"/>
      <c r="AK14042" s="4"/>
      <c r="AL14042" s="4"/>
      <c r="AM14042" s="4"/>
    </row>
    <row r="14043" spans="21:39" x14ac:dyDescent="0.2">
      <c r="U14043" s="4"/>
      <c r="V14043" s="4"/>
      <c r="W14043" s="4"/>
      <c r="X14043" s="4"/>
      <c r="AJ14043" s="4"/>
      <c r="AK14043" s="4"/>
      <c r="AL14043" s="4"/>
      <c r="AM14043" s="4"/>
    </row>
    <row r="14044" spans="21:39" x14ac:dyDescent="0.2">
      <c r="U14044" s="4"/>
      <c r="V14044" s="4"/>
      <c r="W14044" s="4"/>
      <c r="X14044" s="4"/>
      <c r="AJ14044" s="4"/>
      <c r="AK14044" s="4"/>
      <c r="AL14044" s="4"/>
      <c r="AM14044" s="4"/>
    </row>
    <row r="14045" spans="21:39" x14ac:dyDescent="0.2">
      <c r="U14045" s="4"/>
      <c r="V14045" s="4"/>
      <c r="W14045" s="4"/>
      <c r="X14045" s="4"/>
      <c r="AJ14045" s="4"/>
      <c r="AK14045" s="4"/>
      <c r="AL14045" s="4"/>
      <c r="AM14045" s="4"/>
    </row>
    <row r="14046" spans="21:39" x14ac:dyDescent="0.2">
      <c r="U14046" s="4"/>
      <c r="V14046" s="4"/>
      <c r="W14046" s="4"/>
      <c r="X14046" s="4"/>
      <c r="AJ14046" s="4"/>
      <c r="AK14046" s="4"/>
      <c r="AL14046" s="4"/>
      <c r="AM14046" s="4"/>
    </row>
    <row r="14047" spans="21:39" x14ac:dyDescent="0.2">
      <c r="U14047" s="4"/>
      <c r="V14047" s="4"/>
      <c r="W14047" s="4"/>
      <c r="X14047" s="4"/>
      <c r="AJ14047" s="4"/>
      <c r="AK14047" s="4"/>
      <c r="AL14047" s="4"/>
      <c r="AM14047" s="4"/>
    </row>
    <row r="14048" spans="21:39" x14ac:dyDescent="0.2">
      <c r="U14048" s="4"/>
      <c r="V14048" s="4"/>
      <c r="W14048" s="4"/>
      <c r="X14048" s="4"/>
      <c r="AJ14048" s="4"/>
      <c r="AK14048" s="4"/>
      <c r="AL14048" s="4"/>
      <c r="AM14048" s="4"/>
    </row>
    <row r="14049" spans="21:39" x14ac:dyDescent="0.2">
      <c r="U14049" s="4"/>
      <c r="V14049" s="4"/>
      <c r="W14049" s="4"/>
      <c r="X14049" s="4"/>
      <c r="AJ14049" s="4"/>
      <c r="AK14049" s="4"/>
      <c r="AL14049" s="4"/>
      <c r="AM14049" s="4"/>
    </row>
    <row r="14050" spans="21:39" x14ac:dyDescent="0.2">
      <c r="U14050" s="4"/>
      <c r="V14050" s="4"/>
      <c r="W14050" s="4"/>
      <c r="X14050" s="4"/>
      <c r="AJ14050" s="4"/>
      <c r="AK14050" s="4"/>
      <c r="AL14050" s="4"/>
      <c r="AM14050" s="4"/>
    </row>
    <row r="14051" spans="21:39" x14ac:dyDescent="0.2">
      <c r="U14051" s="4"/>
      <c r="V14051" s="4"/>
      <c r="W14051" s="4"/>
      <c r="X14051" s="4"/>
      <c r="AJ14051" s="4"/>
      <c r="AK14051" s="4"/>
      <c r="AL14051" s="4"/>
      <c r="AM14051" s="4"/>
    </row>
    <row r="14052" spans="21:39" x14ac:dyDescent="0.2">
      <c r="U14052" s="4"/>
      <c r="V14052" s="4"/>
      <c r="W14052" s="4"/>
      <c r="X14052" s="4"/>
      <c r="AJ14052" s="4"/>
      <c r="AK14052" s="4"/>
      <c r="AL14052" s="4"/>
      <c r="AM14052" s="4"/>
    </row>
    <row r="14053" spans="21:39" x14ac:dyDescent="0.2">
      <c r="U14053" s="4"/>
      <c r="V14053" s="4"/>
      <c r="W14053" s="4"/>
      <c r="X14053" s="4"/>
      <c r="AJ14053" s="4"/>
      <c r="AK14053" s="4"/>
      <c r="AL14053" s="4"/>
      <c r="AM14053" s="4"/>
    </row>
    <row r="14054" spans="21:39" x14ac:dyDescent="0.2">
      <c r="U14054" s="4"/>
      <c r="V14054" s="4"/>
      <c r="W14054" s="4"/>
      <c r="X14054" s="4"/>
      <c r="AJ14054" s="4"/>
      <c r="AK14054" s="4"/>
      <c r="AL14054" s="4"/>
      <c r="AM14054" s="4"/>
    </row>
    <row r="14055" spans="21:39" x14ac:dyDescent="0.2">
      <c r="U14055" s="4"/>
      <c r="V14055" s="4"/>
      <c r="W14055" s="4"/>
      <c r="X14055" s="4"/>
      <c r="AJ14055" s="4"/>
      <c r="AK14055" s="4"/>
      <c r="AL14055" s="4"/>
      <c r="AM14055" s="4"/>
    </row>
    <row r="14056" spans="21:39" x14ac:dyDescent="0.2">
      <c r="U14056" s="4"/>
      <c r="V14056" s="4"/>
      <c r="W14056" s="4"/>
      <c r="X14056" s="4"/>
      <c r="AJ14056" s="4"/>
      <c r="AK14056" s="4"/>
      <c r="AL14056" s="4"/>
      <c r="AM14056" s="4"/>
    </row>
    <row r="14057" spans="21:39" x14ac:dyDescent="0.2">
      <c r="U14057" s="4"/>
      <c r="V14057" s="4"/>
      <c r="W14057" s="4"/>
      <c r="X14057" s="4"/>
      <c r="AJ14057" s="4"/>
      <c r="AK14057" s="4"/>
      <c r="AL14057" s="4"/>
      <c r="AM14057" s="4"/>
    </row>
    <row r="14058" spans="21:39" x14ac:dyDescent="0.2">
      <c r="U14058" s="4"/>
      <c r="V14058" s="4"/>
      <c r="W14058" s="4"/>
      <c r="X14058" s="4"/>
      <c r="AJ14058" s="4"/>
      <c r="AK14058" s="4"/>
      <c r="AL14058" s="4"/>
      <c r="AM14058" s="4"/>
    </row>
    <row r="14059" spans="21:39" x14ac:dyDescent="0.2">
      <c r="U14059" s="4"/>
      <c r="V14059" s="4"/>
      <c r="W14059" s="4"/>
      <c r="X14059" s="4"/>
      <c r="AJ14059" s="4"/>
      <c r="AK14059" s="4"/>
      <c r="AL14059" s="4"/>
      <c r="AM14059" s="4"/>
    </row>
    <row r="14060" spans="21:39" x14ac:dyDescent="0.2">
      <c r="U14060" s="4"/>
      <c r="V14060" s="4"/>
      <c r="W14060" s="4"/>
      <c r="X14060" s="4"/>
      <c r="AJ14060" s="4"/>
      <c r="AK14060" s="4"/>
      <c r="AL14060" s="4"/>
      <c r="AM14060" s="4"/>
    </row>
    <row r="14061" spans="21:39" x14ac:dyDescent="0.2">
      <c r="U14061" s="4"/>
      <c r="V14061" s="4"/>
      <c r="W14061" s="4"/>
      <c r="X14061" s="4"/>
      <c r="AJ14061" s="4"/>
      <c r="AK14061" s="4"/>
      <c r="AL14061" s="4"/>
      <c r="AM14061" s="4"/>
    </row>
    <row r="14062" spans="21:39" x14ac:dyDescent="0.2">
      <c r="U14062" s="4"/>
      <c r="V14062" s="4"/>
      <c r="W14062" s="4"/>
      <c r="X14062" s="4"/>
      <c r="AJ14062" s="4"/>
      <c r="AK14062" s="4"/>
      <c r="AL14062" s="4"/>
      <c r="AM14062" s="4"/>
    </row>
    <row r="14063" spans="21:39" x14ac:dyDescent="0.2">
      <c r="U14063" s="4"/>
      <c r="V14063" s="4"/>
      <c r="W14063" s="4"/>
      <c r="X14063" s="4"/>
      <c r="AJ14063" s="4"/>
      <c r="AK14063" s="4"/>
      <c r="AL14063" s="4"/>
      <c r="AM14063" s="4"/>
    </row>
    <row r="14064" spans="21:39" x14ac:dyDescent="0.2">
      <c r="U14064" s="4"/>
      <c r="V14064" s="4"/>
      <c r="W14064" s="4"/>
      <c r="X14064" s="4"/>
      <c r="AJ14064" s="4"/>
      <c r="AK14064" s="4"/>
      <c r="AL14064" s="4"/>
      <c r="AM14064" s="4"/>
    </row>
    <row r="14065" spans="21:39" x14ac:dyDescent="0.2">
      <c r="U14065" s="4"/>
      <c r="V14065" s="4"/>
      <c r="W14065" s="4"/>
      <c r="X14065" s="4"/>
      <c r="AJ14065" s="4"/>
      <c r="AK14065" s="4"/>
      <c r="AL14065" s="4"/>
      <c r="AM14065" s="4"/>
    </row>
    <row r="14066" spans="21:39" x14ac:dyDescent="0.2">
      <c r="U14066" s="4"/>
      <c r="V14066" s="4"/>
      <c r="W14066" s="4"/>
      <c r="X14066" s="4"/>
      <c r="AJ14066" s="4"/>
      <c r="AK14066" s="4"/>
      <c r="AL14066" s="4"/>
      <c r="AM14066" s="4"/>
    </row>
    <row r="14067" spans="21:39" x14ac:dyDescent="0.2">
      <c r="U14067" s="4"/>
      <c r="V14067" s="4"/>
      <c r="W14067" s="4"/>
      <c r="X14067" s="4"/>
      <c r="AJ14067" s="4"/>
      <c r="AK14067" s="4"/>
      <c r="AL14067" s="4"/>
      <c r="AM14067" s="4"/>
    </row>
    <row r="14068" spans="21:39" x14ac:dyDescent="0.2">
      <c r="U14068" s="4"/>
      <c r="V14068" s="4"/>
      <c r="W14068" s="4"/>
      <c r="X14068" s="4"/>
      <c r="AJ14068" s="4"/>
      <c r="AK14068" s="4"/>
      <c r="AL14068" s="4"/>
      <c r="AM14068" s="4"/>
    </row>
    <row r="14069" spans="21:39" x14ac:dyDescent="0.2">
      <c r="U14069" s="4"/>
      <c r="V14069" s="4"/>
      <c r="W14069" s="4"/>
      <c r="X14069" s="4"/>
      <c r="AJ14069" s="4"/>
      <c r="AK14069" s="4"/>
      <c r="AL14069" s="4"/>
      <c r="AM14069" s="4"/>
    </row>
    <row r="14070" spans="21:39" x14ac:dyDescent="0.2">
      <c r="U14070" s="4"/>
      <c r="V14070" s="4"/>
      <c r="W14070" s="4"/>
      <c r="X14070" s="4"/>
      <c r="AJ14070" s="4"/>
      <c r="AK14070" s="4"/>
      <c r="AL14070" s="4"/>
      <c r="AM14070" s="4"/>
    </row>
    <row r="14071" spans="21:39" x14ac:dyDescent="0.2">
      <c r="U14071" s="4"/>
      <c r="V14071" s="4"/>
      <c r="W14071" s="4"/>
      <c r="X14071" s="4"/>
      <c r="AJ14071" s="4"/>
      <c r="AK14071" s="4"/>
      <c r="AL14071" s="4"/>
      <c r="AM14071" s="4"/>
    </row>
    <row r="14072" spans="21:39" x14ac:dyDescent="0.2">
      <c r="U14072" s="4"/>
      <c r="V14072" s="4"/>
      <c r="W14072" s="4"/>
      <c r="X14072" s="4"/>
      <c r="AJ14072" s="4"/>
      <c r="AK14072" s="4"/>
      <c r="AL14072" s="4"/>
      <c r="AM14072" s="4"/>
    </row>
    <row r="14073" spans="21:39" x14ac:dyDescent="0.2">
      <c r="U14073" s="4"/>
      <c r="V14073" s="4"/>
      <c r="W14073" s="4"/>
      <c r="X14073" s="4"/>
      <c r="AJ14073" s="4"/>
      <c r="AK14073" s="4"/>
      <c r="AL14073" s="4"/>
      <c r="AM14073" s="4"/>
    </row>
    <row r="14074" spans="21:39" x14ac:dyDescent="0.2">
      <c r="U14074" s="4"/>
      <c r="V14074" s="4"/>
      <c r="W14074" s="4"/>
      <c r="X14074" s="4"/>
      <c r="AJ14074" s="4"/>
      <c r="AK14074" s="4"/>
      <c r="AL14074" s="4"/>
      <c r="AM14074" s="4"/>
    </row>
    <row r="14075" spans="21:39" x14ac:dyDescent="0.2">
      <c r="U14075" s="4"/>
      <c r="V14075" s="4"/>
      <c r="W14075" s="4"/>
      <c r="X14075" s="4"/>
      <c r="AJ14075" s="4"/>
      <c r="AK14075" s="4"/>
      <c r="AL14075" s="4"/>
      <c r="AM14075" s="4"/>
    </row>
    <row r="14076" spans="21:39" x14ac:dyDescent="0.2">
      <c r="U14076" s="4"/>
      <c r="V14076" s="4"/>
      <c r="W14076" s="4"/>
      <c r="X14076" s="4"/>
      <c r="AJ14076" s="4"/>
      <c r="AK14076" s="4"/>
      <c r="AL14076" s="4"/>
      <c r="AM14076" s="4"/>
    </row>
    <row r="14077" spans="21:39" x14ac:dyDescent="0.2">
      <c r="U14077" s="4"/>
      <c r="V14077" s="4"/>
      <c r="W14077" s="4"/>
      <c r="X14077" s="4"/>
      <c r="AJ14077" s="4"/>
      <c r="AK14077" s="4"/>
      <c r="AL14077" s="4"/>
      <c r="AM14077" s="4"/>
    </row>
    <row r="14078" spans="21:39" x14ac:dyDescent="0.2">
      <c r="U14078" s="4"/>
      <c r="V14078" s="4"/>
      <c r="W14078" s="4"/>
      <c r="X14078" s="4"/>
      <c r="AJ14078" s="4"/>
      <c r="AK14078" s="4"/>
      <c r="AL14078" s="4"/>
      <c r="AM14078" s="4"/>
    </row>
    <row r="14079" spans="21:39" x14ac:dyDescent="0.2">
      <c r="U14079" s="4"/>
      <c r="V14079" s="4"/>
      <c r="W14079" s="4"/>
      <c r="X14079" s="4"/>
      <c r="AJ14079" s="4"/>
      <c r="AK14079" s="4"/>
      <c r="AL14079" s="4"/>
      <c r="AM14079" s="4"/>
    </row>
    <row r="14080" spans="21:39" x14ac:dyDescent="0.2">
      <c r="U14080" s="4"/>
      <c r="V14080" s="4"/>
      <c r="W14080" s="4"/>
      <c r="X14080" s="4"/>
      <c r="AJ14080" s="4"/>
      <c r="AK14080" s="4"/>
      <c r="AL14080" s="4"/>
      <c r="AM14080" s="4"/>
    </row>
    <row r="14081" spans="21:39" x14ac:dyDescent="0.2">
      <c r="U14081" s="4"/>
      <c r="V14081" s="4"/>
      <c r="W14081" s="4"/>
      <c r="X14081" s="4"/>
      <c r="AJ14081" s="4"/>
      <c r="AK14081" s="4"/>
      <c r="AL14081" s="4"/>
      <c r="AM14081" s="4"/>
    </row>
    <row r="14082" spans="21:39" x14ac:dyDescent="0.2">
      <c r="U14082" s="4"/>
      <c r="V14082" s="4"/>
      <c r="W14082" s="4"/>
      <c r="X14082" s="4"/>
      <c r="AJ14082" s="4"/>
      <c r="AK14082" s="4"/>
      <c r="AL14082" s="4"/>
      <c r="AM14082" s="4"/>
    </row>
    <row r="14083" spans="21:39" x14ac:dyDescent="0.2">
      <c r="U14083" s="4"/>
      <c r="V14083" s="4"/>
      <c r="W14083" s="4"/>
      <c r="X14083" s="4"/>
      <c r="AJ14083" s="4"/>
      <c r="AK14083" s="4"/>
      <c r="AL14083" s="4"/>
      <c r="AM14083" s="4"/>
    </row>
    <row r="14084" spans="21:39" x14ac:dyDescent="0.2">
      <c r="U14084" s="4"/>
      <c r="V14084" s="4"/>
      <c r="W14084" s="4"/>
      <c r="X14084" s="4"/>
      <c r="AJ14084" s="4"/>
      <c r="AK14084" s="4"/>
      <c r="AL14084" s="4"/>
      <c r="AM14084" s="4"/>
    </row>
    <row r="14085" spans="21:39" x14ac:dyDescent="0.2">
      <c r="U14085" s="4"/>
      <c r="V14085" s="4"/>
      <c r="W14085" s="4"/>
      <c r="X14085" s="4"/>
      <c r="AJ14085" s="4"/>
      <c r="AK14085" s="4"/>
      <c r="AL14085" s="4"/>
      <c r="AM14085" s="4"/>
    </row>
    <row r="14086" spans="21:39" x14ac:dyDescent="0.2">
      <c r="U14086" s="4"/>
      <c r="V14086" s="4"/>
      <c r="W14086" s="4"/>
      <c r="X14086" s="4"/>
      <c r="AJ14086" s="4"/>
      <c r="AK14086" s="4"/>
      <c r="AL14086" s="4"/>
      <c r="AM14086" s="4"/>
    </row>
    <row r="14087" spans="21:39" x14ac:dyDescent="0.2">
      <c r="U14087" s="4"/>
      <c r="V14087" s="4"/>
      <c r="W14087" s="4"/>
      <c r="X14087" s="4"/>
      <c r="AJ14087" s="4"/>
      <c r="AK14087" s="4"/>
      <c r="AL14087" s="4"/>
      <c r="AM14087" s="4"/>
    </row>
    <row r="14088" spans="21:39" x14ac:dyDescent="0.2">
      <c r="U14088" s="4"/>
      <c r="V14088" s="4"/>
      <c r="W14088" s="4"/>
      <c r="X14088" s="4"/>
      <c r="AJ14088" s="4"/>
      <c r="AK14088" s="4"/>
      <c r="AL14088" s="4"/>
      <c r="AM14088" s="4"/>
    </row>
    <row r="14089" spans="21:39" x14ac:dyDescent="0.2">
      <c r="U14089" s="4"/>
      <c r="V14089" s="4"/>
      <c r="W14089" s="4"/>
      <c r="X14089" s="4"/>
      <c r="AJ14089" s="4"/>
      <c r="AK14089" s="4"/>
      <c r="AL14089" s="4"/>
      <c r="AM14089" s="4"/>
    </row>
    <row r="14090" spans="21:39" x14ac:dyDescent="0.2">
      <c r="U14090" s="4"/>
      <c r="V14090" s="4"/>
      <c r="W14090" s="4"/>
      <c r="X14090" s="4"/>
      <c r="AJ14090" s="4"/>
      <c r="AK14090" s="4"/>
      <c r="AL14090" s="4"/>
      <c r="AM14090" s="4"/>
    </row>
    <row r="14091" spans="21:39" x14ac:dyDescent="0.2">
      <c r="U14091" s="4"/>
      <c r="V14091" s="4"/>
      <c r="W14091" s="4"/>
      <c r="X14091" s="4"/>
      <c r="AJ14091" s="4"/>
      <c r="AK14091" s="4"/>
      <c r="AL14091" s="4"/>
      <c r="AM14091" s="4"/>
    </row>
    <row r="14092" spans="21:39" x14ac:dyDescent="0.2">
      <c r="U14092" s="4"/>
      <c r="V14092" s="4"/>
      <c r="W14092" s="4"/>
      <c r="X14092" s="4"/>
      <c r="AJ14092" s="4"/>
      <c r="AK14092" s="4"/>
      <c r="AL14092" s="4"/>
      <c r="AM14092" s="4"/>
    </row>
    <row r="14093" spans="21:39" x14ac:dyDescent="0.2">
      <c r="U14093" s="4"/>
      <c r="V14093" s="4"/>
      <c r="W14093" s="4"/>
      <c r="X14093" s="4"/>
      <c r="AJ14093" s="4"/>
      <c r="AK14093" s="4"/>
      <c r="AL14093" s="4"/>
      <c r="AM14093" s="4"/>
    </row>
    <row r="14094" spans="21:39" x14ac:dyDescent="0.2">
      <c r="U14094" s="4"/>
      <c r="V14094" s="4"/>
      <c r="W14094" s="4"/>
      <c r="X14094" s="4"/>
      <c r="AJ14094" s="4"/>
      <c r="AK14094" s="4"/>
      <c r="AL14094" s="4"/>
      <c r="AM14094" s="4"/>
    </row>
    <row r="14095" spans="21:39" x14ac:dyDescent="0.2">
      <c r="U14095" s="4"/>
      <c r="V14095" s="4"/>
      <c r="W14095" s="4"/>
      <c r="X14095" s="4"/>
      <c r="AJ14095" s="4"/>
      <c r="AK14095" s="4"/>
      <c r="AL14095" s="4"/>
      <c r="AM14095" s="4"/>
    </row>
    <row r="14096" spans="21:39" x14ac:dyDescent="0.2">
      <c r="U14096" s="4"/>
      <c r="V14096" s="4"/>
      <c r="W14096" s="4"/>
      <c r="X14096" s="4"/>
      <c r="AJ14096" s="4"/>
      <c r="AK14096" s="4"/>
      <c r="AL14096" s="4"/>
      <c r="AM14096" s="4"/>
    </row>
    <row r="14097" spans="21:39" x14ac:dyDescent="0.2">
      <c r="U14097" s="4"/>
      <c r="V14097" s="4"/>
      <c r="W14097" s="4"/>
      <c r="X14097" s="4"/>
      <c r="AJ14097" s="4"/>
      <c r="AK14097" s="4"/>
      <c r="AL14097" s="4"/>
      <c r="AM14097" s="4"/>
    </row>
    <row r="14098" spans="21:39" x14ac:dyDescent="0.2">
      <c r="U14098" s="4"/>
      <c r="V14098" s="4"/>
      <c r="W14098" s="4"/>
      <c r="X14098" s="4"/>
      <c r="AJ14098" s="4"/>
      <c r="AK14098" s="4"/>
      <c r="AL14098" s="4"/>
      <c r="AM14098" s="4"/>
    </row>
    <row r="14099" spans="21:39" x14ac:dyDescent="0.2">
      <c r="U14099" s="4"/>
      <c r="V14099" s="4"/>
      <c r="W14099" s="4"/>
      <c r="X14099" s="4"/>
      <c r="AJ14099" s="4"/>
      <c r="AK14099" s="4"/>
      <c r="AL14099" s="4"/>
      <c r="AM14099" s="4"/>
    </row>
    <row r="14100" spans="21:39" x14ac:dyDescent="0.2">
      <c r="U14100" s="4"/>
      <c r="V14100" s="4"/>
      <c r="W14100" s="4"/>
      <c r="X14100" s="4"/>
      <c r="AJ14100" s="4"/>
      <c r="AK14100" s="4"/>
      <c r="AL14100" s="4"/>
      <c r="AM14100" s="4"/>
    </row>
    <row r="14101" spans="21:39" x14ac:dyDescent="0.2">
      <c r="U14101" s="4"/>
      <c r="V14101" s="4"/>
      <c r="W14101" s="4"/>
      <c r="X14101" s="4"/>
      <c r="AJ14101" s="4"/>
      <c r="AK14101" s="4"/>
      <c r="AL14101" s="4"/>
      <c r="AM14101" s="4"/>
    </row>
    <row r="14102" spans="21:39" x14ac:dyDescent="0.2">
      <c r="U14102" s="4"/>
      <c r="V14102" s="4"/>
      <c r="W14102" s="4"/>
      <c r="X14102" s="4"/>
      <c r="AJ14102" s="4"/>
      <c r="AK14102" s="4"/>
      <c r="AL14102" s="4"/>
      <c r="AM14102" s="4"/>
    </row>
    <row r="14103" spans="21:39" x14ac:dyDescent="0.2">
      <c r="U14103" s="4"/>
      <c r="V14103" s="4"/>
      <c r="W14103" s="4"/>
      <c r="X14103" s="4"/>
      <c r="AJ14103" s="4"/>
      <c r="AK14103" s="4"/>
      <c r="AL14103" s="4"/>
      <c r="AM14103" s="4"/>
    </row>
    <row r="14104" spans="21:39" x14ac:dyDescent="0.2">
      <c r="U14104" s="4"/>
      <c r="V14104" s="4"/>
      <c r="W14104" s="4"/>
      <c r="X14104" s="4"/>
      <c r="AJ14104" s="4"/>
      <c r="AK14104" s="4"/>
      <c r="AL14104" s="4"/>
      <c r="AM14104" s="4"/>
    </row>
    <row r="14105" spans="21:39" x14ac:dyDescent="0.2">
      <c r="U14105" s="4"/>
      <c r="V14105" s="4"/>
      <c r="W14105" s="4"/>
      <c r="X14105" s="4"/>
      <c r="AJ14105" s="4"/>
      <c r="AK14105" s="4"/>
      <c r="AL14105" s="4"/>
      <c r="AM14105" s="4"/>
    </row>
    <row r="14106" spans="21:39" x14ac:dyDescent="0.2">
      <c r="U14106" s="4"/>
      <c r="V14106" s="4"/>
      <c r="W14106" s="4"/>
      <c r="X14106" s="4"/>
      <c r="AJ14106" s="4"/>
      <c r="AK14106" s="4"/>
      <c r="AL14106" s="4"/>
      <c r="AM14106" s="4"/>
    </row>
    <row r="14107" spans="21:39" x14ac:dyDescent="0.2">
      <c r="U14107" s="4"/>
      <c r="V14107" s="4"/>
      <c r="W14107" s="4"/>
      <c r="X14107" s="4"/>
      <c r="AJ14107" s="4"/>
      <c r="AK14107" s="4"/>
      <c r="AL14107" s="4"/>
      <c r="AM14107" s="4"/>
    </row>
    <row r="14108" spans="21:39" x14ac:dyDescent="0.2">
      <c r="U14108" s="4"/>
      <c r="V14108" s="4"/>
      <c r="W14108" s="4"/>
      <c r="X14108" s="4"/>
      <c r="AJ14108" s="4"/>
      <c r="AK14108" s="4"/>
      <c r="AL14108" s="4"/>
      <c r="AM14108" s="4"/>
    </row>
    <row r="14109" spans="21:39" x14ac:dyDescent="0.2">
      <c r="U14109" s="4"/>
      <c r="V14109" s="4"/>
      <c r="W14109" s="4"/>
      <c r="X14109" s="4"/>
      <c r="AJ14109" s="4"/>
      <c r="AK14109" s="4"/>
      <c r="AL14109" s="4"/>
      <c r="AM14109" s="4"/>
    </row>
    <row r="14110" spans="21:39" x14ac:dyDescent="0.2">
      <c r="U14110" s="4"/>
      <c r="V14110" s="4"/>
      <c r="W14110" s="4"/>
      <c r="X14110" s="4"/>
      <c r="AJ14110" s="4"/>
      <c r="AK14110" s="4"/>
      <c r="AL14110" s="4"/>
      <c r="AM14110" s="4"/>
    </row>
    <row r="14111" spans="21:39" x14ac:dyDescent="0.2">
      <c r="U14111" s="4"/>
      <c r="V14111" s="4"/>
      <c r="W14111" s="4"/>
      <c r="X14111" s="4"/>
      <c r="AJ14111" s="4"/>
      <c r="AK14111" s="4"/>
      <c r="AL14111" s="4"/>
      <c r="AM14111" s="4"/>
    </row>
    <row r="14112" spans="21:39" x14ac:dyDescent="0.2">
      <c r="U14112" s="4"/>
      <c r="V14112" s="4"/>
      <c r="W14112" s="4"/>
      <c r="X14112" s="4"/>
      <c r="AJ14112" s="4"/>
      <c r="AK14112" s="4"/>
      <c r="AL14112" s="4"/>
      <c r="AM14112" s="4"/>
    </row>
    <row r="14113" spans="21:39" x14ac:dyDescent="0.2">
      <c r="U14113" s="4"/>
      <c r="V14113" s="4"/>
      <c r="W14113" s="4"/>
      <c r="X14113" s="4"/>
      <c r="AJ14113" s="4"/>
      <c r="AK14113" s="4"/>
      <c r="AL14113" s="4"/>
      <c r="AM14113" s="4"/>
    </row>
    <row r="14114" spans="21:39" x14ac:dyDescent="0.2">
      <c r="U14114" s="4"/>
      <c r="V14114" s="4"/>
      <c r="W14114" s="4"/>
      <c r="X14114" s="4"/>
      <c r="AJ14114" s="4"/>
      <c r="AK14114" s="4"/>
      <c r="AL14114" s="4"/>
      <c r="AM14114" s="4"/>
    </row>
    <row r="14115" spans="21:39" x14ac:dyDescent="0.2">
      <c r="U14115" s="4"/>
      <c r="V14115" s="4"/>
      <c r="W14115" s="4"/>
      <c r="X14115" s="4"/>
      <c r="AJ14115" s="4"/>
      <c r="AK14115" s="4"/>
      <c r="AL14115" s="4"/>
      <c r="AM14115" s="4"/>
    </row>
    <row r="14116" spans="21:39" x14ac:dyDescent="0.2">
      <c r="U14116" s="4"/>
      <c r="V14116" s="4"/>
      <c r="W14116" s="4"/>
      <c r="X14116" s="4"/>
      <c r="AJ14116" s="4"/>
      <c r="AK14116" s="4"/>
      <c r="AL14116" s="4"/>
      <c r="AM14116" s="4"/>
    </row>
    <row r="14117" spans="21:39" x14ac:dyDescent="0.2">
      <c r="U14117" s="4"/>
      <c r="V14117" s="4"/>
      <c r="W14117" s="4"/>
      <c r="X14117" s="4"/>
      <c r="AJ14117" s="4"/>
      <c r="AK14117" s="4"/>
      <c r="AL14117" s="4"/>
      <c r="AM14117" s="4"/>
    </row>
    <row r="14118" spans="21:39" x14ac:dyDescent="0.2">
      <c r="U14118" s="4"/>
      <c r="V14118" s="4"/>
      <c r="W14118" s="4"/>
      <c r="X14118" s="4"/>
      <c r="AJ14118" s="4"/>
      <c r="AK14118" s="4"/>
      <c r="AL14118" s="4"/>
      <c r="AM14118" s="4"/>
    </row>
    <row r="14119" spans="21:39" x14ac:dyDescent="0.2">
      <c r="U14119" s="4"/>
      <c r="V14119" s="4"/>
      <c r="W14119" s="4"/>
      <c r="X14119" s="4"/>
      <c r="AJ14119" s="4"/>
      <c r="AK14119" s="4"/>
      <c r="AL14119" s="4"/>
      <c r="AM14119" s="4"/>
    </row>
    <row r="14120" spans="21:39" x14ac:dyDescent="0.2">
      <c r="U14120" s="4"/>
      <c r="V14120" s="4"/>
      <c r="W14120" s="4"/>
      <c r="X14120" s="4"/>
      <c r="AJ14120" s="4"/>
      <c r="AK14120" s="4"/>
      <c r="AL14120" s="4"/>
      <c r="AM14120" s="4"/>
    </row>
    <row r="14121" spans="21:39" x14ac:dyDescent="0.2">
      <c r="U14121" s="4"/>
      <c r="V14121" s="4"/>
      <c r="W14121" s="4"/>
      <c r="X14121" s="4"/>
      <c r="AJ14121" s="4"/>
      <c r="AK14121" s="4"/>
      <c r="AL14121" s="4"/>
      <c r="AM14121" s="4"/>
    </row>
    <row r="14122" spans="21:39" x14ac:dyDescent="0.2">
      <c r="U14122" s="4"/>
      <c r="V14122" s="4"/>
      <c r="W14122" s="4"/>
      <c r="X14122" s="4"/>
      <c r="AJ14122" s="4"/>
      <c r="AK14122" s="4"/>
      <c r="AL14122" s="4"/>
      <c r="AM14122" s="4"/>
    </row>
    <row r="14123" spans="21:39" x14ac:dyDescent="0.2">
      <c r="U14123" s="4"/>
      <c r="V14123" s="4"/>
      <c r="W14123" s="4"/>
      <c r="X14123" s="4"/>
      <c r="AJ14123" s="4"/>
      <c r="AK14123" s="4"/>
      <c r="AL14123" s="4"/>
      <c r="AM14123" s="4"/>
    </row>
    <row r="14124" spans="21:39" x14ac:dyDescent="0.2">
      <c r="U14124" s="4"/>
      <c r="V14124" s="4"/>
      <c r="W14124" s="4"/>
      <c r="X14124" s="4"/>
      <c r="AJ14124" s="4"/>
      <c r="AK14124" s="4"/>
      <c r="AL14124" s="4"/>
      <c r="AM14124" s="4"/>
    </row>
    <row r="14125" spans="21:39" x14ac:dyDescent="0.2">
      <c r="U14125" s="4"/>
      <c r="V14125" s="4"/>
      <c r="W14125" s="4"/>
      <c r="X14125" s="4"/>
      <c r="AJ14125" s="4"/>
      <c r="AK14125" s="4"/>
      <c r="AL14125" s="4"/>
      <c r="AM14125" s="4"/>
    </row>
    <row r="14126" spans="21:39" x14ac:dyDescent="0.2">
      <c r="U14126" s="4"/>
      <c r="V14126" s="4"/>
      <c r="W14126" s="4"/>
      <c r="X14126" s="4"/>
      <c r="AJ14126" s="4"/>
      <c r="AK14126" s="4"/>
      <c r="AL14126" s="4"/>
      <c r="AM14126" s="4"/>
    </row>
    <row r="14127" spans="21:39" x14ac:dyDescent="0.2">
      <c r="U14127" s="4"/>
      <c r="V14127" s="4"/>
      <c r="W14127" s="4"/>
      <c r="X14127" s="4"/>
      <c r="AJ14127" s="4"/>
      <c r="AK14127" s="4"/>
      <c r="AL14127" s="4"/>
      <c r="AM14127" s="4"/>
    </row>
    <row r="14128" spans="21:39" x14ac:dyDescent="0.2">
      <c r="U14128" s="4"/>
      <c r="V14128" s="4"/>
      <c r="W14128" s="4"/>
      <c r="X14128" s="4"/>
      <c r="AJ14128" s="4"/>
      <c r="AK14128" s="4"/>
      <c r="AL14128" s="4"/>
      <c r="AM14128" s="4"/>
    </row>
    <row r="14129" spans="21:39" x14ac:dyDescent="0.2">
      <c r="U14129" s="4"/>
      <c r="V14129" s="4"/>
      <c r="W14129" s="4"/>
      <c r="X14129" s="4"/>
      <c r="AJ14129" s="4"/>
      <c r="AK14129" s="4"/>
      <c r="AL14129" s="4"/>
      <c r="AM14129" s="4"/>
    </row>
    <row r="14130" spans="21:39" x14ac:dyDescent="0.2">
      <c r="U14130" s="4"/>
      <c r="V14130" s="4"/>
      <c r="W14130" s="4"/>
      <c r="X14130" s="4"/>
      <c r="AJ14130" s="4"/>
      <c r="AK14130" s="4"/>
      <c r="AL14130" s="4"/>
      <c r="AM14130" s="4"/>
    </row>
    <row r="14131" spans="21:39" x14ac:dyDescent="0.2">
      <c r="U14131" s="4"/>
      <c r="V14131" s="4"/>
      <c r="W14131" s="4"/>
      <c r="X14131" s="4"/>
      <c r="AJ14131" s="4"/>
      <c r="AK14131" s="4"/>
      <c r="AL14131" s="4"/>
      <c r="AM14131" s="4"/>
    </row>
    <row r="14132" spans="21:39" x14ac:dyDescent="0.2">
      <c r="U14132" s="4"/>
      <c r="V14132" s="4"/>
      <c r="W14132" s="4"/>
      <c r="X14132" s="4"/>
      <c r="AJ14132" s="4"/>
      <c r="AK14132" s="4"/>
      <c r="AL14132" s="4"/>
      <c r="AM14132" s="4"/>
    </row>
    <row r="14133" spans="21:39" x14ac:dyDescent="0.2">
      <c r="U14133" s="4"/>
      <c r="V14133" s="4"/>
      <c r="W14133" s="4"/>
      <c r="X14133" s="4"/>
      <c r="AJ14133" s="4"/>
      <c r="AK14133" s="4"/>
      <c r="AL14133" s="4"/>
      <c r="AM14133" s="4"/>
    </row>
    <row r="14134" spans="21:39" x14ac:dyDescent="0.2">
      <c r="U14134" s="4"/>
      <c r="V14134" s="4"/>
      <c r="W14134" s="4"/>
      <c r="X14134" s="4"/>
      <c r="AJ14134" s="4"/>
      <c r="AK14134" s="4"/>
      <c r="AL14134" s="4"/>
      <c r="AM14134" s="4"/>
    </row>
    <row r="14135" spans="21:39" x14ac:dyDescent="0.2">
      <c r="U14135" s="4"/>
      <c r="V14135" s="4"/>
      <c r="W14135" s="4"/>
      <c r="X14135" s="4"/>
      <c r="AJ14135" s="4"/>
      <c r="AK14135" s="4"/>
      <c r="AL14135" s="4"/>
      <c r="AM14135" s="4"/>
    </row>
    <row r="14136" spans="21:39" x14ac:dyDescent="0.2">
      <c r="U14136" s="4"/>
      <c r="V14136" s="4"/>
      <c r="W14136" s="4"/>
      <c r="X14136" s="4"/>
      <c r="AJ14136" s="4"/>
      <c r="AK14136" s="4"/>
      <c r="AL14136" s="4"/>
      <c r="AM14136" s="4"/>
    </row>
    <row r="14137" spans="21:39" x14ac:dyDescent="0.2">
      <c r="U14137" s="4"/>
      <c r="V14137" s="4"/>
      <c r="W14137" s="4"/>
      <c r="X14137" s="4"/>
      <c r="AJ14137" s="4"/>
      <c r="AK14137" s="4"/>
      <c r="AL14137" s="4"/>
      <c r="AM14137" s="4"/>
    </row>
    <row r="14138" spans="21:39" x14ac:dyDescent="0.2">
      <c r="U14138" s="4"/>
      <c r="V14138" s="4"/>
      <c r="W14138" s="4"/>
      <c r="X14138" s="4"/>
      <c r="AJ14138" s="4"/>
      <c r="AK14138" s="4"/>
      <c r="AL14138" s="4"/>
      <c r="AM14138" s="4"/>
    </row>
    <row r="14139" spans="21:39" x14ac:dyDescent="0.2">
      <c r="U14139" s="4"/>
      <c r="V14139" s="4"/>
      <c r="W14139" s="4"/>
      <c r="X14139" s="4"/>
      <c r="AJ14139" s="4"/>
      <c r="AK14139" s="4"/>
      <c r="AL14139" s="4"/>
      <c r="AM14139" s="4"/>
    </row>
    <row r="14140" spans="21:39" x14ac:dyDescent="0.2">
      <c r="U14140" s="4"/>
      <c r="V14140" s="4"/>
      <c r="W14140" s="4"/>
      <c r="X14140" s="4"/>
      <c r="AJ14140" s="4"/>
      <c r="AK14140" s="4"/>
      <c r="AL14140" s="4"/>
      <c r="AM14140" s="4"/>
    </row>
    <row r="14141" spans="21:39" x14ac:dyDescent="0.2">
      <c r="U14141" s="4"/>
      <c r="V14141" s="4"/>
      <c r="W14141" s="4"/>
      <c r="X14141" s="4"/>
      <c r="AJ14141" s="4"/>
      <c r="AK14141" s="4"/>
      <c r="AL14141" s="4"/>
      <c r="AM14141" s="4"/>
    </row>
    <row r="14142" spans="21:39" x14ac:dyDescent="0.2">
      <c r="U14142" s="4"/>
      <c r="V14142" s="4"/>
      <c r="W14142" s="4"/>
      <c r="X14142" s="4"/>
      <c r="AJ14142" s="4"/>
      <c r="AK14142" s="4"/>
      <c r="AL14142" s="4"/>
      <c r="AM14142" s="4"/>
    </row>
    <row r="14143" spans="21:39" x14ac:dyDescent="0.2">
      <c r="U14143" s="4"/>
      <c r="V14143" s="4"/>
      <c r="W14143" s="4"/>
      <c r="X14143" s="4"/>
      <c r="AJ14143" s="4"/>
      <c r="AK14143" s="4"/>
      <c r="AL14143" s="4"/>
      <c r="AM14143" s="4"/>
    </row>
    <row r="14144" spans="21:39" x14ac:dyDescent="0.2">
      <c r="U14144" s="4"/>
      <c r="V14144" s="4"/>
      <c r="W14144" s="4"/>
      <c r="X14144" s="4"/>
      <c r="AJ14144" s="4"/>
      <c r="AK14144" s="4"/>
      <c r="AL14144" s="4"/>
      <c r="AM14144" s="4"/>
    </row>
    <row r="14145" spans="21:39" x14ac:dyDescent="0.2">
      <c r="U14145" s="4"/>
      <c r="V14145" s="4"/>
      <c r="W14145" s="4"/>
      <c r="X14145" s="4"/>
      <c r="AJ14145" s="4"/>
      <c r="AK14145" s="4"/>
      <c r="AL14145" s="4"/>
      <c r="AM14145" s="4"/>
    </row>
    <row r="14146" spans="21:39" x14ac:dyDescent="0.2">
      <c r="U14146" s="4"/>
      <c r="V14146" s="4"/>
      <c r="W14146" s="4"/>
      <c r="X14146" s="4"/>
      <c r="AJ14146" s="4"/>
      <c r="AK14146" s="4"/>
      <c r="AL14146" s="4"/>
      <c r="AM14146" s="4"/>
    </row>
    <row r="14147" spans="21:39" x14ac:dyDescent="0.2">
      <c r="U14147" s="4"/>
      <c r="V14147" s="4"/>
      <c r="W14147" s="4"/>
      <c r="X14147" s="4"/>
      <c r="AJ14147" s="4"/>
      <c r="AK14147" s="4"/>
      <c r="AL14147" s="4"/>
      <c r="AM14147" s="4"/>
    </row>
    <row r="14148" spans="21:39" x14ac:dyDescent="0.2">
      <c r="U14148" s="4"/>
      <c r="V14148" s="4"/>
      <c r="W14148" s="4"/>
      <c r="X14148" s="4"/>
      <c r="AJ14148" s="4"/>
      <c r="AK14148" s="4"/>
      <c r="AL14148" s="4"/>
      <c r="AM14148" s="4"/>
    </row>
    <row r="14149" spans="21:39" x14ac:dyDescent="0.2">
      <c r="U14149" s="4"/>
      <c r="V14149" s="4"/>
      <c r="W14149" s="4"/>
      <c r="X14149" s="4"/>
      <c r="AJ14149" s="4"/>
      <c r="AK14149" s="4"/>
      <c r="AL14149" s="4"/>
      <c r="AM14149" s="4"/>
    </row>
    <row r="14150" spans="21:39" x14ac:dyDescent="0.2">
      <c r="U14150" s="4"/>
      <c r="V14150" s="4"/>
      <c r="W14150" s="4"/>
      <c r="X14150" s="4"/>
      <c r="AJ14150" s="4"/>
      <c r="AK14150" s="4"/>
      <c r="AL14150" s="4"/>
      <c r="AM14150" s="4"/>
    </row>
    <row r="14151" spans="21:39" x14ac:dyDescent="0.2">
      <c r="U14151" s="4"/>
      <c r="V14151" s="4"/>
      <c r="W14151" s="4"/>
      <c r="X14151" s="4"/>
      <c r="AJ14151" s="4"/>
      <c r="AK14151" s="4"/>
      <c r="AL14151" s="4"/>
      <c r="AM14151" s="4"/>
    </row>
    <row r="14152" spans="21:39" x14ac:dyDescent="0.2">
      <c r="U14152" s="4"/>
      <c r="V14152" s="4"/>
      <c r="W14152" s="4"/>
      <c r="X14152" s="4"/>
      <c r="AJ14152" s="4"/>
      <c r="AK14152" s="4"/>
      <c r="AL14152" s="4"/>
      <c r="AM14152" s="4"/>
    </row>
    <row r="14153" spans="21:39" x14ac:dyDescent="0.2">
      <c r="U14153" s="4"/>
      <c r="V14153" s="4"/>
      <c r="W14153" s="4"/>
      <c r="X14153" s="4"/>
      <c r="AJ14153" s="4"/>
      <c r="AK14153" s="4"/>
      <c r="AL14153" s="4"/>
      <c r="AM14153" s="4"/>
    </row>
    <row r="14154" spans="21:39" x14ac:dyDescent="0.2">
      <c r="U14154" s="4"/>
      <c r="V14154" s="4"/>
      <c r="W14154" s="4"/>
      <c r="X14154" s="4"/>
      <c r="AJ14154" s="4"/>
      <c r="AK14154" s="4"/>
      <c r="AL14154" s="4"/>
      <c r="AM14154" s="4"/>
    </row>
    <row r="14155" spans="21:39" x14ac:dyDescent="0.2">
      <c r="U14155" s="4"/>
      <c r="V14155" s="4"/>
      <c r="W14155" s="4"/>
      <c r="X14155" s="4"/>
      <c r="AJ14155" s="4"/>
      <c r="AK14155" s="4"/>
      <c r="AL14155" s="4"/>
      <c r="AM14155" s="4"/>
    </row>
    <row r="14156" spans="21:39" x14ac:dyDescent="0.2">
      <c r="U14156" s="4"/>
      <c r="V14156" s="4"/>
      <c r="W14156" s="4"/>
      <c r="X14156" s="4"/>
      <c r="AJ14156" s="4"/>
      <c r="AK14156" s="4"/>
      <c r="AL14156" s="4"/>
      <c r="AM14156" s="4"/>
    </row>
    <row r="14157" spans="21:39" x14ac:dyDescent="0.2">
      <c r="U14157" s="4"/>
      <c r="V14157" s="4"/>
      <c r="W14157" s="4"/>
      <c r="X14157" s="4"/>
      <c r="AJ14157" s="4"/>
      <c r="AK14157" s="4"/>
      <c r="AL14157" s="4"/>
      <c r="AM14157" s="4"/>
    </row>
    <row r="14158" spans="21:39" x14ac:dyDescent="0.2">
      <c r="U14158" s="4"/>
      <c r="V14158" s="4"/>
      <c r="W14158" s="4"/>
      <c r="X14158" s="4"/>
      <c r="AJ14158" s="4"/>
      <c r="AK14158" s="4"/>
      <c r="AL14158" s="4"/>
      <c r="AM14158" s="4"/>
    </row>
    <row r="14159" spans="21:39" x14ac:dyDescent="0.2">
      <c r="U14159" s="4"/>
      <c r="V14159" s="4"/>
      <c r="W14159" s="4"/>
      <c r="X14159" s="4"/>
      <c r="AJ14159" s="4"/>
      <c r="AK14159" s="4"/>
      <c r="AL14159" s="4"/>
      <c r="AM14159" s="4"/>
    </row>
    <row r="14160" spans="21:39" x14ac:dyDescent="0.2">
      <c r="U14160" s="4"/>
      <c r="V14160" s="4"/>
      <c r="W14160" s="4"/>
      <c r="X14160" s="4"/>
      <c r="AJ14160" s="4"/>
      <c r="AK14160" s="4"/>
      <c r="AL14160" s="4"/>
      <c r="AM14160" s="4"/>
    </row>
    <row r="14161" spans="21:39" x14ac:dyDescent="0.2">
      <c r="U14161" s="4"/>
      <c r="V14161" s="4"/>
      <c r="W14161" s="4"/>
      <c r="X14161" s="4"/>
      <c r="AJ14161" s="4"/>
      <c r="AK14161" s="4"/>
      <c r="AL14161" s="4"/>
      <c r="AM14161" s="4"/>
    </row>
    <row r="14162" spans="21:39" x14ac:dyDescent="0.2">
      <c r="U14162" s="4"/>
      <c r="V14162" s="4"/>
      <c r="W14162" s="4"/>
      <c r="X14162" s="4"/>
      <c r="AJ14162" s="4"/>
      <c r="AK14162" s="4"/>
      <c r="AL14162" s="4"/>
      <c r="AM14162" s="4"/>
    </row>
    <row r="14163" spans="21:39" x14ac:dyDescent="0.2">
      <c r="U14163" s="4"/>
      <c r="V14163" s="4"/>
      <c r="W14163" s="4"/>
      <c r="X14163" s="4"/>
      <c r="AJ14163" s="4"/>
      <c r="AK14163" s="4"/>
      <c r="AL14163" s="4"/>
      <c r="AM14163" s="4"/>
    </row>
    <row r="14164" spans="21:39" x14ac:dyDescent="0.2">
      <c r="U14164" s="4"/>
      <c r="V14164" s="4"/>
      <c r="W14164" s="4"/>
      <c r="X14164" s="4"/>
      <c r="AJ14164" s="4"/>
      <c r="AK14164" s="4"/>
      <c r="AL14164" s="4"/>
      <c r="AM14164" s="4"/>
    </row>
    <row r="14165" spans="21:39" x14ac:dyDescent="0.2">
      <c r="U14165" s="4"/>
      <c r="V14165" s="4"/>
      <c r="W14165" s="4"/>
      <c r="X14165" s="4"/>
      <c r="AJ14165" s="4"/>
      <c r="AK14165" s="4"/>
      <c r="AL14165" s="4"/>
      <c r="AM14165" s="4"/>
    </row>
    <row r="14166" spans="21:39" x14ac:dyDescent="0.2">
      <c r="U14166" s="4"/>
      <c r="V14166" s="4"/>
      <c r="W14166" s="4"/>
      <c r="X14166" s="4"/>
      <c r="AJ14166" s="4"/>
      <c r="AK14166" s="4"/>
      <c r="AL14166" s="4"/>
      <c r="AM14166" s="4"/>
    </row>
    <row r="14167" spans="21:39" x14ac:dyDescent="0.2">
      <c r="U14167" s="4"/>
      <c r="V14167" s="4"/>
      <c r="W14167" s="4"/>
      <c r="X14167" s="4"/>
      <c r="AJ14167" s="4"/>
      <c r="AK14167" s="4"/>
      <c r="AL14167" s="4"/>
      <c r="AM14167" s="4"/>
    </row>
    <row r="14168" spans="21:39" x14ac:dyDescent="0.2">
      <c r="U14168" s="4"/>
      <c r="V14168" s="4"/>
      <c r="W14168" s="4"/>
      <c r="X14168" s="4"/>
      <c r="AJ14168" s="4"/>
      <c r="AK14168" s="4"/>
      <c r="AL14168" s="4"/>
      <c r="AM14168" s="4"/>
    </row>
    <row r="14169" spans="21:39" x14ac:dyDescent="0.2">
      <c r="U14169" s="4"/>
      <c r="V14169" s="4"/>
      <c r="W14169" s="4"/>
      <c r="X14169" s="4"/>
      <c r="AJ14169" s="4"/>
      <c r="AK14169" s="4"/>
      <c r="AL14169" s="4"/>
      <c r="AM14169" s="4"/>
    </row>
    <row r="14170" spans="21:39" x14ac:dyDescent="0.2">
      <c r="U14170" s="4"/>
      <c r="V14170" s="4"/>
      <c r="W14170" s="4"/>
      <c r="X14170" s="4"/>
      <c r="AJ14170" s="4"/>
      <c r="AK14170" s="4"/>
      <c r="AL14170" s="4"/>
      <c r="AM14170" s="4"/>
    </row>
    <row r="14171" spans="21:39" x14ac:dyDescent="0.2">
      <c r="U14171" s="4"/>
      <c r="V14171" s="4"/>
      <c r="W14171" s="4"/>
      <c r="X14171" s="4"/>
      <c r="AJ14171" s="4"/>
      <c r="AK14171" s="4"/>
      <c r="AL14171" s="4"/>
      <c r="AM14171" s="4"/>
    </row>
    <row r="14172" spans="21:39" x14ac:dyDescent="0.2">
      <c r="U14172" s="4"/>
      <c r="V14172" s="4"/>
      <c r="W14172" s="4"/>
      <c r="X14172" s="4"/>
      <c r="AJ14172" s="4"/>
      <c r="AK14172" s="4"/>
      <c r="AL14172" s="4"/>
      <c r="AM14172" s="4"/>
    </row>
    <row r="14173" spans="21:39" x14ac:dyDescent="0.2">
      <c r="U14173" s="4"/>
      <c r="V14173" s="4"/>
      <c r="W14173" s="4"/>
      <c r="X14173" s="4"/>
      <c r="AJ14173" s="4"/>
      <c r="AK14173" s="4"/>
      <c r="AL14173" s="4"/>
      <c r="AM14173" s="4"/>
    </row>
    <row r="14174" spans="21:39" x14ac:dyDescent="0.2">
      <c r="U14174" s="4"/>
      <c r="V14174" s="4"/>
      <c r="W14174" s="4"/>
      <c r="X14174" s="4"/>
      <c r="AJ14174" s="4"/>
      <c r="AK14174" s="4"/>
      <c r="AL14174" s="4"/>
      <c r="AM14174" s="4"/>
    </row>
    <row r="14175" spans="21:39" x14ac:dyDescent="0.2">
      <c r="U14175" s="4"/>
      <c r="V14175" s="4"/>
      <c r="W14175" s="4"/>
      <c r="X14175" s="4"/>
      <c r="AJ14175" s="4"/>
      <c r="AK14175" s="4"/>
      <c r="AL14175" s="4"/>
      <c r="AM14175" s="4"/>
    </row>
    <row r="14176" spans="21:39" x14ac:dyDescent="0.2">
      <c r="U14176" s="4"/>
      <c r="V14176" s="4"/>
      <c r="W14176" s="4"/>
      <c r="X14176" s="4"/>
      <c r="AJ14176" s="4"/>
      <c r="AK14176" s="4"/>
      <c r="AL14176" s="4"/>
      <c r="AM14176" s="4"/>
    </row>
    <row r="14177" spans="21:39" x14ac:dyDescent="0.2">
      <c r="U14177" s="4"/>
      <c r="V14177" s="4"/>
      <c r="W14177" s="4"/>
      <c r="X14177" s="4"/>
      <c r="AJ14177" s="4"/>
      <c r="AK14177" s="4"/>
      <c r="AL14177" s="4"/>
      <c r="AM14177" s="4"/>
    </row>
    <row r="14178" spans="21:39" x14ac:dyDescent="0.2">
      <c r="U14178" s="4"/>
      <c r="V14178" s="4"/>
      <c r="W14178" s="4"/>
      <c r="X14178" s="4"/>
      <c r="AJ14178" s="4"/>
      <c r="AK14178" s="4"/>
      <c r="AL14178" s="4"/>
      <c r="AM14178" s="4"/>
    </row>
    <row r="14179" spans="21:39" x14ac:dyDescent="0.2">
      <c r="U14179" s="4"/>
      <c r="V14179" s="4"/>
      <c r="W14179" s="4"/>
      <c r="X14179" s="4"/>
      <c r="AJ14179" s="4"/>
      <c r="AK14179" s="4"/>
      <c r="AL14179" s="4"/>
      <c r="AM14179" s="4"/>
    </row>
    <row r="14180" spans="21:39" x14ac:dyDescent="0.2">
      <c r="U14180" s="4"/>
      <c r="V14180" s="4"/>
      <c r="W14180" s="4"/>
      <c r="X14180" s="4"/>
      <c r="AJ14180" s="4"/>
      <c r="AK14180" s="4"/>
      <c r="AL14180" s="4"/>
      <c r="AM14180" s="4"/>
    </row>
    <row r="14181" spans="21:39" x14ac:dyDescent="0.2">
      <c r="U14181" s="4"/>
      <c r="V14181" s="4"/>
      <c r="W14181" s="4"/>
      <c r="X14181" s="4"/>
      <c r="AJ14181" s="4"/>
      <c r="AK14181" s="4"/>
      <c r="AL14181" s="4"/>
      <c r="AM14181" s="4"/>
    </row>
    <row r="14182" spans="21:39" x14ac:dyDescent="0.2">
      <c r="U14182" s="4"/>
      <c r="V14182" s="4"/>
      <c r="W14182" s="4"/>
      <c r="X14182" s="4"/>
      <c r="AJ14182" s="4"/>
      <c r="AK14182" s="4"/>
      <c r="AL14182" s="4"/>
      <c r="AM14182" s="4"/>
    </row>
    <row r="14183" spans="21:39" x14ac:dyDescent="0.2">
      <c r="U14183" s="4"/>
      <c r="V14183" s="4"/>
      <c r="W14183" s="4"/>
      <c r="X14183" s="4"/>
      <c r="AJ14183" s="4"/>
      <c r="AK14183" s="4"/>
      <c r="AL14183" s="4"/>
      <c r="AM14183" s="4"/>
    </row>
    <row r="14184" spans="21:39" x14ac:dyDescent="0.2">
      <c r="U14184" s="4"/>
      <c r="V14184" s="4"/>
      <c r="W14184" s="4"/>
      <c r="X14184" s="4"/>
      <c r="AJ14184" s="4"/>
      <c r="AK14184" s="4"/>
      <c r="AL14184" s="4"/>
      <c r="AM14184" s="4"/>
    </row>
    <row r="14185" spans="21:39" x14ac:dyDescent="0.2">
      <c r="U14185" s="4"/>
      <c r="V14185" s="4"/>
      <c r="W14185" s="4"/>
      <c r="X14185" s="4"/>
      <c r="AJ14185" s="4"/>
      <c r="AK14185" s="4"/>
      <c r="AL14185" s="4"/>
      <c r="AM14185" s="4"/>
    </row>
    <row r="14186" spans="21:39" x14ac:dyDescent="0.2">
      <c r="U14186" s="4"/>
      <c r="V14186" s="4"/>
      <c r="W14186" s="4"/>
      <c r="X14186" s="4"/>
      <c r="AJ14186" s="4"/>
      <c r="AK14186" s="4"/>
      <c r="AL14186" s="4"/>
      <c r="AM14186" s="4"/>
    </row>
    <row r="14187" spans="21:39" x14ac:dyDescent="0.2">
      <c r="U14187" s="4"/>
      <c r="V14187" s="4"/>
      <c r="W14187" s="4"/>
      <c r="X14187" s="4"/>
      <c r="AJ14187" s="4"/>
      <c r="AK14187" s="4"/>
      <c r="AL14187" s="4"/>
      <c r="AM14187" s="4"/>
    </row>
    <row r="14188" spans="21:39" x14ac:dyDescent="0.2">
      <c r="U14188" s="4"/>
      <c r="V14188" s="4"/>
      <c r="W14188" s="4"/>
      <c r="X14188" s="4"/>
      <c r="AJ14188" s="4"/>
      <c r="AK14188" s="4"/>
      <c r="AL14188" s="4"/>
      <c r="AM14188" s="4"/>
    </row>
    <row r="14189" spans="21:39" x14ac:dyDescent="0.2">
      <c r="U14189" s="4"/>
      <c r="V14189" s="4"/>
      <c r="W14189" s="4"/>
      <c r="X14189" s="4"/>
      <c r="AJ14189" s="4"/>
      <c r="AK14189" s="4"/>
      <c r="AL14189" s="4"/>
      <c r="AM14189" s="4"/>
    </row>
    <row r="14190" spans="21:39" x14ac:dyDescent="0.2">
      <c r="U14190" s="4"/>
      <c r="V14190" s="4"/>
      <c r="W14190" s="4"/>
      <c r="X14190" s="4"/>
      <c r="AJ14190" s="4"/>
      <c r="AK14190" s="4"/>
      <c r="AL14190" s="4"/>
      <c r="AM14190" s="4"/>
    </row>
    <row r="14191" spans="21:39" x14ac:dyDescent="0.2">
      <c r="U14191" s="4"/>
      <c r="V14191" s="4"/>
      <c r="W14191" s="4"/>
      <c r="X14191" s="4"/>
      <c r="AJ14191" s="4"/>
      <c r="AK14191" s="4"/>
      <c r="AL14191" s="4"/>
      <c r="AM14191" s="4"/>
    </row>
    <row r="14192" spans="21:39" x14ac:dyDescent="0.2">
      <c r="U14192" s="4"/>
      <c r="V14192" s="4"/>
      <c r="W14192" s="4"/>
      <c r="X14192" s="4"/>
      <c r="AJ14192" s="4"/>
      <c r="AK14192" s="4"/>
      <c r="AL14192" s="4"/>
      <c r="AM14192" s="4"/>
    </row>
    <row r="14193" spans="21:39" x14ac:dyDescent="0.2">
      <c r="U14193" s="4"/>
      <c r="V14193" s="4"/>
      <c r="W14193" s="4"/>
      <c r="X14193" s="4"/>
      <c r="AJ14193" s="4"/>
      <c r="AK14193" s="4"/>
      <c r="AL14193" s="4"/>
      <c r="AM14193" s="4"/>
    </row>
    <row r="14194" spans="21:39" x14ac:dyDescent="0.2">
      <c r="U14194" s="4"/>
      <c r="V14194" s="4"/>
      <c r="W14194" s="4"/>
      <c r="X14194" s="4"/>
      <c r="AJ14194" s="4"/>
      <c r="AK14194" s="4"/>
      <c r="AL14194" s="4"/>
      <c r="AM14194" s="4"/>
    </row>
    <row r="14195" spans="21:39" x14ac:dyDescent="0.2">
      <c r="U14195" s="4"/>
      <c r="V14195" s="4"/>
      <c r="W14195" s="4"/>
      <c r="X14195" s="4"/>
      <c r="AJ14195" s="4"/>
      <c r="AK14195" s="4"/>
      <c r="AL14195" s="4"/>
      <c r="AM14195" s="4"/>
    </row>
    <row r="14196" spans="21:39" x14ac:dyDescent="0.2">
      <c r="U14196" s="4"/>
      <c r="V14196" s="4"/>
      <c r="W14196" s="4"/>
      <c r="X14196" s="4"/>
      <c r="AJ14196" s="4"/>
      <c r="AK14196" s="4"/>
      <c r="AL14196" s="4"/>
      <c r="AM14196" s="4"/>
    </row>
    <row r="14197" spans="21:39" x14ac:dyDescent="0.2">
      <c r="U14197" s="4"/>
      <c r="V14197" s="4"/>
      <c r="W14197" s="4"/>
      <c r="X14197" s="4"/>
      <c r="AJ14197" s="4"/>
      <c r="AK14197" s="4"/>
      <c r="AL14197" s="4"/>
      <c r="AM14197" s="4"/>
    </row>
    <row r="14198" spans="21:39" x14ac:dyDescent="0.2">
      <c r="U14198" s="4"/>
      <c r="V14198" s="4"/>
      <c r="W14198" s="4"/>
      <c r="X14198" s="4"/>
      <c r="AJ14198" s="4"/>
      <c r="AK14198" s="4"/>
      <c r="AL14198" s="4"/>
      <c r="AM14198" s="4"/>
    </row>
    <row r="14199" spans="21:39" x14ac:dyDescent="0.2">
      <c r="U14199" s="4"/>
      <c r="V14199" s="4"/>
      <c r="W14199" s="4"/>
      <c r="X14199" s="4"/>
      <c r="AJ14199" s="4"/>
      <c r="AK14199" s="4"/>
      <c r="AL14199" s="4"/>
      <c r="AM14199" s="4"/>
    </row>
    <row r="14200" spans="21:39" x14ac:dyDescent="0.2">
      <c r="U14200" s="4"/>
      <c r="V14200" s="4"/>
      <c r="W14200" s="4"/>
      <c r="X14200" s="4"/>
      <c r="AJ14200" s="4"/>
      <c r="AK14200" s="4"/>
      <c r="AL14200" s="4"/>
      <c r="AM14200" s="4"/>
    </row>
    <row r="14201" spans="21:39" x14ac:dyDescent="0.2">
      <c r="U14201" s="4"/>
      <c r="V14201" s="4"/>
      <c r="W14201" s="4"/>
      <c r="X14201" s="4"/>
      <c r="AJ14201" s="4"/>
      <c r="AK14201" s="4"/>
      <c r="AL14201" s="4"/>
      <c r="AM14201" s="4"/>
    </row>
    <row r="14202" spans="21:39" x14ac:dyDescent="0.2">
      <c r="U14202" s="4"/>
      <c r="V14202" s="4"/>
      <c r="W14202" s="4"/>
      <c r="X14202" s="4"/>
      <c r="AJ14202" s="4"/>
      <c r="AK14202" s="4"/>
      <c r="AL14202" s="4"/>
      <c r="AM14202" s="4"/>
    </row>
    <row r="14203" spans="21:39" x14ac:dyDescent="0.2">
      <c r="U14203" s="4"/>
      <c r="V14203" s="4"/>
      <c r="W14203" s="4"/>
      <c r="X14203" s="4"/>
      <c r="AJ14203" s="4"/>
      <c r="AK14203" s="4"/>
      <c r="AL14203" s="4"/>
      <c r="AM14203" s="4"/>
    </row>
    <row r="14204" spans="21:39" x14ac:dyDescent="0.2">
      <c r="U14204" s="4"/>
      <c r="V14204" s="4"/>
      <c r="W14204" s="4"/>
      <c r="X14204" s="4"/>
      <c r="AJ14204" s="4"/>
      <c r="AK14204" s="4"/>
      <c r="AL14204" s="4"/>
      <c r="AM14204" s="4"/>
    </row>
    <row r="14205" spans="21:39" x14ac:dyDescent="0.2">
      <c r="U14205" s="4"/>
      <c r="V14205" s="4"/>
      <c r="W14205" s="4"/>
      <c r="X14205" s="4"/>
      <c r="AJ14205" s="4"/>
      <c r="AK14205" s="4"/>
      <c r="AL14205" s="4"/>
      <c r="AM14205" s="4"/>
    </row>
    <row r="14206" spans="21:39" x14ac:dyDescent="0.2">
      <c r="U14206" s="4"/>
      <c r="V14206" s="4"/>
      <c r="W14206" s="4"/>
      <c r="X14206" s="4"/>
      <c r="AJ14206" s="4"/>
      <c r="AK14206" s="4"/>
      <c r="AL14206" s="4"/>
      <c r="AM14206" s="4"/>
    </row>
    <row r="14207" spans="21:39" x14ac:dyDescent="0.2">
      <c r="U14207" s="4"/>
      <c r="V14207" s="4"/>
      <c r="W14207" s="4"/>
      <c r="X14207" s="4"/>
      <c r="AJ14207" s="4"/>
      <c r="AK14207" s="4"/>
      <c r="AL14207" s="4"/>
      <c r="AM14207" s="4"/>
    </row>
    <row r="14208" spans="21:39" x14ac:dyDescent="0.2">
      <c r="U14208" s="4"/>
      <c r="V14208" s="4"/>
      <c r="W14208" s="4"/>
      <c r="X14208" s="4"/>
      <c r="AJ14208" s="4"/>
      <c r="AK14208" s="4"/>
      <c r="AL14208" s="4"/>
      <c r="AM14208" s="4"/>
    </row>
    <row r="14209" spans="21:39" x14ac:dyDescent="0.2">
      <c r="U14209" s="4"/>
      <c r="V14209" s="4"/>
      <c r="W14209" s="4"/>
      <c r="X14209" s="4"/>
      <c r="AJ14209" s="4"/>
      <c r="AK14209" s="4"/>
      <c r="AL14209" s="4"/>
      <c r="AM14209" s="4"/>
    </row>
    <row r="14210" spans="21:39" x14ac:dyDescent="0.2">
      <c r="U14210" s="4"/>
      <c r="V14210" s="4"/>
      <c r="W14210" s="4"/>
      <c r="X14210" s="4"/>
      <c r="AJ14210" s="4"/>
      <c r="AK14210" s="4"/>
      <c r="AL14210" s="4"/>
      <c r="AM14210" s="4"/>
    </row>
    <row r="14211" spans="21:39" x14ac:dyDescent="0.2">
      <c r="U14211" s="4"/>
      <c r="V14211" s="4"/>
      <c r="W14211" s="4"/>
      <c r="X14211" s="4"/>
      <c r="AJ14211" s="4"/>
      <c r="AK14211" s="4"/>
      <c r="AL14211" s="4"/>
      <c r="AM14211" s="4"/>
    </row>
    <row r="14212" spans="21:39" x14ac:dyDescent="0.2">
      <c r="U14212" s="4"/>
      <c r="V14212" s="4"/>
      <c r="W14212" s="4"/>
      <c r="X14212" s="4"/>
      <c r="AJ14212" s="4"/>
      <c r="AK14212" s="4"/>
      <c r="AL14212" s="4"/>
      <c r="AM14212" s="4"/>
    </row>
    <row r="14213" spans="21:39" x14ac:dyDescent="0.2">
      <c r="U14213" s="4"/>
      <c r="V14213" s="4"/>
      <c r="W14213" s="4"/>
      <c r="X14213" s="4"/>
      <c r="AJ14213" s="4"/>
      <c r="AK14213" s="4"/>
      <c r="AL14213" s="4"/>
      <c r="AM14213" s="4"/>
    </row>
    <row r="14214" spans="21:39" x14ac:dyDescent="0.2">
      <c r="U14214" s="4"/>
      <c r="V14214" s="4"/>
      <c r="W14214" s="4"/>
      <c r="X14214" s="4"/>
      <c r="AJ14214" s="4"/>
      <c r="AK14214" s="4"/>
      <c r="AL14214" s="4"/>
      <c r="AM14214" s="4"/>
    </row>
    <row r="14215" spans="21:39" x14ac:dyDescent="0.2">
      <c r="U14215" s="4"/>
      <c r="V14215" s="4"/>
      <c r="W14215" s="4"/>
      <c r="X14215" s="4"/>
      <c r="AJ14215" s="4"/>
      <c r="AK14215" s="4"/>
      <c r="AL14215" s="4"/>
      <c r="AM14215" s="4"/>
    </row>
    <row r="14216" spans="21:39" x14ac:dyDescent="0.2">
      <c r="U14216" s="4"/>
      <c r="V14216" s="4"/>
      <c r="W14216" s="4"/>
      <c r="X14216" s="4"/>
      <c r="AJ14216" s="4"/>
      <c r="AK14216" s="4"/>
      <c r="AL14216" s="4"/>
      <c r="AM14216" s="4"/>
    </row>
    <row r="14217" spans="21:39" x14ac:dyDescent="0.2">
      <c r="U14217" s="4"/>
      <c r="V14217" s="4"/>
      <c r="W14217" s="4"/>
      <c r="X14217" s="4"/>
      <c r="AJ14217" s="4"/>
      <c r="AK14217" s="4"/>
      <c r="AL14217" s="4"/>
      <c r="AM14217" s="4"/>
    </row>
    <row r="14218" spans="21:39" x14ac:dyDescent="0.2">
      <c r="U14218" s="4"/>
      <c r="V14218" s="4"/>
      <c r="W14218" s="4"/>
      <c r="X14218" s="4"/>
      <c r="AJ14218" s="4"/>
      <c r="AK14218" s="4"/>
      <c r="AL14218" s="4"/>
      <c r="AM14218" s="4"/>
    </row>
    <row r="14219" spans="21:39" x14ac:dyDescent="0.2">
      <c r="U14219" s="4"/>
      <c r="V14219" s="4"/>
      <c r="W14219" s="4"/>
      <c r="X14219" s="4"/>
      <c r="AJ14219" s="4"/>
      <c r="AK14219" s="4"/>
      <c r="AL14219" s="4"/>
      <c r="AM14219" s="4"/>
    </row>
    <row r="14220" spans="21:39" x14ac:dyDescent="0.2">
      <c r="U14220" s="4"/>
      <c r="V14220" s="4"/>
      <c r="W14220" s="4"/>
      <c r="X14220" s="4"/>
      <c r="AJ14220" s="4"/>
      <c r="AK14220" s="4"/>
      <c r="AL14220" s="4"/>
      <c r="AM14220" s="4"/>
    </row>
    <row r="14221" spans="21:39" x14ac:dyDescent="0.2">
      <c r="U14221" s="4"/>
      <c r="V14221" s="4"/>
      <c r="W14221" s="4"/>
      <c r="X14221" s="4"/>
      <c r="AJ14221" s="4"/>
      <c r="AK14221" s="4"/>
      <c r="AL14221" s="4"/>
      <c r="AM14221" s="4"/>
    </row>
    <row r="14222" spans="21:39" x14ac:dyDescent="0.2">
      <c r="U14222" s="4"/>
      <c r="V14222" s="4"/>
      <c r="W14222" s="4"/>
      <c r="X14222" s="4"/>
      <c r="AJ14222" s="4"/>
      <c r="AK14222" s="4"/>
      <c r="AL14222" s="4"/>
      <c r="AM14222" s="4"/>
    </row>
    <row r="14223" spans="21:39" x14ac:dyDescent="0.2">
      <c r="U14223" s="4"/>
      <c r="V14223" s="4"/>
      <c r="W14223" s="4"/>
      <c r="X14223" s="4"/>
      <c r="AJ14223" s="4"/>
      <c r="AK14223" s="4"/>
      <c r="AL14223" s="4"/>
      <c r="AM14223" s="4"/>
    </row>
    <row r="14224" spans="21:39" x14ac:dyDescent="0.2">
      <c r="U14224" s="4"/>
      <c r="V14224" s="4"/>
      <c r="W14224" s="4"/>
      <c r="X14224" s="4"/>
      <c r="AJ14224" s="4"/>
      <c r="AK14224" s="4"/>
      <c r="AL14224" s="4"/>
      <c r="AM14224" s="4"/>
    </row>
    <row r="14225" spans="21:39" x14ac:dyDescent="0.2">
      <c r="U14225" s="4"/>
      <c r="V14225" s="4"/>
      <c r="W14225" s="4"/>
      <c r="X14225" s="4"/>
      <c r="AJ14225" s="4"/>
      <c r="AK14225" s="4"/>
      <c r="AL14225" s="4"/>
      <c r="AM14225" s="4"/>
    </row>
    <row r="14226" spans="21:39" x14ac:dyDescent="0.2">
      <c r="U14226" s="4"/>
      <c r="V14226" s="4"/>
      <c r="W14226" s="4"/>
      <c r="X14226" s="4"/>
      <c r="AJ14226" s="4"/>
      <c r="AK14226" s="4"/>
      <c r="AL14226" s="4"/>
      <c r="AM14226" s="4"/>
    </row>
    <row r="14227" spans="21:39" x14ac:dyDescent="0.2">
      <c r="U14227" s="4"/>
      <c r="V14227" s="4"/>
      <c r="W14227" s="4"/>
      <c r="X14227" s="4"/>
      <c r="AJ14227" s="4"/>
      <c r="AK14227" s="4"/>
      <c r="AL14227" s="4"/>
      <c r="AM14227" s="4"/>
    </row>
    <row r="14228" spans="21:39" x14ac:dyDescent="0.2">
      <c r="U14228" s="4"/>
      <c r="V14228" s="4"/>
      <c r="W14228" s="4"/>
      <c r="X14228" s="4"/>
      <c r="AJ14228" s="4"/>
      <c r="AK14228" s="4"/>
      <c r="AL14228" s="4"/>
      <c r="AM14228" s="4"/>
    </row>
    <row r="14229" spans="21:39" x14ac:dyDescent="0.2">
      <c r="U14229" s="4"/>
      <c r="V14229" s="4"/>
      <c r="W14229" s="4"/>
      <c r="X14229" s="4"/>
      <c r="AJ14229" s="4"/>
      <c r="AK14229" s="4"/>
      <c r="AL14229" s="4"/>
      <c r="AM14229" s="4"/>
    </row>
    <row r="14230" spans="21:39" x14ac:dyDescent="0.2">
      <c r="U14230" s="4"/>
      <c r="V14230" s="4"/>
      <c r="W14230" s="4"/>
      <c r="X14230" s="4"/>
      <c r="AJ14230" s="4"/>
      <c r="AK14230" s="4"/>
      <c r="AL14230" s="4"/>
      <c r="AM14230" s="4"/>
    </row>
    <row r="14231" spans="21:39" x14ac:dyDescent="0.2">
      <c r="U14231" s="4"/>
      <c r="V14231" s="4"/>
      <c r="W14231" s="4"/>
      <c r="X14231" s="4"/>
      <c r="AJ14231" s="4"/>
      <c r="AK14231" s="4"/>
      <c r="AL14231" s="4"/>
      <c r="AM14231" s="4"/>
    </row>
    <row r="14232" spans="21:39" x14ac:dyDescent="0.2">
      <c r="U14232" s="4"/>
      <c r="V14232" s="4"/>
      <c r="W14232" s="4"/>
      <c r="X14232" s="4"/>
      <c r="AJ14232" s="4"/>
      <c r="AK14232" s="4"/>
      <c r="AL14232" s="4"/>
      <c r="AM14232" s="4"/>
    </row>
    <row r="14233" spans="21:39" x14ac:dyDescent="0.2">
      <c r="U14233" s="4"/>
      <c r="V14233" s="4"/>
      <c r="W14233" s="4"/>
      <c r="X14233" s="4"/>
      <c r="AJ14233" s="4"/>
      <c r="AK14233" s="4"/>
      <c r="AL14233" s="4"/>
      <c r="AM14233" s="4"/>
    </row>
    <row r="14234" spans="21:39" x14ac:dyDescent="0.2">
      <c r="U14234" s="4"/>
      <c r="V14234" s="4"/>
      <c r="W14234" s="4"/>
      <c r="X14234" s="4"/>
      <c r="AJ14234" s="4"/>
      <c r="AK14234" s="4"/>
      <c r="AL14234" s="4"/>
      <c r="AM14234" s="4"/>
    </row>
    <row r="14235" spans="21:39" x14ac:dyDescent="0.2">
      <c r="U14235" s="4"/>
      <c r="V14235" s="4"/>
      <c r="W14235" s="4"/>
      <c r="X14235" s="4"/>
      <c r="AJ14235" s="4"/>
      <c r="AK14235" s="4"/>
      <c r="AL14235" s="4"/>
      <c r="AM14235" s="4"/>
    </row>
    <row r="14236" spans="21:39" x14ac:dyDescent="0.2">
      <c r="U14236" s="4"/>
      <c r="V14236" s="4"/>
      <c r="W14236" s="4"/>
      <c r="X14236" s="4"/>
      <c r="AJ14236" s="4"/>
      <c r="AK14236" s="4"/>
      <c r="AL14236" s="4"/>
      <c r="AM14236" s="4"/>
    </row>
    <row r="14237" spans="21:39" x14ac:dyDescent="0.2">
      <c r="U14237" s="4"/>
      <c r="V14237" s="4"/>
      <c r="W14237" s="4"/>
      <c r="X14237" s="4"/>
      <c r="AJ14237" s="4"/>
      <c r="AK14237" s="4"/>
      <c r="AL14237" s="4"/>
      <c r="AM14237" s="4"/>
    </row>
    <row r="14238" spans="21:39" x14ac:dyDescent="0.2">
      <c r="U14238" s="4"/>
      <c r="V14238" s="4"/>
      <c r="W14238" s="4"/>
      <c r="X14238" s="4"/>
      <c r="AJ14238" s="4"/>
      <c r="AK14238" s="4"/>
      <c r="AL14238" s="4"/>
      <c r="AM14238" s="4"/>
    </row>
    <row r="14239" spans="21:39" x14ac:dyDescent="0.2">
      <c r="U14239" s="4"/>
      <c r="V14239" s="4"/>
      <c r="W14239" s="4"/>
      <c r="X14239" s="4"/>
      <c r="AJ14239" s="4"/>
      <c r="AK14239" s="4"/>
      <c r="AL14239" s="4"/>
      <c r="AM14239" s="4"/>
    </row>
    <row r="14240" spans="21:39" x14ac:dyDescent="0.2">
      <c r="U14240" s="4"/>
      <c r="V14240" s="4"/>
      <c r="W14240" s="4"/>
      <c r="X14240" s="4"/>
      <c r="AJ14240" s="4"/>
      <c r="AK14240" s="4"/>
      <c r="AL14240" s="4"/>
      <c r="AM14240" s="4"/>
    </row>
    <row r="14241" spans="21:39" x14ac:dyDescent="0.2">
      <c r="U14241" s="4"/>
      <c r="V14241" s="4"/>
      <c r="W14241" s="4"/>
      <c r="X14241" s="4"/>
      <c r="AJ14241" s="4"/>
      <c r="AK14241" s="4"/>
      <c r="AL14241" s="4"/>
      <c r="AM14241" s="4"/>
    </row>
    <row r="14242" spans="21:39" x14ac:dyDescent="0.2">
      <c r="U14242" s="4"/>
      <c r="V14242" s="4"/>
      <c r="W14242" s="4"/>
      <c r="X14242" s="4"/>
      <c r="AJ14242" s="4"/>
      <c r="AK14242" s="4"/>
      <c r="AL14242" s="4"/>
      <c r="AM14242" s="4"/>
    </row>
    <row r="14243" spans="21:39" x14ac:dyDescent="0.2">
      <c r="U14243" s="4"/>
      <c r="V14243" s="4"/>
      <c r="W14243" s="4"/>
      <c r="X14243" s="4"/>
      <c r="AJ14243" s="4"/>
      <c r="AK14243" s="4"/>
      <c r="AL14243" s="4"/>
      <c r="AM14243" s="4"/>
    </row>
    <row r="14244" spans="21:39" x14ac:dyDescent="0.2">
      <c r="U14244" s="4"/>
      <c r="V14244" s="4"/>
      <c r="W14244" s="4"/>
      <c r="X14244" s="4"/>
      <c r="AJ14244" s="4"/>
      <c r="AK14244" s="4"/>
      <c r="AL14244" s="4"/>
      <c r="AM14244" s="4"/>
    </row>
    <row r="14245" spans="21:39" x14ac:dyDescent="0.2">
      <c r="U14245" s="4"/>
      <c r="V14245" s="4"/>
      <c r="W14245" s="4"/>
      <c r="X14245" s="4"/>
      <c r="AJ14245" s="4"/>
      <c r="AK14245" s="4"/>
      <c r="AL14245" s="4"/>
      <c r="AM14245" s="4"/>
    </row>
    <row r="14246" spans="21:39" x14ac:dyDescent="0.2">
      <c r="U14246" s="4"/>
      <c r="V14246" s="4"/>
      <c r="W14246" s="4"/>
      <c r="X14246" s="4"/>
      <c r="AJ14246" s="4"/>
      <c r="AK14246" s="4"/>
      <c r="AL14246" s="4"/>
      <c r="AM14246" s="4"/>
    </row>
    <row r="14247" spans="21:39" x14ac:dyDescent="0.2">
      <c r="U14247" s="4"/>
      <c r="V14247" s="4"/>
      <c r="W14247" s="4"/>
      <c r="X14247" s="4"/>
      <c r="AJ14247" s="4"/>
      <c r="AK14247" s="4"/>
      <c r="AL14247" s="4"/>
      <c r="AM14247" s="4"/>
    </row>
    <row r="14248" spans="21:39" x14ac:dyDescent="0.2">
      <c r="U14248" s="4"/>
      <c r="V14248" s="4"/>
      <c r="W14248" s="4"/>
      <c r="X14248" s="4"/>
      <c r="AJ14248" s="4"/>
      <c r="AK14248" s="4"/>
      <c r="AL14248" s="4"/>
      <c r="AM14248" s="4"/>
    </row>
    <row r="14249" spans="21:39" x14ac:dyDescent="0.2">
      <c r="U14249" s="4"/>
      <c r="V14249" s="4"/>
      <c r="W14249" s="4"/>
      <c r="X14249" s="4"/>
      <c r="AJ14249" s="4"/>
      <c r="AK14249" s="4"/>
      <c r="AL14249" s="4"/>
      <c r="AM14249" s="4"/>
    </row>
    <row r="14250" spans="21:39" x14ac:dyDescent="0.2">
      <c r="U14250" s="4"/>
      <c r="V14250" s="4"/>
      <c r="W14250" s="4"/>
      <c r="X14250" s="4"/>
      <c r="AJ14250" s="4"/>
      <c r="AK14250" s="4"/>
      <c r="AL14250" s="4"/>
      <c r="AM14250" s="4"/>
    </row>
    <row r="14251" spans="21:39" x14ac:dyDescent="0.2">
      <c r="U14251" s="4"/>
      <c r="V14251" s="4"/>
      <c r="W14251" s="4"/>
      <c r="X14251" s="4"/>
      <c r="AJ14251" s="4"/>
      <c r="AK14251" s="4"/>
      <c r="AL14251" s="4"/>
      <c r="AM14251" s="4"/>
    </row>
    <row r="14252" spans="21:39" x14ac:dyDescent="0.2">
      <c r="U14252" s="4"/>
      <c r="V14252" s="4"/>
      <c r="W14252" s="4"/>
      <c r="X14252" s="4"/>
      <c r="AJ14252" s="4"/>
      <c r="AK14252" s="4"/>
      <c r="AL14252" s="4"/>
      <c r="AM14252" s="4"/>
    </row>
    <row r="14253" spans="21:39" x14ac:dyDescent="0.2">
      <c r="U14253" s="4"/>
      <c r="V14253" s="4"/>
      <c r="W14253" s="4"/>
      <c r="X14253" s="4"/>
      <c r="AJ14253" s="4"/>
      <c r="AK14253" s="4"/>
      <c r="AL14253" s="4"/>
      <c r="AM14253" s="4"/>
    </row>
    <row r="14254" spans="21:39" x14ac:dyDescent="0.2">
      <c r="U14254" s="4"/>
      <c r="V14254" s="4"/>
      <c r="W14254" s="4"/>
      <c r="X14254" s="4"/>
      <c r="AJ14254" s="4"/>
      <c r="AK14254" s="4"/>
      <c r="AL14254" s="4"/>
      <c r="AM14254" s="4"/>
    </row>
    <row r="14255" spans="21:39" x14ac:dyDescent="0.2">
      <c r="U14255" s="4"/>
      <c r="V14255" s="4"/>
      <c r="W14255" s="4"/>
      <c r="X14255" s="4"/>
      <c r="AJ14255" s="4"/>
      <c r="AK14255" s="4"/>
      <c r="AL14255" s="4"/>
      <c r="AM14255" s="4"/>
    </row>
    <row r="14256" spans="21:39" x14ac:dyDescent="0.2">
      <c r="U14256" s="4"/>
      <c r="V14256" s="4"/>
      <c r="W14256" s="4"/>
      <c r="X14256" s="4"/>
      <c r="AJ14256" s="4"/>
      <c r="AK14256" s="4"/>
      <c r="AL14256" s="4"/>
      <c r="AM14256" s="4"/>
    </row>
    <row r="14257" spans="21:39" x14ac:dyDescent="0.2">
      <c r="U14257" s="4"/>
      <c r="V14257" s="4"/>
      <c r="W14257" s="4"/>
      <c r="X14257" s="4"/>
      <c r="AJ14257" s="4"/>
      <c r="AK14257" s="4"/>
      <c r="AL14257" s="4"/>
      <c r="AM14257" s="4"/>
    </row>
    <row r="14258" spans="21:39" x14ac:dyDescent="0.2">
      <c r="U14258" s="4"/>
      <c r="V14258" s="4"/>
      <c r="W14258" s="4"/>
      <c r="X14258" s="4"/>
      <c r="AJ14258" s="4"/>
      <c r="AK14258" s="4"/>
      <c r="AL14258" s="4"/>
      <c r="AM14258" s="4"/>
    </row>
    <row r="14259" spans="21:39" x14ac:dyDescent="0.2">
      <c r="U14259" s="4"/>
      <c r="V14259" s="4"/>
      <c r="W14259" s="4"/>
      <c r="X14259" s="4"/>
      <c r="AJ14259" s="4"/>
      <c r="AK14259" s="4"/>
      <c r="AL14259" s="4"/>
      <c r="AM14259" s="4"/>
    </row>
    <row r="14260" spans="21:39" x14ac:dyDescent="0.2">
      <c r="U14260" s="4"/>
      <c r="V14260" s="4"/>
      <c r="W14260" s="4"/>
      <c r="X14260" s="4"/>
      <c r="AJ14260" s="4"/>
      <c r="AK14260" s="4"/>
      <c r="AL14260" s="4"/>
      <c r="AM14260" s="4"/>
    </row>
    <row r="14261" spans="21:39" x14ac:dyDescent="0.2">
      <c r="U14261" s="4"/>
      <c r="V14261" s="4"/>
      <c r="W14261" s="4"/>
      <c r="X14261" s="4"/>
      <c r="AJ14261" s="4"/>
      <c r="AK14261" s="4"/>
      <c r="AL14261" s="4"/>
      <c r="AM14261" s="4"/>
    </row>
    <row r="14262" spans="21:39" x14ac:dyDescent="0.2">
      <c r="U14262" s="4"/>
      <c r="V14262" s="4"/>
      <c r="W14262" s="4"/>
      <c r="X14262" s="4"/>
      <c r="AJ14262" s="4"/>
      <c r="AK14262" s="4"/>
      <c r="AL14262" s="4"/>
      <c r="AM14262" s="4"/>
    </row>
    <row r="14263" spans="21:39" x14ac:dyDescent="0.2">
      <c r="U14263" s="4"/>
      <c r="V14263" s="4"/>
      <c r="W14263" s="4"/>
      <c r="X14263" s="4"/>
      <c r="AJ14263" s="4"/>
      <c r="AK14263" s="4"/>
      <c r="AL14263" s="4"/>
      <c r="AM14263" s="4"/>
    </row>
    <row r="14264" spans="21:39" x14ac:dyDescent="0.2">
      <c r="U14264" s="4"/>
      <c r="V14264" s="4"/>
      <c r="W14264" s="4"/>
      <c r="X14264" s="4"/>
      <c r="AJ14264" s="4"/>
      <c r="AK14264" s="4"/>
      <c r="AL14264" s="4"/>
      <c r="AM14264" s="4"/>
    </row>
    <row r="14265" spans="21:39" x14ac:dyDescent="0.2">
      <c r="U14265" s="4"/>
      <c r="V14265" s="4"/>
      <c r="W14265" s="4"/>
      <c r="X14265" s="4"/>
      <c r="AJ14265" s="4"/>
      <c r="AK14265" s="4"/>
      <c r="AL14265" s="4"/>
      <c r="AM14265" s="4"/>
    </row>
    <row r="14266" spans="21:39" x14ac:dyDescent="0.2">
      <c r="U14266" s="4"/>
      <c r="V14266" s="4"/>
      <c r="W14266" s="4"/>
      <c r="X14266" s="4"/>
      <c r="AJ14266" s="4"/>
      <c r="AK14266" s="4"/>
      <c r="AL14266" s="4"/>
      <c r="AM14266" s="4"/>
    </row>
    <row r="14267" spans="21:39" x14ac:dyDescent="0.2">
      <c r="U14267" s="4"/>
      <c r="V14267" s="4"/>
      <c r="W14267" s="4"/>
      <c r="X14267" s="4"/>
      <c r="AJ14267" s="4"/>
      <c r="AK14267" s="4"/>
      <c r="AL14267" s="4"/>
      <c r="AM14267" s="4"/>
    </row>
    <row r="14268" spans="21:39" x14ac:dyDescent="0.2">
      <c r="U14268" s="4"/>
      <c r="V14268" s="4"/>
      <c r="W14268" s="4"/>
      <c r="X14268" s="4"/>
      <c r="AJ14268" s="4"/>
      <c r="AK14268" s="4"/>
      <c r="AL14268" s="4"/>
      <c r="AM14268" s="4"/>
    </row>
    <row r="14269" spans="21:39" x14ac:dyDescent="0.2">
      <c r="U14269" s="4"/>
      <c r="V14269" s="4"/>
      <c r="W14269" s="4"/>
      <c r="X14269" s="4"/>
      <c r="AJ14269" s="4"/>
      <c r="AK14269" s="4"/>
      <c r="AL14269" s="4"/>
      <c r="AM14269" s="4"/>
    </row>
    <row r="14270" spans="21:39" x14ac:dyDescent="0.2">
      <c r="U14270" s="4"/>
      <c r="V14270" s="4"/>
      <c r="W14270" s="4"/>
      <c r="X14270" s="4"/>
      <c r="AJ14270" s="4"/>
      <c r="AK14270" s="4"/>
      <c r="AL14270" s="4"/>
      <c r="AM14270" s="4"/>
    </row>
    <row r="14271" spans="21:39" x14ac:dyDescent="0.2">
      <c r="U14271" s="4"/>
      <c r="V14271" s="4"/>
      <c r="W14271" s="4"/>
      <c r="X14271" s="4"/>
      <c r="AJ14271" s="4"/>
      <c r="AK14271" s="4"/>
      <c r="AL14271" s="4"/>
      <c r="AM14271" s="4"/>
    </row>
    <row r="14272" spans="21:39" x14ac:dyDescent="0.2">
      <c r="U14272" s="4"/>
      <c r="V14272" s="4"/>
      <c r="W14272" s="4"/>
      <c r="X14272" s="4"/>
      <c r="AJ14272" s="4"/>
      <c r="AK14272" s="4"/>
      <c r="AL14272" s="4"/>
      <c r="AM14272" s="4"/>
    </row>
    <row r="14273" spans="21:39" x14ac:dyDescent="0.2">
      <c r="U14273" s="4"/>
      <c r="V14273" s="4"/>
      <c r="W14273" s="4"/>
      <c r="X14273" s="4"/>
      <c r="AJ14273" s="4"/>
      <c r="AK14273" s="4"/>
      <c r="AL14273" s="4"/>
      <c r="AM14273" s="4"/>
    </row>
    <row r="14274" spans="21:39" x14ac:dyDescent="0.2">
      <c r="U14274" s="4"/>
      <c r="V14274" s="4"/>
      <c r="W14274" s="4"/>
      <c r="X14274" s="4"/>
      <c r="AJ14274" s="4"/>
      <c r="AK14274" s="4"/>
      <c r="AL14274" s="4"/>
      <c r="AM14274" s="4"/>
    </row>
    <row r="14275" spans="21:39" x14ac:dyDescent="0.2">
      <c r="U14275" s="4"/>
      <c r="V14275" s="4"/>
      <c r="W14275" s="4"/>
      <c r="X14275" s="4"/>
      <c r="AJ14275" s="4"/>
      <c r="AK14275" s="4"/>
      <c r="AL14275" s="4"/>
      <c r="AM14275" s="4"/>
    </row>
    <row r="14276" spans="21:39" x14ac:dyDescent="0.2">
      <c r="U14276" s="4"/>
      <c r="V14276" s="4"/>
      <c r="W14276" s="4"/>
      <c r="X14276" s="4"/>
      <c r="AJ14276" s="4"/>
      <c r="AK14276" s="4"/>
      <c r="AL14276" s="4"/>
      <c r="AM14276" s="4"/>
    </row>
    <row r="14277" spans="21:39" x14ac:dyDescent="0.2">
      <c r="U14277" s="4"/>
      <c r="V14277" s="4"/>
      <c r="W14277" s="4"/>
      <c r="X14277" s="4"/>
      <c r="AJ14277" s="4"/>
      <c r="AK14277" s="4"/>
      <c r="AL14277" s="4"/>
      <c r="AM14277" s="4"/>
    </row>
    <row r="14278" spans="21:39" x14ac:dyDescent="0.2">
      <c r="U14278" s="4"/>
      <c r="V14278" s="4"/>
      <c r="W14278" s="4"/>
      <c r="X14278" s="4"/>
      <c r="AJ14278" s="4"/>
      <c r="AK14278" s="4"/>
      <c r="AL14278" s="4"/>
      <c r="AM14278" s="4"/>
    </row>
    <row r="14279" spans="21:39" x14ac:dyDescent="0.2">
      <c r="U14279" s="4"/>
      <c r="V14279" s="4"/>
      <c r="W14279" s="4"/>
      <c r="X14279" s="4"/>
      <c r="AJ14279" s="4"/>
      <c r="AK14279" s="4"/>
      <c r="AL14279" s="4"/>
      <c r="AM14279" s="4"/>
    </row>
    <row r="14280" spans="21:39" x14ac:dyDescent="0.2">
      <c r="U14280" s="4"/>
      <c r="V14280" s="4"/>
      <c r="W14280" s="4"/>
      <c r="X14280" s="4"/>
      <c r="AJ14280" s="4"/>
      <c r="AK14280" s="4"/>
      <c r="AL14280" s="4"/>
      <c r="AM14280" s="4"/>
    </row>
    <row r="14281" spans="21:39" x14ac:dyDescent="0.2">
      <c r="U14281" s="4"/>
      <c r="V14281" s="4"/>
      <c r="W14281" s="4"/>
      <c r="X14281" s="4"/>
      <c r="AJ14281" s="4"/>
      <c r="AK14281" s="4"/>
      <c r="AL14281" s="4"/>
      <c r="AM14281" s="4"/>
    </row>
    <row r="14282" spans="21:39" x14ac:dyDescent="0.2">
      <c r="U14282" s="4"/>
      <c r="V14282" s="4"/>
      <c r="W14282" s="4"/>
      <c r="X14282" s="4"/>
      <c r="AJ14282" s="4"/>
      <c r="AK14282" s="4"/>
      <c r="AL14282" s="4"/>
      <c r="AM14282" s="4"/>
    </row>
    <row r="14283" spans="21:39" x14ac:dyDescent="0.2">
      <c r="U14283" s="4"/>
      <c r="V14283" s="4"/>
      <c r="W14283" s="4"/>
      <c r="X14283" s="4"/>
      <c r="AJ14283" s="4"/>
      <c r="AK14283" s="4"/>
      <c r="AL14283" s="4"/>
      <c r="AM14283" s="4"/>
    </row>
    <row r="14284" spans="21:39" x14ac:dyDescent="0.2">
      <c r="U14284" s="4"/>
      <c r="V14284" s="4"/>
      <c r="W14284" s="4"/>
      <c r="X14284" s="4"/>
      <c r="AJ14284" s="4"/>
      <c r="AK14284" s="4"/>
      <c r="AL14284" s="4"/>
      <c r="AM14284" s="4"/>
    </row>
    <row r="14285" spans="21:39" x14ac:dyDescent="0.2">
      <c r="U14285" s="4"/>
      <c r="V14285" s="4"/>
      <c r="W14285" s="4"/>
      <c r="X14285" s="4"/>
      <c r="AJ14285" s="4"/>
      <c r="AK14285" s="4"/>
      <c r="AL14285" s="4"/>
      <c r="AM14285" s="4"/>
    </row>
    <row r="14286" spans="21:39" x14ac:dyDescent="0.2">
      <c r="U14286" s="4"/>
      <c r="V14286" s="4"/>
      <c r="W14286" s="4"/>
      <c r="X14286" s="4"/>
      <c r="AJ14286" s="4"/>
      <c r="AK14286" s="4"/>
      <c r="AL14286" s="4"/>
      <c r="AM14286" s="4"/>
    </row>
    <row r="14287" spans="21:39" x14ac:dyDescent="0.2">
      <c r="U14287" s="4"/>
      <c r="V14287" s="4"/>
      <c r="W14287" s="4"/>
      <c r="X14287" s="4"/>
      <c r="AJ14287" s="4"/>
      <c r="AK14287" s="4"/>
      <c r="AL14287" s="4"/>
      <c r="AM14287" s="4"/>
    </row>
    <row r="14288" spans="21:39" x14ac:dyDescent="0.2">
      <c r="U14288" s="4"/>
      <c r="V14288" s="4"/>
      <c r="W14288" s="4"/>
      <c r="X14288" s="4"/>
      <c r="AJ14288" s="4"/>
      <c r="AK14288" s="4"/>
      <c r="AL14288" s="4"/>
      <c r="AM14288" s="4"/>
    </row>
    <row r="14289" spans="21:39" x14ac:dyDescent="0.2">
      <c r="U14289" s="4"/>
      <c r="V14289" s="4"/>
      <c r="W14289" s="4"/>
      <c r="X14289" s="4"/>
      <c r="AJ14289" s="4"/>
      <c r="AK14289" s="4"/>
      <c r="AL14289" s="4"/>
      <c r="AM14289" s="4"/>
    </row>
    <row r="14290" spans="21:39" x14ac:dyDescent="0.2">
      <c r="U14290" s="4"/>
      <c r="V14290" s="4"/>
      <c r="W14290" s="4"/>
      <c r="X14290" s="4"/>
      <c r="AJ14290" s="4"/>
      <c r="AK14290" s="4"/>
      <c r="AL14290" s="4"/>
      <c r="AM14290" s="4"/>
    </row>
    <row r="14291" spans="21:39" x14ac:dyDescent="0.2">
      <c r="U14291" s="4"/>
      <c r="V14291" s="4"/>
      <c r="W14291" s="4"/>
      <c r="X14291" s="4"/>
      <c r="AJ14291" s="4"/>
      <c r="AK14291" s="4"/>
      <c r="AL14291" s="4"/>
      <c r="AM14291" s="4"/>
    </row>
    <row r="14292" spans="21:39" x14ac:dyDescent="0.2">
      <c r="U14292" s="4"/>
      <c r="V14292" s="4"/>
      <c r="W14292" s="4"/>
      <c r="X14292" s="4"/>
      <c r="AJ14292" s="4"/>
      <c r="AK14292" s="4"/>
      <c r="AL14292" s="4"/>
      <c r="AM14292" s="4"/>
    </row>
    <row r="14293" spans="21:39" x14ac:dyDescent="0.2">
      <c r="U14293" s="4"/>
      <c r="V14293" s="4"/>
      <c r="W14293" s="4"/>
      <c r="X14293" s="4"/>
      <c r="AJ14293" s="4"/>
      <c r="AK14293" s="4"/>
      <c r="AL14293" s="4"/>
      <c r="AM14293" s="4"/>
    </row>
    <row r="14294" spans="21:39" x14ac:dyDescent="0.2">
      <c r="U14294" s="4"/>
      <c r="V14294" s="4"/>
      <c r="W14294" s="4"/>
      <c r="X14294" s="4"/>
      <c r="AJ14294" s="4"/>
      <c r="AK14294" s="4"/>
      <c r="AL14294" s="4"/>
      <c r="AM14294" s="4"/>
    </row>
    <row r="14295" spans="21:39" x14ac:dyDescent="0.2">
      <c r="U14295" s="4"/>
      <c r="V14295" s="4"/>
      <c r="W14295" s="4"/>
      <c r="X14295" s="4"/>
      <c r="AJ14295" s="4"/>
      <c r="AK14295" s="4"/>
      <c r="AL14295" s="4"/>
      <c r="AM14295" s="4"/>
    </row>
    <row r="14296" spans="21:39" x14ac:dyDescent="0.2">
      <c r="U14296" s="4"/>
      <c r="V14296" s="4"/>
      <c r="W14296" s="4"/>
      <c r="X14296" s="4"/>
      <c r="AJ14296" s="4"/>
      <c r="AK14296" s="4"/>
      <c r="AL14296" s="4"/>
      <c r="AM14296" s="4"/>
    </row>
    <row r="14297" spans="21:39" x14ac:dyDescent="0.2">
      <c r="U14297" s="4"/>
      <c r="V14297" s="4"/>
      <c r="W14297" s="4"/>
      <c r="X14297" s="4"/>
      <c r="AJ14297" s="4"/>
      <c r="AK14297" s="4"/>
      <c r="AL14297" s="4"/>
      <c r="AM14297" s="4"/>
    </row>
    <row r="14298" spans="21:39" x14ac:dyDescent="0.2">
      <c r="U14298" s="4"/>
      <c r="V14298" s="4"/>
      <c r="W14298" s="4"/>
      <c r="X14298" s="4"/>
      <c r="AJ14298" s="4"/>
      <c r="AK14298" s="4"/>
      <c r="AL14298" s="4"/>
      <c r="AM14298" s="4"/>
    </row>
    <row r="14299" spans="21:39" x14ac:dyDescent="0.2">
      <c r="U14299" s="4"/>
      <c r="V14299" s="4"/>
      <c r="W14299" s="4"/>
      <c r="X14299" s="4"/>
      <c r="AJ14299" s="4"/>
      <c r="AK14299" s="4"/>
      <c r="AL14299" s="4"/>
      <c r="AM14299" s="4"/>
    </row>
    <row r="14300" spans="21:39" x14ac:dyDescent="0.2">
      <c r="U14300" s="4"/>
      <c r="V14300" s="4"/>
      <c r="W14300" s="4"/>
      <c r="X14300" s="4"/>
      <c r="AJ14300" s="4"/>
      <c r="AK14300" s="4"/>
      <c r="AL14300" s="4"/>
      <c r="AM14300" s="4"/>
    </row>
    <row r="14301" spans="21:39" x14ac:dyDescent="0.2">
      <c r="U14301" s="4"/>
      <c r="V14301" s="4"/>
      <c r="W14301" s="4"/>
      <c r="X14301" s="4"/>
      <c r="AJ14301" s="4"/>
      <c r="AK14301" s="4"/>
      <c r="AL14301" s="4"/>
      <c r="AM14301" s="4"/>
    </row>
    <row r="14302" spans="21:39" x14ac:dyDescent="0.2">
      <c r="U14302" s="4"/>
      <c r="V14302" s="4"/>
      <c r="W14302" s="4"/>
      <c r="X14302" s="4"/>
      <c r="AJ14302" s="4"/>
      <c r="AK14302" s="4"/>
      <c r="AL14302" s="4"/>
      <c r="AM14302" s="4"/>
    </row>
    <row r="14303" spans="21:39" x14ac:dyDescent="0.2">
      <c r="U14303" s="4"/>
      <c r="V14303" s="4"/>
      <c r="W14303" s="4"/>
      <c r="X14303" s="4"/>
      <c r="AJ14303" s="4"/>
      <c r="AK14303" s="4"/>
      <c r="AL14303" s="4"/>
      <c r="AM14303" s="4"/>
    </row>
    <row r="14304" spans="21:39" x14ac:dyDescent="0.2">
      <c r="U14304" s="4"/>
      <c r="V14304" s="4"/>
      <c r="W14304" s="4"/>
      <c r="X14304" s="4"/>
      <c r="AJ14304" s="4"/>
      <c r="AK14304" s="4"/>
      <c r="AL14304" s="4"/>
      <c r="AM14304" s="4"/>
    </row>
    <row r="14305" spans="21:39" x14ac:dyDescent="0.2">
      <c r="U14305" s="4"/>
      <c r="V14305" s="4"/>
      <c r="W14305" s="4"/>
      <c r="X14305" s="4"/>
      <c r="AJ14305" s="4"/>
      <c r="AK14305" s="4"/>
      <c r="AL14305" s="4"/>
      <c r="AM14305" s="4"/>
    </row>
    <row r="14306" spans="21:39" x14ac:dyDescent="0.2">
      <c r="U14306" s="4"/>
      <c r="V14306" s="4"/>
      <c r="W14306" s="4"/>
      <c r="X14306" s="4"/>
      <c r="AJ14306" s="4"/>
      <c r="AK14306" s="4"/>
      <c r="AL14306" s="4"/>
      <c r="AM14306" s="4"/>
    </row>
    <row r="14307" spans="21:39" x14ac:dyDescent="0.2">
      <c r="U14307" s="4"/>
      <c r="V14307" s="4"/>
      <c r="W14307" s="4"/>
      <c r="X14307" s="4"/>
      <c r="AJ14307" s="4"/>
      <c r="AK14307" s="4"/>
      <c r="AL14307" s="4"/>
      <c r="AM14307" s="4"/>
    </row>
    <row r="14308" spans="21:39" x14ac:dyDescent="0.2">
      <c r="U14308" s="4"/>
      <c r="V14308" s="4"/>
      <c r="W14308" s="4"/>
      <c r="X14308" s="4"/>
      <c r="AJ14308" s="4"/>
      <c r="AK14308" s="4"/>
      <c r="AL14308" s="4"/>
      <c r="AM14308" s="4"/>
    </row>
    <row r="14309" spans="21:39" x14ac:dyDescent="0.2">
      <c r="U14309" s="4"/>
      <c r="V14309" s="4"/>
      <c r="W14309" s="4"/>
      <c r="X14309" s="4"/>
      <c r="AJ14309" s="4"/>
      <c r="AK14309" s="4"/>
      <c r="AL14309" s="4"/>
      <c r="AM14309" s="4"/>
    </row>
    <row r="14310" spans="21:39" x14ac:dyDescent="0.2">
      <c r="U14310" s="4"/>
      <c r="V14310" s="4"/>
      <c r="W14310" s="4"/>
      <c r="X14310" s="4"/>
      <c r="AJ14310" s="4"/>
      <c r="AK14310" s="4"/>
      <c r="AL14310" s="4"/>
      <c r="AM14310" s="4"/>
    </row>
    <row r="14311" spans="21:39" x14ac:dyDescent="0.2">
      <c r="U14311" s="4"/>
      <c r="V14311" s="4"/>
      <c r="W14311" s="4"/>
      <c r="X14311" s="4"/>
      <c r="AJ14311" s="4"/>
      <c r="AK14311" s="4"/>
      <c r="AL14311" s="4"/>
      <c r="AM14311" s="4"/>
    </row>
    <row r="14312" spans="21:39" x14ac:dyDescent="0.2">
      <c r="U14312" s="4"/>
      <c r="V14312" s="4"/>
      <c r="W14312" s="4"/>
      <c r="X14312" s="4"/>
      <c r="AJ14312" s="4"/>
      <c r="AK14312" s="4"/>
      <c r="AL14312" s="4"/>
      <c r="AM14312" s="4"/>
    </row>
    <row r="14313" spans="21:39" x14ac:dyDescent="0.2">
      <c r="U14313" s="4"/>
      <c r="V14313" s="4"/>
      <c r="W14313" s="4"/>
      <c r="X14313" s="4"/>
      <c r="AJ14313" s="4"/>
      <c r="AK14313" s="4"/>
      <c r="AL14313" s="4"/>
      <c r="AM14313" s="4"/>
    </row>
    <row r="14314" spans="21:39" x14ac:dyDescent="0.2">
      <c r="U14314" s="4"/>
      <c r="V14314" s="4"/>
      <c r="W14314" s="4"/>
      <c r="X14314" s="4"/>
      <c r="AJ14314" s="4"/>
      <c r="AK14314" s="4"/>
      <c r="AL14314" s="4"/>
      <c r="AM14314" s="4"/>
    </row>
    <row r="14315" spans="21:39" x14ac:dyDescent="0.2">
      <c r="U14315" s="4"/>
      <c r="V14315" s="4"/>
      <c r="W14315" s="4"/>
      <c r="X14315" s="4"/>
      <c r="AJ14315" s="4"/>
      <c r="AK14315" s="4"/>
      <c r="AL14315" s="4"/>
      <c r="AM14315" s="4"/>
    </row>
    <row r="14316" spans="21:39" x14ac:dyDescent="0.2">
      <c r="U14316" s="4"/>
      <c r="V14316" s="4"/>
      <c r="W14316" s="4"/>
      <c r="X14316" s="4"/>
      <c r="AJ14316" s="4"/>
      <c r="AK14316" s="4"/>
      <c r="AL14316" s="4"/>
      <c r="AM14316" s="4"/>
    </row>
    <row r="14317" spans="21:39" x14ac:dyDescent="0.2">
      <c r="U14317" s="4"/>
      <c r="V14317" s="4"/>
      <c r="W14317" s="4"/>
      <c r="X14317" s="4"/>
      <c r="AJ14317" s="4"/>
      <c r="AK14317" s="4"/>
      <c r="AL14317" s="4"/>
      <c r="AM14317" s="4"/>
    </row>
    <row r="14318" spans="21:39" x14ac:dyDescent="0.2">
      <c r="U14318" s="4"/>
      <c r="V14318" s="4"/>
      <c r="W14318" s="4"/>
      <c r="X14318" s="4"/>
      <c r="AJ14318" s="4"/>
      <c r="AK14318" s="4"/>
      <c r="AL14318" s="4"/>
      <c r="AM14318" s="4"/>
    </row>
    <row r="14319" spans="21:39" x14ac:dyDescent="0.2">
      <c r="U14319" s="4"/>
      <c r="V14319" s="4"/>
      <c r="W14319" s="4"/>
      <c r="X14319" s="4"/>
      <c r="AJ14319" s="4"/>
      <c r="AK14319" s="4"/>
      <c r="AL14319" s="4"/>
      <c r="AM14319" s="4"/>
    </row>
    <row r="14320" spans="21:39" x14ac:dyDescent="0.2">
      <c r="U14320" s="4"/>
      <c r="V14320" s="4"/>
      <c r="W14320" s="4"/>
      <c r="X14320" s="4"/>
      <c r="AJ14320" s="4"/>
      <c r="AK14320" s="4"/>
      <c r="AL14320" s="4"/>
      <c r="AM14320" s="4"/>
    </row>
    <row r="14321" spans="21:39" x14ac:dyDescent="0.2">
      <c r="U14321" s="4"/>
      <c r="V14321" s="4"/>
      <c r="W14321" s="4"/>
      <c r="X14321" s="4"/>
      <c r="AJ14321" s="4"/>
      <c r="AK14321" s="4"/>
      <c r="AL14321" s="4"/>
      <c r="AM14321" s="4"/>
    </row>
    <row r="14322" spans="21:39" x14ac:dyDescent="0.2">
      <c r="U14322" s="4"/>
      <c r="V14322" s="4"/>
      <c r="W14322" s="4"/>
      <c r="X14322" s="4"/>
      <c r="AJ14322" s="4"/>
      <c r="AK14322" s="4"/>
      <c r="AL14322" s="4"/>
      <c r="AM14322" s="4"/>
    </row>
    <row r="14323" spans="21:39" x14ac:dyDescent="0.2">
      <c r="U14323" s="4"/>
      <c r="V14323" s="4"/>
      <c r="W14323" s="4"/>
      <c r="X14323" s="4"/>
      <c r="AJ14323" s="4"/>
      <c r="AK14323" s="4"/>
      <c r="AL14323" s="4"/>
      <c r="AM14323" s="4"/>
    </row>
    <row r="14324" spans="21:39" x14ac:dyDescent="0.2">
      <c r="U14324" s="4"/>
      <c r="V14324" s="4"/>
      <c r="W14324" s="4"/>
      <c r="X14324" s="4"/>
      <c r="AJ14324" s="4"/>
      <c r="AK14324" s="4"/>
      <c r="AL14324" s="4"/>
      <c r="AM14324" s="4"/>
    </row>
    <row r="14325" spans="21:39" x14ac:dyDescent="0.2">
      <c r="U14325" s="4"/>
      <c r="V14325" s="4"/>
      <c r="W14325" s="4"/>
      <c r="X14325" s="4"/>
      <c r="AJ14325" s="4"/>
      <c r="AK14325" s="4"/>
      <c r="AL14325" s="4"/>
      <c r="AM14325" s="4"/>
    </row>
    <row r="14326" spans="21:39" x14ac:dyDescent="0.2">
      <c r="U14326" s="4"/>
      <c r="V14326" s="4"/>
      <c r="W14326" s="4"/>
      <c r="X14326" s="4"/>
      <c r="AJ14326" s="4"/>
      <c r="AK14326" s="4"/>
      <c r="AL14326" s="4"/>
      <c r="AM14326" s="4"/>
    </row>
    <row r="14327" spans="21:39" x14ac:dyDescent="0.2">
      <c r="U14327" s="4"/>
      <c r="V14327" s="4"/>
      <c r="W14327" s="4"/>
      <c r="X14327" s="4"/>
      <c r="AJ14327" s="4"/>
      <c r="AK14327" s="4"/>
      <c r="AL14327" s="4"/>
      <c r="AM14327" s="4"/>
    </row>
    <row r="14328" spans="21:39" x14ac:dyDescent="0.2">
      <c r="U14328" s="4"/>
      <c r="V14328" s="4"/>
      <c r="W14328" s="4"/>
      <c r="X14328" s="4"/>
      <c r="AJ14328" s="4"/>
      <c r="AK14328" s="4"/>
      <c r="AL14328" s="4"/>
      <c r="AM14328" s="4"/>
    </row>
    <row r="14329" spans="21:39" x14ac:dyDescent="0.2">
      <c r="U14329" s="4"/>
      <c r="V14329" s="4"/>
      <c r="W14329" s="4"/>
      <c r="X14329" s="4"/>
      <c r="AJ14329" s="4"/>
      <c r="AK14329" s="4"/>
      <c r="AL14329" s="4"/>
      <c r="AM14329" s="4"/>
    </row>
    <row r="14330" spans="21:39" x14ac:dyDescent="0.2">
      <c r="U14330" s="4"/>
      <c r="V14330" s="4"/>
      <c r="W14330" s="4"/>
      <c r="X14330" s="4"/>
      <c r="AJ14330" s="4"/>
      <c r="AK14330" s="4"/>
      <c r="AL14330" s="4"/>
      <c r="AM14330" s="4"/>
    </row>
    <row r="14331" spans="21:39" x14ac:dyDescent="0.2">
      <c r="U14331" s="4"/>
      <c r="V14331" s="4"/>
      <c r="W14331" s="4"/>
      <c r="X14331" s="4"/>
      <c r="AJ14331" s="4"/>
      <c r="AK14331" s="4"/>
      <c r="AL14331" s="4"/>
      <c r="AM14331" s="4"/>
    </row>
    <row r="14332" spans="21:39" x14ac:dyDescent="0.2">
      <c r="U14332" s="4"/>
      <c r="V14332" s="4"/>
      <c r="W14332" s="4"/>
      <c r="X14332" s="4"/>
      <c r="AJ14332" s="4"/>
      <c r="AK14332" s="4"/>
      <c r="AL14332" s="4"/>
      <c r="AM14332" s="4"/>
    </row>
    <row r="14333" spans="21:39" x14ac:dyDescent="0.2">
      <c r="U14333" s="4"/>
      <c r="V14333" s="4"/>
      <c r="W14333" s="4"/>
      <c r="X14333" s="4"/>
      <c r="AJ14333" s="4"/>
      <c r="AK14333" s="4"/>
      <c r="AL14333" s="4"/>
      <c r="AM14333" s="4"/>
    </row>
    <row r="14334" spans="21:39" x14ac:dyDescent="0.2">
      <c r="U14334" s="4"/>
      <c r="V14334" s="4"/>
      <c r="W14334" s="4"/>
      <c r="X14334" s="4"/>
      <c r="AJ14334" s="4"/>
      <c r="AK14334" s="4"/>
      <c r="AL14334" s="4"/>
      <c r="AM14334" s="4"/>
    </row>
    <row r="14335" spans="21:39" x14ac:dyDescent="0.2">
      <c r="U14335" s="4"/>
      <c r="V14335" s="4"/>
      <c r="W14335" s="4"/>
      <c r="X14335" s="4"/>
      <c r="AJ14335" s="4"/>
      <c r="AK14335" s="4"/>
      <c r="AL14335" s="4"/>
      <c r="AM14335" s="4"/>
    </row>
    <row r="14336" spans="21:39" x14ac:dyDescent="0.2">
      <c r="U14336" s="4"/>
      <c r="V14336" s="4"/>
      <c r="W14336" s="4"/>
      <c r="X14336" s="4"/>
      <c r="AJ14336" s="4"/>
      <c r="AK14336" s="4"/>
      <c r="AL14336" s="4"/>
      <c r="AM14336" s="4"/>
    </row>
    <row r="14337" spans="21:39" x14ac:dyDescent="0.2">
      <c r="U14337" s="4"/>
      <c r="V14337" s="4"/>
      <c r="W14337" s="4"/>
      <c r="X14337" s="4"/>
      <c r="AJ14337" s="4"/>
      <c r="AK14337" s="4"/>
      <c r="AL14337" s="4"/>
      <c r="AM14337" s="4"/>
    </row>
    <row r="14338" spans="21:39" x14ac:dyDescent="0.2">
      <c r="U14338" s="4"/>
      <c r="V14338" s="4"/>
      <c r="W14338" s="4"/>
      <c r="X14338" s="4"/>
      <c r="AJ14338" s="4"/>
      <c r="AK14338" s="4"/>
      <c r="AL14338" s="4"/>
      <c r="AM14338" s="4"/>
    </row>
    <row r="14339" spans="21:39" x14ac:dyDescent="0.2">
      <c r="U14339" s="4"/>
      <c r="V14339" s="4"/>
      <c r="W14339" s="4"/>
      <c r="X14339" s="4"/>
      <c r="AJ14339" s="4"/>
      <c r="AK14339" s="4"/>
      <c r="AL14339" s="4"/>
      <c r="AM14339" s="4"/>
    </row>
    <row r="14340" spans="21:39" x14ac:dyDescent="0.2">
      <c r="U14340" s="4"/>
      <c r="V14340" s="4"/>
      <c r="W14340" s="4"/>
      <c r="X14340" s="4"/>
      <c r="AJ14340" s="4"/>
      <c r="AK14340" s="4"/>
      <c r="AL14340" s="4"/>
      <c r="AM14340" s="4"/>
    </row>
    <row r="14341" spans="21:39" x14ac:dyDescent="0.2">
      <c r="U14341" s="4"/>
      <c r="V14341" s="4"/>
      <c r="W14341" s="4"/>
      <c r="X14341" s="4"/>
      <c r="AJ14341" s="4"/>
      <c r="AK14341" s="4"/>
      <c r="AL14341" s="4"/>
      <c r="AM14341" s="4"/>
    </row>
    <row r="14342" spans="21:39" x14ac:dyDescent="0.2">
      <c r="U14342" s="4"/>
      <c r="V14342" s="4"/>
      <c r="W14342" s="4"/>
      <c r="X14342" s="4"/>
      <c r="AJ14342" s="4"/>
      <c r="AK14342" s="4"/>
      <c r="AL14342" s="4"/>
      <c r="AM14342" s="4"/>
    </row>
    <row r="14343" spans="21:39" x14ac:dyDescent="0.2">
      <c r="U14343" s="4"/>
      <c r="V14343" s="4"/>
      <c r="W14343" s="4"/>
      <c r="X14343" s="4"/>
      <c r="AJ14343" s="4"/>
      <c r="AK14343" s="4"/>
      <c r="AL14343" s="4"/>
      <c r="AM14343" s="4"/>
    </row>
    <row r="14344" spans="21:39" x14ac:dyDescent="0.2">
      <c r="U14344" s="4"/>
      <c r="V14344" s="4"/>
      <c r="W14344" s="4"/>
      <c r="X14344" s="4"/>
      <c r="AJ14344" s="4"/>
      <c r="AK14344" s="4"/>
      <c r="AL14344" s="4"/>
      <c r="AM14344" s="4"/>
    </row>
    <row r="14345" spans="21:39" x14ac:dyDescent="0.2">
      <c r="U14345" s="4"/>
      <c r="V14345" s="4"/>
      <c r="W14345" s="4"/>
      <c r="X14345" s="4"/>
      <c r="AJ14345" s="4"/>
      <c r="AK14345" s="4"/>
      <c r="AL14345" s="4"/>
      <c r="AM14345" s="4"/>
    </row>
    <row r="14346" spans="21:39" x14ac:dyDescent="0.2">
      <c r="U14346" s="4"/>
      <c r="V14346" s="4"/>
      <c r="W14346" s="4"/>
      <c r="X14346" s="4"/>
      <c r="AJ14346" s="4"/>
      <c r="AK14346" s="4"/>
      <c r="AL14346" s="4"/>
      <c r="AM14346" s="4"/>
    </row>
    <row r="14347" spans="21:39" x14ac:dyDescent="0.2">
      <c r="U14347" s="4"/>
      <c r="V14347" s="4"/>
      <c r="W14347" s="4"/>
      <c r="X14347" s="4"/>
      <c r="AJ14347" s="4"/>
      <c r="AK14347" s="4"/>
      <c r="AL14347" s="4"/>
      <c r="AM14347" s="4"/>
    </row>
    <row r="14348" spans="21:39" x14ac:dyDescent="0.2">
      <c r="U14348" s="4"/>
      <c r="V14348" s="4"/>
      <c r="W14348" s="4"/>
      <c r="X14348" s="4"/>
      <c r="AJ14348" s="4"/>
      <c r="AK14348" s="4"/>
      <c r="AL14348" s="4"/>
      <c r="AM14348" s="4"/>
    </row>
    <row r="14349" spans="21:39" x14ac:dyDescent="0.2">
      <c r="U14349" s="4"/>
      <c r="V14349" s="4"/>
      <c r="W14349" s="4"/>
      <c r="X14349" s="4"/>
      <c r="AJ14349" s="4"/>
      <c r="AK14349" s="4"/>
      <c r="AL14349" s="4"/>
      <c r="AM14349" s="4"/>
    </row>
    <row r="14350" spans="21:39" x14ac:dyDescent="0.2">
      <c r="U14350" s="4"/>
      <c r="V14350" s="4"/>
      <c r="W14350" s="4"/>
      <c r="X14350" s="4"/>
      <c r="AJ14350" s="4"/>
      <c r="AK14350" s="4"/>
      <c r="AL14350" s="4"/>
      <c r="AM14350" s="4"/>
    </row>
    <row r="14351" spans="21:39" x14ac:dyDescent="0.2">
      <c r="U14351" s="4"/>
      <c r="V14351" s="4"/>
      <c r="W14351" s="4"/>
      <c r="X14351" s="4"/>
      <c r="AJ14351" s="4"/>
      <c r="AK14351" s="4"/>
      <c r="AL14351" s="4"/>
      <c r="AM14351" s="4"/>
    </row>
    <row r="14352" spans="21:39" x14ac:dyDescent="0.2">
      <c r="U14352" s="4"/>
      <c r="V14352" s="4"/>
      <c r="W14352" s="4"/>
      <c r="X14352" s="4"/>
      <c r="AJ14352" s="4"/>
      <c r="AK14352" s="4"/>
      <c r="AL14352" s="4"/>
      <c r="AM14352" s="4"/>
    </row>
    <row r="14353" spans="21:39" x14ac:dyDescent="0.2">
      <c r="U14353" s="4"/>
      <c r="V14353" s="4"/>
      <c r="W14353" s="4"/>
      <c r="X14353" s="4"/>
      <c r="AJ14353" s="4"/>
      <c r="AK14353" s="4"/>
      <c r="AL14353" s="4"/>
      <c r="AM14353" s="4"/>
    </row>
    <row r="14354" spans="21:39" x14ac:dyDescent="0.2">
      <c r="U14354" s="4"/>
      <c r="V14354" s="4"/>
      <c r="W14354" s="4"/>
      <c r="X14354" s="4"/>
      <c r="AJ14354" s="4"/>
      <c r="AK14354" s="4"/>
      <c r="AL14354" s="4"/>
      <c r="AM14354" s="4"/>
    </row>
    <row r="14355" spans="21:39" x14ac:dyDescent="0.2">
      <c r="U14355" s="4"/>
      <c r="V14355" s="4"/>
      <c r="W14355" s="4"/>
      <c r="X14355" s="4"/>
      <c r="AJ14355" s="4"/>
      <c r="AK14355" s="4"/>
      <c r="AL14355" s="4"/>
      <c r="AM14355" s="4"/>
    </row>
    <row r="14356" spans="21:39" x14ac:dyDescent="0.2">
      <c r="U14356" s="4"/>
      <c r="V14356" s="4"/>
      <c r="W14356" s="4"/>
      <c r="X14356" s="4"/>
      <c r="AJ14356" s="4"/>
      <c r="AK14356" s="4"/>
      <c r="AL14356" s="4"/>
      <c r="AM14356" s="4"/>
    </row>
    <row r="14357" spans="21:39" x14ac:dyDescent="0.2">
      <c r="U14357" s="4"/>
      <c r="V14357" s="4"/>
      <c r="W14357" s="4"/>
      <c r="X14357" s="4"/>
      <c r="AJ14357" s="4"/>
      <c r="AK14357" s="4"/>
      <c r="AL14357" s="4"/>
      <c r="AM14357" s="4"/>
    </row>
    <row r="14358" spans="21:39" x14ac:dyDescent="0.2">
      <c r="U14358" s="4"/>
      <c r="V14358" s="4"/>
      <c r="W14358" s="4"/>
      <c r="X14358" s="4"/>
      <c r="AJ14358" s="4"/>
      <c r="AK14358" s="4"/>
      <c r="AL14358" s="4"/>
      <c r="AM14358" s="4"/>
    </row>
    <row r="14359" spans="21:39" x14ac:dyDescent="0.2">
      <c r="U14359" s="4"/>
      <c r="V14359" s="4"/>
      <c r="W14359" s="4"/>
      <c r="X14359" s="4"/>
      <c r="AJ14359" s="4"/>
      <c r="AK14359" s="4"/>
      <c r="AL14359" s="4"/>
      <c r="AM14359" s="4"/>
    </row>
    <row r="14360" spans="21:39" x14ac:dyDescent="0.2">
      <c r="U14360" s="4"/>
      <c r="V14360" s="4"/>
      <c r="W14360" s="4"/>
      <c r="X14360" s="4"/>
      <c r="AJ14360" s="4"/>
      <c r="AK14360" s="4"/>
      <c r="AL14360" s="4"/>
      <c r="AM14360" s="4"/>
    </row>
    <row r="14361" spans="21:39" x14ac:dyDescent="0.2">
      <c r="U14361" s="4"/>
      <c r="V14361" s="4"/>
      <c r="W14361" s="4"/>
      <c r="X14361" s="4"/>
      <c r="AJ14361" s="4"/>
      <c r="AK14361" s="4"/>
      <c r="AL14361" s="4"/>
      <c r="AM14361" s="4"/>
    </row>
    <row r="14362" spans="21:39" x14ac:dyDescent="0.2">
      <c r="U14362" s="4"/>
      <c r="V14362" s="4"/>
      <c r="W14362" s="4"/>
      <c r="X14362" s="4"/>
      <c r="AJ14362" s="4"/>
      <c r="AK14362" s="4"/>
      <c r="AL14362" s="4"/>
      <c r="AM14362" s="4"/>
    </row>
    <row r="14363" spans="21:39" x14ac:dyDescent="0.2">
      <c r="U14363" s="4"/>
      <c r="V14363" s="4"/>
      <c r="W14363" s="4"/>
      <c r="X14363" s="4"/>
      <c r="AJ14363" s="4"/>
      <c r="AK14363" s="4"/>
      <c r="AL14363" s="4"/>
      <c r="AM14363" s="4"/>
    </row>
    <row r="14364" spans="21:39" x14ac:dyDescent="0.2">
      <c r="U14364" s="4"/>
      <c r="V14364" s="4"/>
      <c r="W14364" s="4"/>
      <c r="X14364" s="4"/>
      <c r="AJ14364" s="4"/>
      <c r="AK14364" s="4"/>
      <c r="AL14364" s="4"/>
      <c r="AM14364" s="4"/>
    </row>
    <row r="14365" spans="21:39" x14ac:dyDescent="0.2">
      <c r="U14365" s="4"/>
      <c r="V14365" s="4"/>
      <c r="W14365" s="4"/>
      <c r="X14365" s="4"/>
      <c r="AJ14365" s="4"/>
      <c r="AK14365" s="4"/>
      <c r="AL14365" s="4"/>
      <c r="AM14365" s="4"/>
    </row>
    <row r="14366" spans="21:39" x14ac:dyDescent="0.2">
      <c r="U14366" s="4"/>
      <c r="V14366" s="4"/>
      <c r="W14366" s="4"/>
      <c r="X14366" s="4"/>
      <c r="AJ14366" s="4"/>
      <c r="AK14366" s="4"/>
      <c r="AL14366" s="4"/>
      <c r="AM14366" s="4"/>
    </row>
    <row r="14367" spans="21:39" x14ac:dyDescent="0.2">
      <c r="U14367" s="4"/>
      <c r="V14367" s="4"/>
      <c r="W14367" s="4"/>
      <c r="X14367" s="4"/>
      <c r="AJ14367" s="4"/>
      <c r="AK14367" s="4"/>
      <c r="AL14367" s="4"/>
      <c r="AM14367" s="4"/>
    </row>
    <row r="14368" spans="21:39" x14ac:dyDescent="0.2">
      <c r="U14368" s="4"/>
      <c r="V14368" s="4"/>
      <c r="W14368" s="4"/>
      <c r="X14368" s="4"/>
      <c r="AJ14368" s="4"/>
      <c r="AK14368" s="4"/>
      <c r="AL14368" s="4"/>
      <c r="AM14368" s="4"/>
    </row>
    <row r="14369" spans="21:39" x14ac:dyDescent="0.2">
      <c r="U14369" s="4"/>
      <c r="V14369" s="4"/>
      <c r="W14369" s="4"/>
      <c r="X14369" s="4"/>
      <c r="AJ14369" s="4"/>
      <c r="AK14369" s="4"/>
      <c r="AL14369" s="4"/>
      <c r="AM14369" s="4"/>
    </row>
    <row r="14370" spans="21:39" x14ac:dyDescent="0.2">
      <c r="U14370" s="4"/>
      <c r="V14370" s="4"/>
      <c r="W14370" s="4"/>
      <c r="X14370" s="4"/>
      <c r="AJ14370" s="4"/>
      <c r="AK14370" s="4"/>
      <c r="AL14370" s="4"/>
      <c r="AM14370" s="4"/>
    </row>
    <row r="14371" spans="21:39" x14ac:dyDescent="0.2">
      <c r="U14371" s="4"/>
      <c r="V14371" s="4"/>
      <c r="W14371" s="4"/>
      <c r="X14371" s="4"/>
      <c r="AJ14371" s="4"/>
      <c r="AK14371" s="4"/>
      <c r="AL14371" s="4"/>
      <c r="AM14371" s="4"/>
    </row>
    <row r="14372" spans="21:39" x14ac:dyDescent="0.2">
      <c r="U14372" s="4"/>
      <c r="V14372" s="4"/>
      <c r="W14372" s="4"/>
      <c r="X14372" s="4"/>
      <c r="AJ14372" s="4"/>
      <c r="AK14372" s="4"/>
      <c r="AL14372" s="4"/>
      <c r="AM14372" s="4"/>
    </row>
    <row r="14373" spans="21:39" x14ac:dyDescent="0.2">
      <c r="U14373" s="4"/>
      <c r="V14373" s="4"/>
      <c r="W14373" s="4"/>
      <c r="X14373" s="4"/>
      <c r="AJ14373" s="4"/>
      <c r="AK14373" s="4"/>
      <c r="AL14373" s="4"/>
      <c r="AM14373" s="4"/>
    </row>
    <row r="14374" spans="21:39" x14ac:dyDescent="0.2">
      <c r="U14374" s="4"/>
      <c r="V14374" s="4"/>
      <c r="W14374" s="4"/>
      <c r="X14374" s="4"/>
      <c r="AJ14374" s="4"/>
      <c r="AK14374" s="4"/>
      <c r="AL14374" s="4"/>
      <c r="AM14374" s="4"/>
    </row>
    <row r="14375" spans="21:39" x14ac:dyDescent="0.2">
      <c r="U14375" s="4"/>
      <c r="V14375" s="4"/>
      <c r="W14375" s="4"/>
      <c r="X14375" s="4"/>
      <c r="AJ14375" s="4"/>
      <c r="AK14375" s="4"/>
      <c r="AL14375" s="4"/>
      <c r="AM14375" s="4"/>
    </row>
    <row r="14376" spans="21:39" x14ac:dyDescent="0.2">
      <c r="U14376" s="4"/>
      <c r="V14376" s="4"/>
      <c r="W14376" s="4"/>
      <c r="X14376" s="4"/>
      <c r="AJ14376" s="4"/>
      <c r="AK14376" s="4"/>
      <c r="AL14376" s="4"/>
      <c r="AM14376" s="4"/>
    </row>
    <row r="14377" spans="21:39" x14ac:dyDescent="0.2">
      <c r="U14377" s="4"/>
      <c r="V14377" s="4"/>
      <c r="W14377" s="4"/>
      <c r="X14377" s="4"/>
      <c r="AJ14377" s="4"/>
      <c r="AK14377" s="4"/>
      <c r="AL14377" s="4"/>
      <c r="AM14377" s="4"/>
    </row>
    <row r="14378" spans="21:39" x14ac:dyDescent="0.2">
      <c r="U14378" s="4"/>
      <c r="V14378" s="4"/>
      <c r="W14378" s="4"/>
      <c r="X14378" s="4"/>
      <c r="AJ14378" s="4"/>
      <c r="AK14378" s="4"/>
      <c r="AL14378" s="4"/>
      <c r="AM14378" s="4"/>
    </row>
    <row r="14379" spans="21:39" x14ac:dyDescent="0.2">
      <c r="U14379" s="4"/>
      <c r="V14379" s="4"/>
      <c r="W14379" s="4"/>
      <c r="X14379" s="4"/>
      <c r="AJ14379" s="4"/>
      <c r="AK14379" s="4"/>
      <c r="AL14379" s="4"/>
      <c r="AM14379" s="4"/>
    </row>
    <row r="14380" spans="21:39" x14ac:dyDescent="0.2">
      <c r="U14380" s="4"/>
      <c r="V14380" s="4"/>
      <c r="W14380" s="4"/>
      <c r="X14380" s="4"/>
      <c r="AJ14380" s="4"/>
      <c r="AK14380" s="4"/>
      <c r="AL14380" s="4"/>
      <c r="AM14380" s="4"/>
    </row>
    <row r="14381" spans="21:39" x14ac:dyDescent="0.2">
      <c r="U14381" s="4"/>
      <c r="V14381" s="4"/>
      <c r="W14381" s="4"/>
      <c r="X14381" s="4"/>
      <c r="AJ14381" s="4"/>
      <c r="AK14381" s="4"/>
      <c r="AL14381" s="4"/>
      <c r="AM14381" s="4"/>
    </row>
    <row r="14382" spans="21:39" x14ac:dyDescent="0.2">
      <c r="U14382" s="4"/>
      <c r="V14382" s="4"/>
      <c r="W14382" s="4"/>
      <c r="X14382" s="4"/>
      <c r="AJ14382" s="4"/>
      <c r="AK14382" s="4"/>
      <c r="AL14382" s="4"/>
      <c r="AM14382" s="4"/>
    </row>
    <row r="14383" spans="21:39" x14ac:dyDescent="0.2">
      <c r="U14383" s="4"/>
      <c r="V14383" s="4"/>
      <c r="W14383" s="4"/>
      <c r="X14383" s="4"/>
      <c r="AJ14383" s="4"/>
      <c r="AK14383" s="4"/>
      <c r="AL14383" s="4"/>
      <c r="AM14383" s="4"/>
    </row>
    <row r="14384" spans="21:39" x14ac:dyDescent="0.2">
      <c r="U14384" s="4"/>
      <c r="V14384" s="4"/>
      <c r="W14384" s="4"/>
      <c r="X14384" s="4"/>
      <c r="AJ14384" s="4"/>
      <c r="AK14384" s="4"/>
      <c r="AL14384" s="4"/>
      <c r="AM14384" s="4"/>
    </row>
    <row r="14385" spans="21:39" x14ac:dyDescent="0.2">
      <c r="U14385" s="4"/>
      <c r="V14385" s="4"/>
      <c r="W14385" s="4"/>
      <c r="X14385" s="4"/>
      <c r="AJ14385" s="4"/>
      <c r="AK14385" s="4"/>
      <c r="AL14385" s="4"/>
      <c r="AM14385" s="4"/>
    </row>
    <row r="14386" spans="21:39" x14ac:dyDescent="0.2">
      <c r="U14386" s="4"/>
      <c r="V14386" s="4"/>
      <c r="W14386" s="4"/>
      <c r="X14386" s="4"/>
      <c r="AJ14386" s="4"/>
      <c r="AK14386" s="4"/>
      <c r="AL14386" s="4"/>
      <c r="AM14386" s="4"/>
    </row>
    <row r="14387" spans="21:39" x14ac:dyDescent="0.2">
      <c r="U14387" s="4"/>
      <c r="V14387" s="4"/>
      <c r="W14387" s="4"/>
      <c r="X14387" s="4"/>
      <c r="AJ14387" s="4"/>
      <c r="AK14387" s="4"/>
      <c r="AL14387" s="4"/>
      <c r="AM14387" s="4"/>
    </row>
    <row r="14388" spans="21:39" x14ac:dyDescent="0.2">
      <c r="U14388" s="4"/>
      <c r="V14388" s="4"/>
      <c r="W14388" s="4"/>
      <c r="X14388" s="4"/>
      <c r="AJ14388" s="4"/>
      <c r="AK14388" s="4"/>
      <c r="AL14388" s="4"/>
      <c r="AM14388" s="4"/>
    </row>
    <row r="14389" spans="21:39" x14ac:dyDescent="0.2">
      <c r="U14389" s="4"/>
      <c r="V14389" s="4"/>
      <c r="W14389" s="4"/>
      <c r="X14389" s="4"/>
      <c r="AJ14389" s="4"/>
      <c r="AK14389" s="4"/>
      <c r="AL14389" s="4"/>
      <c r="AM14389" s="4"/>
    </row>
    <row r="14390" spans="21:39" x14ac:dyDescent="0.2">
      <c r="U14390" s="4"/>
      <c r="V14390" s="4"/>
      <c r="W14390" s="4"/>
      <c r="X14390" s="4"/>
      <c r="AJ14390" s="4"/>
      <c r="AK14390" s="4"/>
      <c r="AL14390" s="4"/>
      <c r="AM14390" s="4"/>
    </row>
    <row r="14391" spans="21:39" x14ac:dyDescent="0.2">
      <c r="U14391" s="4"/>
      <c r="V14391" s="4"/>
      <c r="W14391" s="4"/>
      <c r="X14391" s="4"/>
      <c r="AJ14391" s="4"/>
      <c r="AK14391" s="4"/>
      <c r="AL14391" s="4"/>
      <c r="AM14391" s="4"/>
    </row>
    <row r="14392" spans="21:39" x14ac:dyDescent="0.2">
      <c r="U14392" s="4"/>
      <c r="V14392" s="4"/>
      <c r="W14392" s="4"/>
      <c r="X14392" s="4"/>
      <c r="AJ14392" s="4"/>
      <c r="AK14392" s="4"/>
      <c r="AL14392" s="4"/>
      <c r="AM14392" s="4"/>
    </row>
    <row r="14393" spans="21:39" x14ac:dyDescent="0.2">
      <c r="U14393" s="4"/>
      <c r="V14393" s="4"/>
      <c r="W14393" s="4"/>
      <c r="X14393" s="4"/>
      <c r="AJ14393" s="4"/>
      <c r="AK14393" s="4"/>
      <c r="AL14393" s="4"/>
      <c r="AM14393" s="4"/>
    </row>
    <row r="14394" spans="21:39" x14ac:dyDescent="0.2">
      <c r="U14394" s="4"/>
      <c r="V14394" s="4"/>
      <c r="W14394" s="4"/>
      <c r="X14394" s="4"/>
      <c r="AJ14394" s="4"/>
      <c r="AK14394" s="4"/>
      <c r="AL14394" s="4"/>
      <c r="AM14394" s="4"/>
    </row>
    <row r="14395" spans="21:39" x14ac:dyDescent="0.2">
      <c r="U14395" s="4"/>
      <c r="V14395" s="4"/>
      <c r="W14395" s="4"/>
      <c r="X14395" s="4"/>
      <c r="AJ14395" s="4"/>
      <c r="AK14395" s="4"/>
      <c r="AL14395" s="4"/>
      <c r="AM14395" s="4"/>
    </row>
    <row r="14396" spans="21:39" x14ac:dyDescent="0.2">
      <c r="U14396" s="4"/>
      <c r="V14396" s="4"/>
      <c r="W14396" s="4"/>
      <c r="X14396" s="4"/>
      <c r="AJ14396" s="4"/>
      <c r="AK14396" s="4"/>
      <c r="AL14396" s="4"/>
      <c r="AM14396" s="4"/>
    </row>
    <row r="14397" spans="21:39" x14ac:dyDescent="0.2">
      <c r="U14397" s="4"/>
      <c r="V14397" s="4"/>
      <c r="W14397" s="4"/>
      <c r="X14397" s="4"/>
      <c r="AJ14397" s="4"/>
      <c r="AK14397" s="4"/>
      <c r="AL14397" s="4"/>
      <c r="AM14397" s="4"/>
    </row>
    <row r="14398" spans="21:39" x14ac:dyDescent="0.2">
      <c r="U14398" s="4"/>
      <c r="V14398" s="4"/>
      <c r="W14398" s="4"/>
      <c r="X14398" s="4"/>
      <c r="AJ14398" s="4"/>
      <c r="AK14398" s="4"/>
      <c r="AL14398" s="4"/>
      <c r="AM14398" s="4"/>
    </row>
    <row r="14399" spans="21:39" x14ac:dyDescent="0.2">
      <c r="U14399" s="4"/>
      <c r="V14399" s="4"/>
      <c r="W14399" s="4"/>
      <c r="X14399" s="4"/>
      <c r="AJ14399" s="4"/>
      <c r="AK14399" s="4"/>
      <c r="AL14399" s="4"/>
      <c r="AM14399" s="4"/>
    </row>
    <row r="14400" spans="21:39" x14ac:dyDescent="0.2">
      <c r="U14400" s="4"/>
      <c r="V14400" s="4"/>
      <c r="W14400" s="4"/>
      <c r="X14400" s="4"/>
      <c r="AJ14400" s="4"/>
      <c r="AK14400" s="4"/>
      <c r="AL14400" s="4"/>
      <c r="AM14400" s="4"/>
    </row>
    <row r="14401" spans="21:39" x14ac:dyDescent="0.2">
      <c r="U14401" s="4"/>
      <c r="V14401" s="4"/>
      <c r="W14401" s="4"/>
      <c r="X14401" s="4"/>
      <c r="AJ14401" s="4"/>
      <c r="AK14401" s="4"/>
      <c r="AL14401" s="4"/>
      <c r="AM14401" s="4"/>
    </row>
    <row r="14402" spans="21:39" x14ac:dyDescent="0.2">
      <c r="U14402" s="4"/>
      <c r="V14402" s="4"/>
      <c r="W14402" s="4"/>
      <c r="X14402" s="4"/>
      <c r="AJ14402" s="4"/>
      <c r="AK14402" s="4"/>
      <c r="AL14402" s="4"/>
      <c r="AM14402" s="4"/>
    </row>
    <row r="14403" spans="21:39" x14ac:dyDescent="0.2">
      <c r="U14403" s="4"/>
      <c r="V14403" s="4"/>
      <c r="W14403" s="4"/>
      <c r="X14403" s="4"/>
      <c r="AJ14403" s="4"/>
      <c r="AK14403" s="4"/>
      <c r="AL14403" s="4"/>
      <c r="AM14403" s="4"/>
    </row>
    <row r="14404" spans="21:39" x14ac:dyDescent="0.2">
      <c r="U14404" s="4"/>
      <c r="V14404" s="4"/>
      <c r="W14404" s="4"/>
      <c r="X14404" s="4"/>
      <c r="AJ14404" s="4"/>
      <c r="AK14404" s="4"/>
      <c r="AL14404" s="4"/>
      <c r="AM14404" s="4"/>
    </row>
    <row r="14405" spans="21:39" x14ac:dyDescent="0.2">
      <c r="U14405" s="4"/>
      <c r="V14405" s="4"/>
      <c r="W14405" s="4"/>
      <c r="X14405" s="4"/>
      <c r="AJ14405" s="4"/>
      <c r="AK14405" s="4"/>
      <c r="AL14405" s="4"/>
      <c r="AM14405" s="4"/>
    </row>
    <row r="14406" spans="21:39" x14ac:dyDescent="0.2">
      <c r="U14406" s="4"/>
      <c r="V14406" s="4"/>
      <c r="W14406" s="4"/>
      <c r="X14406" s="4"/>
      <c r="AJ14406" s="4"/>
      <c r="AK14406" s="4"/>
      <c r="AL14406" s="4"/>
      <c r="AM14406" s="4"/>
    </row>
    <row r="14407" spans="21:39" x14ac:dyDescent="0.2">
      <c r="U14407" s="4"/>
      <c r="V14407" s="4"/>
      <c r="W14407" s="4"/>
      <c r="X14407" s="4"/>
      <c r="AJ14407" s="4"/>
      <c r="AK14407" s="4"/>
      <c r="AL14407" s="4"/>
      <c r="AM14407" s="4"/>
    </row>
    <row r="14408" spans="21:39" x14ac:dyDescent="0.2">
      <c r="U14408" s="4"/>
      <c r="V14408" s="4"/>
      <c r="W14408" s="4"/>
      <c r="X14408" s="4"/>
      <c r="AJ14408" s="4"/>
      <c r="AK14408" s="4"/>
      <c r="AL14408" s="4"/>
      <c r="AM14408" s="4"/>
    </row>
    <row r="14409" spans="21:39" x14ac:dyDescent="0.2">
      <c r="U14409" s="4"/>
      <c r="V14409" s="4"/>
      <c r="W14409" s="4"/>
      <c r="X14409" s="4"/>
      <c r="AJ14409" s="4"/>
      <c r="AK14409" s="4"/>
      <c r="AL14409" s="4"/>
      <c r="AM14409" s="4"/>
    </row>
    <row r="14410" spans="21:39" x14ac:dyDescent="0.2">
      <c r="U14410" s="4"/>
      <c r="V14410" s="4"/>
      <c r="W14410" s="4"/>
      <c r="X14410" s="4"/>
      <c r="AJ14410" s="4"/>
      <c r="AK14410" s="4"/>
      <c r="AL14410" s="4"/>
      <c r="AM14410" s="4"/>
    </row>
    <row r="14411" spans="21:39" x14ac:dyDescent="0.2">
      <c r="U14411" s="4"/>
      <c r="V14411" s="4"/>
      <c r="W14411" s="4"/>
      <c r="X14411" s="4"/>
      <c r="AJ14411" s="4"/>
      <c r="AK14411" s="4"/>
      <c r="AL14411" s="4"/>
      <c r="AM14411" s="4"/>
    </row>
    <row r="14412" spans="21:39" x14ac:dyDescent="0.2">
      <c r="U14412" s="4"/>
      <c r="V14412" s="4"/>
      <c r="W14412" s="4"/>
      <c r="X14412" s="4"/>
      <c r="AJ14412" s="4"/>
      <c r="AK14412" s="4"/>
      <c r="AL14412" s="4"/>
      <c r="AM14412" s="4"/>
    </row>
    <row r="14413" spans="21:39" x14ac:dyDescent="0.2">
      <c r="U14413" s="4"/>
      <c r="V14413" s="4"/>
      <c r="W14413" s="4"/>
      <c r="X14413" s="4"/>
      <c r="AJ14413" s="4"/>
      <c r="AK14413" s="4"/>
      <c r="AL14413" s="4"/>
      <c r="AM14413" s="4"/>
    </row>
    <row r="14414" spans="21:39" x14ac:dyDescent="0.2">
      <c r="U14414" s="4"/>
      <c r="V14414" s="4"/>
      <c r="W14414" s="4"/>
      <c r="X14414" s="4"/>
      <c r="AJ14414" s="4"/>
      <c r="AK14414" s="4"/>
      <c r="AL14414" s="4"/>
      <c r="AM14414" s="4"/>
    </row>
    <row r="14415" spans="21:39" x14ac:dyDescent="0.2">
      <c r="U14415" s="4"/>
      <c r="V14415" s="4"/>
      <c r="W14415" s="4"/>
      <c r="X14415" s="4"/>
      <c r="AJ14415" s="4"/>
      <c r="AK14415" s="4"/>
      <c r="AL14415" s="4"/>
      <c r="AM14415" s="4"/>
    </row>
    <row r="14416" spans="21:39" x14ac:dyDescent="0.2">
      <c r="U14416" s="4"/>
      <c r="V14416" s="4"/>
      <c r="W14416" s="4"/>
      <c r="X14416" s="4"/>
      <c r="AJ14416" s="4"/>
      <c r="AK14416" s="4"/>
      <c r="AL14416" s="4"/>
      <c r="AM14416" s="4"/>
    </row>
    <row r="14417" spans="21:39" x14ac:dyDescent="0.2">
      <c r="U14417" s="4"/>
      <c r="V14417" s="4"/>
      <c r="W14417" s="4"/>
      <c r="X14417" s="4"/>
      <c r="AJ14417" s="4"/>
      <c r="AK14417" s="4"/>
      <c r="AL14417" s="4"/>
      <c r="AM14417" s="4"/>
    </row>
    <row r="14418" spans="21:39" x14ac:dyDescent="0.2">
      <c r="U14418" s="4"/>
      <c r="V14418" s="4"/>
      <c r="W14418" s="4"/>
      <c r="X14418" s="4"/>
      <c r="AJ14418" s="4"/>
      <c r="AK14418" s="4"/>
      <c r="AL14418" s="4"/>
      <c r="AM14418" s="4"/>
    </row>
    <row r="14419" spans="21:39" x14ac:dyDescent="0.2">
      <c r="U14419" s="4"/>
      <c r="V14419" s="4"/>
      <c r="W14419" s="4"/>
      <c r="X14419" s="4"/>
      <c r="AJ14419" s="4"/>
      <c r="AK14419" s="4"/>
      <c r="AL14419" s="4"/>
      <c r="AM14419" s="4"/>
    </row>
    <row r="14420" spans="21:39" x14ac:dyDescent="0.2">
      <c r="U14420" s="4"/>
      <c r="V14420" s="4"/>
      <c r="W14420" s="4"/>
      <c r="X14420" s="4"/>
      <c r="AJ14420" s="4"/>
      <c r="AK14420" s="4"/>
      <c r="AL14420" s="4"/>
      <c r="AM14420" s="4"/>
    </row>
    <row r="14421" spans="21:39" x14ac:dyDescent="0.2">
      <c r="U14421" s="4"/>
      <c r="V14421" s="4"/>
      <c r="W14421" s="4"/>
      <c r="X14421" s="4"/>
      <c r="AJ14421" s="4"/>
      <c r="AK14421" s="4"/>
      <c r="AL14421" s="4"/>
      <c r="AM14421" s="4"/>
    </row>
    <row r="14422" spans="21:39" x14ac:dyDescent="0.2">
      <c r="U14422" s="4"/>
      <c r="V14422" s="4"/>
      <c r="W14422" s="4"/>
      <c r="X14422" s="4"/>
      <c r="AJ14422" s="4"/>
      <c r="AK14422" s="4"/>
      <c r="AL14422" s="4"/>
      <c r="AM14422" s="4"/>
    </row>
    <row r="14423" spans="21:39" x14ac:dyDescent="0.2">
      <c r="U14423" s="4"/>
      <c r="V14423" s="4"/>
      <c r="W14423" s="4"/>
      <c r="X14423" s="4"/>
      <c r="AJ14423" s="4"/>
      <c r="AK14423" s="4"/>
      <c r="AL14423" s="4"/>
      <c r="AM14423" s="4"/>
    </row>
    <row r="14424" spans="21:39" x14ac:dyDescent="0.2">
      <c r="U14424" s="4"/>
      <c r="V14424" s="4"/>
      <c r="W14424" s="4"/>
      <c r="X14424" s="4"/>
      <c r="AJ14424" s="4"/>
      <c r="AK14424" s="4"/>
      <c r="AL14424" s="4"/>
      <c r="AM14424" s="4"/>
    </row>
    <row r="14425" spans="21:39" x14ac:dyDescent="0.2">
      <c r="U14425" s="4"/>
      <c r="V14425" s="4"/>
      <c r="W14425" s="4"/>
      <c r="X14425" s="4"/>
      <c r="AJ14425" s="4"/>
      <c r="AK14425" s="4"/>
      <c r="AL14425" s="4"/>
      <c r="AM14425" s="4"/>
    </row>
    <row r="14426" spans="21:39" x14ac:dyDescent="0.2">
      <c r="U14426" s="4"/>
      <c r="V14426" s="4"/>
      <c r="W14426" s="4"/>
      <c r="X14426" s="4"/>
      <c r="AJ14426" s="4"/>
      <c r="AK14426" s="4"/>
      <c r="AL14426" s="4"/>
      <c r="AM14426" s="4"/>
    </row>
    <row r="14427" spans="21:39" x14ac:dyDescent="0.2">
      <c r="U14427" s="4"/>
      <c r="V14427" s="4"/>
      <c r="W14427" s="4"/>
      <c r="X14427" s="4"/>
      <c r="AJ14427" s="4"/>
      <c r="AK14427" s="4"/>
      <c r="AL14427" s="4"/>
      <c r="AM14427" s="4"/>
    </row>
    <row r="14428" spans="21:39" x14ac:dyDescent="0.2">
      <c r="U14428" s="4"/>
      <c r="V14428" s="4"/>
      <c r="W14428" s="4"/>
      <c r="X14428" s="4"/>
      <c r="AJ14428" s="4"/>
      <c r="AK14428" s="4"/>
      <c r="AL14428" s="4"/>
      <c r="AM14428" s="4"/>
    </row>
    <row r="14429" spans="21:39" x14ac:dyDescent="0.2">
      <c r="U14429" s="4"/>
      <c r="V14429" s="4"/>
      <c r="W14429" s="4"/>
      <c r="X14429" s="4"/>
      <c r="AJ14429" s="4"/>
      <c r="AK14429" s="4"/>
      <c r="AL14429" s="4"/>
      <c r="AM14429" s="4"/>
    </row>
    <row r="14430" spans="21:39" x14ac:dyDescent="0.2">
      <c r="U14430" s="4"/>
      <c r="V14430" s="4"/>
      <c r="W14430" s="4"/>
      <c r="X14430" s="4"/>
      <c r="AJ14430" s="4"/>
      <c r="AK14430" s="4"/>
      <c r="AL14430" s="4"/>
      <c r="AM14430" s="4"/>
    </row>
    <row r="14431" spans="21:39" x14ac:dyDescent="0.2">
      <c r="U14431" s="4"/>
      <c r="V14431" s="4"/>
      <c r="W14431" s="4"/>
      <c r="X14431" s="4"/>
      <c r="AJ14431" s="4"/>
      <c r="AK14431" s="4"/>
      <c r="AL14431" s="4"/>
      <c r="AM14431" s="4"/>
    </row>
    <row r="14432" spans="21:39" x14ac:dyDescent="0.2">
      <c r="U14432" s="4"/>
      <c r="V14432" s="4"/>
      <c r="W14432" s="4"/>
      <c r="X14432" s="4"/>
      <c r="AJ14432" s="4"/>
      <c r="AK14432" s="4"/>
      <c r="AL14432" s="4"/>
      <c r="AM14432" s="4"/>
    </row>
    <row r="14433" spans="21:39" x14ac:dyDescent="0.2">
      <c r="U14433" s="4"/>
      <c r="V14433" s="4"/>
      <c r="W14433" s="4"/>
      <c r="X14433" s="4"/>
      <c r="AJ14433" s="4"/>
      <c r="AK14433" s="4"/>
      <c r="AL14433" s="4"/>
      <c r="AM14433" s="4"/>
    </row>
    <row r="14434" spans="21:39" x14ac:dyDescent="0.2">
      <c r="U14434" s="4"/>
      <c r="V14434" s="4"/>
      <c r="W14434" s="4"/>
      <c r="X14434" s="4"/>
      <c r="AJ14434" s="4"/>
      <c r="AK14434" s="4"/>
      <c r="AL14434" s="4"/>
      <c r="AM14434" s="4"/>
    </row>
    <row r="14435" spans="21:39" x14ac:dyDescent="0.2">
      <c r="U14435" s="4"/>
      <c r="V14435" s="4"/>
      <c r="W14435" s="4"/>
      <c r="X14435" s="4"/>
      <c r="AJ14435" s="4"/>
      <c r="AK14435" s="4"/>
      <c r="AL14435" s="4"/>
      <c r="AM14435" s="4"/>
    </row>
    <row r="14436" spans="21:39" x14ac:dyDescent="0.2">
      <c r="U14436" s="4"/>
      <c r="V14436" s="4"/>
      <c r="W14436" s="4"/>
      <c r="X14436" s="4"/>
      <c r="AJ14436" s="4"/>
      <c r="AK14436" s="4"/>
      <c r="AL14436" s="4"/>
      <c r="AM14436" s="4"/>
    </row>
    <row r="14437" spans="21:39" x14ac:dyDescent="0.2">
      <c r="U14437" s="4"/>
      <c r="V14437" s="4"/>
      <c r="W14437" s="4"/>
      <c r="X14437" s="4"/>
      <c r="AJ14437" s="4"/>
      <c r="AK14437" s="4"/>
      <c r="AL14437" s="4"/>
      <c r="AM14437" s="4"/>
    </row>
    <row r="14438" spans="21:39" x14ac:dyDescent="0.2">
      <c r="U14438" s="4"/>
      <c r="V14438" s="4"/>
      <c r="W14438" s="4"/>
      <c r="X14438" s="4"/>
      <c r="AJ14438" s="4"/>
      <c r="AK14438" s="4"/>
      <c r="AL14438" s="4"/>
      <c r="AM14438" s="4"/>
    </row>
    <row r="14439" spans="21:39" x14ac:dyDescent="0.2">
      <c r="U14439" s="4"/>
      <c r="V14439" s="4"/>
      <c r="W14439" s="4"/>
      <c r="X14439" s="4"/>
      <c r="AJ14439" s="4"/>
      <c r="AK14439" s="4"/>
      <c r="AL14439" s="4"/>
      <c r="AM14439" s="4"/>
    </row>
    <row r="14440" spans="21:39" x14ac:dyDescent="0.2">
      <c r="U14440" s="4"/>
      <c r="V14440" s="4"/>
      <c r="W14440" s="4"/>
      <c r="X14440" s="4"/>
      <c r="AJ14440" s="4"/>
      <c r="AK14440" s="4"/>
      <c r="AL14440" s="4"/>
      <c r="AM14440" s="4"/>
    </row>
    <row r="14441" spans="21:39" x14ac:dyDescent="0.2">
      <c r="U14441" s="4"/>
      <c r="V14441" s="4"/>
      <c r="W14441" s="4"/>
      <c r="X14441" s="4"/>
      <c r="AJ14441" s="4"/>
      <c r="AK14441" s="4"/>
      <c r="AL14441" s="4"/>
      <c r="AM14441" s="4"/>
    </row>
    <row r="14442" spans="21:39" x14ac:dyDescent="0.2">
      <c r="U14442" s="4"/>
      <c r="V14442" s="4"/>
      <c r="W14442" s="4"/>
      <c r="X14442" s="4"/>
      <c r="AJ14442" s="4"/>
      <c r="AK14442" s="4"/>
      <c r="AL14442" s="4"/>
      <c r="AM14442" s="4"/>
    </row>
    <row r="14443" spans="21:39" x14ac:dyDescent="0.2">
      <c r="U14443" s="4"/>
      <c r="V14443" s="4"/>
      <c r="W14443" s="4"/>
      <c r="X14443" s="4"/>
      <c r="AJ14443" s="4"/>
      <c r="AK14443" s="4"/>
      <c r="AL14443" s="4"/>
      <c r="AM14443" s="4"/>
    </row>
    <row r="14444" spans="21:39" x14ac:dyDescent="0.2">
      <c r="U14444" s="4"/>
      <c r="V14444" s="4"/>
      <c r="W14444" s="4"/>
      <c r="X14444" s="4"/>
      <c r="AJ14444" s="4"/>
      <c r="AK14444" s="4"/>
      <c r="AL14444" s="4"/>
      <c r="AM14444" s="4"/>
    </row>
    <row r="14445" spans="21:39" x14ac:dyDescent="0.2">
      <c r="U14445" s="4"/>
      <c r="V14445" s="4"/>
      <c r="W14445" s="4"/>
      <c r="X14445" s="4"/>
      <c r="AJ14445" s="4"/>
      <c r="AK14445" s="4"/>
      <c r="AL14445" s="4"/>
      <c r="AM14445" s="4"/>
    </row>
    <row r="14446" spans="21:39" x14ac:dyDescent="0.2">
      <c r="U14446" s="4"/>
      <c r="V14446" s="4"/>
      <c r="W14446" s="4"/>
      <c r="X14446" s="4"/>
      <c r="AJ14446" s="4"/>
      <c r="AK14446" s="4"/>
      <c r="AL14446" s="4"/>
      <c r="AM14446" s="4"/>
    </row>
    <row r="14447" spans="21:39" x14ac:dyDescent="0.2">
      <c r="U14447" s="4"/>
      <c r="V14447" s="4"/>
      <c r="W14447" s="4"/>
      <c r="X14447" s="4"/>
      <c r="AJ14447" s="4"/>
      <c r="AK14447" s="4"/>
      <c r="AL14447" s="4"/>
      <c r="AM14447" s="4"/>
    </row>
    <row r="14448" spans="21:39" x14ac:dyDescent="0.2">
      <c r="U14448" s="4"/>
      <c r="V14448" s="4"/>
      <c r="W14448" s="4"/>
      <c r="X14448" s="4"/>
      <c r="AJ14448" s="4"/>
      <c r="AK14448" s="4"/>
      <c r="AL14448" s="4"/>
      <c r="AM14448" s="4"/>
    </row>
    <row r="14449" spans="21:39" x14ac:dyDescent="0.2">
      <c r="U14449" s="4"/>
      <c r="V14449" s="4"/>
      <c r="W14449" s="4"/>
      <c r="X14449" s="4"/>
      <c r="AJ14449" s="4"/>
      <c r="AK14449" s="4"/>
      <c r="AL14449" s="4"/>
      <c r="AM14449" s="4"/>
    </row>
    <row r="14450" spans="21:39" x14ac:dyDescent="0.2">
      <c r="U14450" s="4"/>
      <c r="V14450" s="4"/>
      <c r="W14450" s="4"/>
      <c r="X14450" s="4"/>
      <c r="AJ14450" s="4"/>
      <c r="AK14450" s="4"/>
      <c r="AL14450" s="4"/>
      <c r="AM14450" s="4"/>
    </row>
    <row r="14451" spans="21:39" x14ac:dyDescent="0.2">
      <c r="U14451" s="4"/>
      <c r="V14451" s="4"/>
      <c r="W14451" s="4"/>
      <c r="X14451" s="4"/>
      <c r="AJ14451" s="4"/>
      <c r="AK14451" s="4"/>
      <c r="AL14451" s="4"/>
      <c r="AM14451" s="4"/>
    </row>
    <row r="14452" spans="21:39" x14ac:dyDescent="0.2">
      <c r="U14452" s="4"/>
      <c r="V14452" s="4"/>
      <c r="W14452" s="4"/>
      <c r="X14452" s="4"/>
      <c r="AJ14452" s="4"/>
      <c r="AK14452" s="4"/>
      <c r="AL14452" s="4"/>
      <c r="AM14452" s="4"/>
    </row>
    <row r="14453" spans="21:39" x14ac:dyDescent="0.2">
      <c r="U14453" s="4"/>
      <c r="V14453" s="4"/>
      <c r="W14453" s="4"/>
      <c r="X14453" s="4"/>
      <c r="AJ14453" s="4"/>
      <c r="AK14453" s="4"/>
      <c r="AL14453" s="4"/>
      <c r="AM14453" s="4"/>
    </row>
    <row r="14454" spans="21:39" x14ac:dyDescent="0.2">
      <c r="U14454" s="4"/>
      <c r="V14454" s="4"/>
      <c r="W14454" s="4"/>
      <c r="X14454" s="4"/>
      <c r="AJ14454" s="4"/>
      <c r="AK14454" s="4"/>
      <c r="AL14454" s="4"/>
      <c r="AM14454" s="4"/>
    </row>
    <row r="14455" spans="21:39" x14ac:dyDescent="0.2">
      <c r="U14455" s="4"/>
      <c r="V14455" s="4"/>
      <c r="W14455" s="4"/>
      <c r="X14455" s="4"/>
      <c r="AJ14455" s="4"/>
      <c r="AK14455" s="4"/>
      <c r="AL14455" s="4"/>
      <c r="AM14455" s="4"/>
    </row>
    <row r="14456" spans="21:39" x14ac:dyDescent="0.2">
      <c r="U14456" s="4"/>
      <c r="V14456" s="4"/>
      <c r="W14456" s="4"/>
      <c r="X14456" s="4"/>
      <c r="AJ14456" s="4"/>
      <c r="AK14456" s="4"/>
      <c r="AL14456" s="4"/>
      <c r="AM14456" s="4"/>
    </row>
    <row r="14457" spans="21:39" x14ac:dyDescent="0.2">
      <c r="U14457" s="4"/>
      <c r="V14457" s="4"/>
      <c r="W14457" s="4"/>
      <c r="X14457" s="4"/>
      <c r="AJ14457" s="4"/>
      <c r="AK14457" s="4"/>
      <c r="AL14457" s="4"/>
      <c r="AM14457" s="4"/>
    </row>
    <row r="14458" spans="21:39" x14ac:dyDescent="0.2">
      <c r="U14458" s="4"/>
      <c r="V14458" s="4"/>
      <c r="W14458" s="4"/>
      <c r="X14458" s="4"/>
      <c r="AJ14458" s="4"/>
      <c r="AK14458" s="4"/>
      <c r="AL14458" s="4"/>
      <c r="AM14458" s="4"/>
    </row>
    <row r="14459" spans="21:39" x14ac:dyDescent="0.2">
      <c r="U14459" s="4"/>
      <c r="V14459" s="4"/>
      <c r="W14459" s="4"/>
      <c r="X14459" s="4"/>
      <c r="AJ14459" s="4"/>
      <c r="AK14459" s="4"/>
      <c r="AL14459" s="4"/>
      <c r="AM14459" s="4"/>
    </row>
    <row r="14460" spans="21:39" x14ac:dyDescent="0.2">
      <c r="U14460" s="4"/>
      <c r="V14460" s="4"/>
      <c r="W14460" s="4"/>
      <c r="X14460" s="4"/>
      <c r="AJ14460" s="4"/>
      <c r="AK14460" s="4"/>
      <c r="AL14460" s="4"/>
      <c r="AM14460" s="4"/>
    </row>
    <row r="14461" spans="21:39" x14ac:dyDescent="0.2">
      <c r="U14461" s="4"/>
      <c r="V14461" s="4"/>
      <c r="W14461" s="4"/>
      <c r="X14461" s="4"/>
      <c r="AJ14461" s="4"/>
      <c r="AK14461" s="4"/>
      <c r="AL14461" s="4"/>
      <c r="AM14461" s="4"/>
    </row>
    <row r="14462" spans="21:39" x14ac:dyDescent="0.2">
      <c r="U14462" s="4"/>
      <c r="V14462" s="4"/>
      <c r="W14462" s="4"/>
      <c r="X14462" s="4"/>
      <c r="AJ14462" s="4"/>
      <c r="AK14462" s="4"/>
      <c r="AL14462" s="4"/>
      <c r="AM14462" s="4"/>
    </row>
    <row r="14463" spans="21:39" x14ac:dyDescent="0.2">
      <c r="U14463" s="4"/>
      <c r="V14463" s="4"/>
      <c r="W14463" s="4"/>
      <c r="X14463" s="4"/>
      <c r="AJ14463" s="4"/>
      <c r="AK14463" s="4"/>
      <c r="AL14463" s="4"/>
      <c r="AM14463" s="4"/>
    </row>
    <row r="14464" spans="21:39" x14ac:dyDescent="0.2">
      <c r="U14464" s="4"/>
      <c r="V14464" s="4"/>
      <c r="W14464" s="4"/>
      <c r="X14464" s="4"/>
      <c r="AJ14464" s="4"/>
      <c r="AK14464" s="4"/>
      <c r="AL14464" s="4"/>
      <c r="AM14464" s="4"/>
    </row>
    <row r="14465" spans="21:39" x14ac:dyDescent="0.2">
      <c r="U14465" s="4"/>
      <c r="V14465" s="4"/>
      <c r="W14465" s="4"/>
      <c r="X14465" s="4"/>
      <c r="AJ14465" s="4"/>
      <c r="AK14465" s="4"/>
      <c r="AL14465" s="4"/>
      <c r="AM14465" s="4"/>
    </row>
    <row r="14466" spans="21:39" x14ac:dyDescent="0.2">
      <c r="U14466" s="4"/>
      <c r="V14466" s="4"/>
      <c r="W14466" s="4"/>
      <c r="X14466" s="4"/>
      <c r="AJ14466" s="4"/>
      <c r="AK14466" s="4"/>
      <c r="AL14466" s="4"/>
      <c r="AM14466" s="4"/>
    </row>
    <row r="14467" spans="21:39" x14ac:dyDescent="0.2">
      <c r="U14467" s="4"/>
      <c r="V14467" s="4"/>
      <c r="W14467" s="4"/>
      <c r="X14467" s="4"/>
      <c r="AJ14467" s="4"/>
      <c r="AK14467" s="4"/>
      <c r="AL14467" s="4"/>
      <c r="AM14467" s="4"/>
    </row>
    <row r="14468" spans="21:39" x14ac:dyDescent="0.2">
      <c r="U14468" s="4"/>
      <c r="V14468" s="4"/>
      <c r="W14468" s="4"/>
      <c r="X14468" s="4"/>
      <c r="AJ14468" s="4"/>
      <c r="AK14468" s="4"/>
      <c r="AL14468" s="4"/>
      <c r="AM14468" s="4"/>
    </row>
    <row r="14469" spans="21:39" x14ac:dyDescent="0.2">
      <c r="U14469" s="4"/>
      <c r="V14469" s="4"/>
      <c r="W14469" s="4"/>
      <c r="X14469" s="4"/>
      <c r="AJ14469" s="4"/>
      <c r="AK14469" s="4"/>
      <c r="AL14469" s="4"/>
      <c r="AM14469" s="4"/>
    </row>
    <row r="14470" spans="21:39" x14ac:dyDescent="0.2">
      <c r="U14470" s="4"/>
      <c r="V14470" s="4"/>
      <c r="W14470" s="4"/>
      <c r="X14470" s="4"/>
      <c r="AJ14470" s="4"/>
      <c r="AK14470" s="4"/>
      <c r="AL14470" s="4"/>
      <c r="AM14470" s="4"/>
    </row>
    <row r="14471" spans="21:39" x14ac:dyDescent="0.2">
      <c r="U14471" s="4"/>
      <c r="V14471" s="4"/>
      <c r="W14471" s="4"/>
      <c r="X14471" s="4"/>
      <c r="AJ14471" s="4"/>
      <c r="AK14471" s="4"/>
      <c r="AL14471" s="4"/>
      <c r="AM14471" s="4"/>
    </row>
    <row r="14472" spans="21:39" x14ac:dyDescent="0.2">
      <c r="U14472" s="4"/>
      <c r="V14472" s="4"/>
      <c r="W14472" s="4"/>
      <c r="X14472" s="4"/>
      <c r="AJ14472" s="4"/>
      <c r="AK14472" s="4"/>
      <c r="AL14472" s="4"/>
      <c r="AM14472" s="4"/>
    </row>
    <row r="14473" spans="21:39" x14ac:dyDescent="0.2">
      <c r="U14473" s="4"/>
      <c r="V14473" s="4"/>
      <c r="W14473" s="4"/>
      <c r="X14473" s="4"/>
      <c r="AJ14473" s="4"/>
      <c r="AK14473" s="4"/>
      <c r="AL14473" s="4"/>
      <c r="AM14473" s="4"/>
    </row>
    <row r="14474" spans="21:39" x14ac:dyDescent="0.2">
      <c r="U14474" s="4"/>
      <c r="V14474" s="4"/>
      <c r="W14474" s="4"/>
      <c r="X14474" s="4"/>
      <c r="AJ14474" s="4"/>
      <c r="AK14474" s="4"/>
      <c r="AL14474" s="4"/>
      <c r="AM14474" s="4"/>
    </row>
    <row r="14475" spans="21:39" x14ac:dyDescent="0.2">
      <c r="U14475" s="4"/>
      <c r="V14475" s="4"/>
      <c r="W14475" s="4"/>
      <c r="X14475" s="4"/>
      <c r="AJ14475" s="4"/>
      <c r="AK14475" s="4"/>
      <c r="AL14475" s="4"/>
      <c r="AM14475" s="4"/>
    </row>
    <row r="14476" spans="21:39" x14ac:dyDescent="0.2">
      <c r="U14476" s="4"/>
      <c r="V14476" s="4"/>
      <c r="W14476" s="4"/>
      <c r="X14476" s="4"/>
      <c r="AJ14476" s="4"/>
      <c r="AK14476" s="4"/>
      <c r="AL14476" s="4"/>
      <c r="AM14476" s="4"/>
    </row>
    <row r="14477" spans="21:39" x14ac:dyDescent="0.2">
      <c r="U14477" s="4"/>
      <c r="V14477" s="4"/>
      <c r="W14477" s="4"/>
      <c r="X14477" s="4"/>
      <c r="AJ14477" s="4"/>
      <c r="AK14477" s="4"/>
      <c r="AL14477" s="4"/>
      <c r="AM14477" s="4"/>
    </row>
    <row r="14478" spans="21:39" x14ac:dyDescent="0.2">
      <c r="U14478" s="4"/>
      <c r="V14478" s="4"/>
      <c r="W14478" s="4"/>
      <c r="X14478" s="4"/>
      <c r="AJ14478" s="4"/>
      <c r="AK14478" s="4"/>
      <c r="AL14478" s="4"/>
      <c r="AM14478" s="4"/>
    </row>
    <row r="14479" spans="21:39" x14ac:dyDescent="0.2">
      <c r="U14479" s="4"/>
      <c r="V14479" s="4"/>
      <c r="W14479" s="4"/>
      <c r="X14479" s="4"/>
      <c r="AJ14479" s="4"/>
      <c r="AK14479" s="4"/>
      <c r="AL14479" s="4"/>
      <c r="AM14479" s="4"/>
    </row>
    <row r="14480" spans="21:39" x14ac:dyDescent="0.2">
      <c r="U14480" s="4"/>
      <c r="V14480" s="4"/>
      <c r="W14480" s="4"/>
      <c r="X14480" s="4"/>
      <c r="AJ14480" s="4"/>
      <c r="AK14480" s="4"/>
      <c r="AL14480" s="4"/>
      <c r="AM14480" s="4"/>
    </row>
    <row r="14481" spans="21:39" x14ac:dyDescent="0.2">
      <c r="U14481" s="4"/>
      <c r="V14481" s="4"/>
      <c r="W14481" s="4"/>
      <c r="X14481" s="4"/>
      <c r="AJ14481" s="4"/>
      <c r="AK14481" s="4"/>
      <c r="AL14481" s="4"/>
      <c r="AM14481" s="4"/>
    </row>
    <row r="14482" spans="21:39" x14ac:dyDescent="0.2">
      <c r="U14482" s="4"/>
      <c r="V14482" s="4"/>
      <c r="W14482" s="4"/>
      <c r="X14482" s="4"/>
      <c r="AJ14482" s="4"/>
      <c r="AK14482" s="4"/>
      <c r="AL14482" s="4"/>
      <c r="AM14482" s="4"/>
    </row>
    <row r="14483" spans="21:39" x14ac:dyDescent="0.2">
      <c r="U14483" s="4"/>
      <c r="V14483" s="4"/>
      <c r="W14483" s="4"/>
      <c r="X14483" s="4"/>
      <c r="AJ14483" s="4"/>
      <c r="AK14483" s="4"/>
      <c r="AL14483" s="4"/>
      <c r="AM14483" s="4"/>
    </row>
    <row r="14484" spans="21:39" x14ac:dyDescent="0.2">
      <c r="U14484" s="4"/>
      <c r="V14484" s="4"/>
      <c r="W14484" s="4"/>
      <c r="X14484" s="4"/>
      <c r="AJ14484" s="4"/>
      <c r="AK14484" s="4"/>
      <c r="AL14484" s="4"/>
      <c r="AM14484" s="4"/>
    </row>
    <row r="14485" spans="21:39" x14ac:dyDescent="0.2">
      <c r="U14485" s="4"/>
      <c r="V14485" s="4"/>
      <c r="W14485" s="4"/>
      <c r="X14485" s="4"/>
      <c r="AJ14485" s="4"/>
      <c r="AK14485" s="4"/>
      <c r="AL14485" s="4"/>
      <c r="AM14485" s="4"/>
    </row>
    <row r="14486" spans="21:39" x14ac:dyDescent="0.2">
      <c r="U14486" s="4"/>
      <c r="V14486" s="4"/>
      <c r="W14486" s="4"/>
      <c r="X14486" s="4"/>
      <c r="AJ14486" s="4"/>
      <c r="AK14486" s="4"/>
      <c r="AL14486" s="4"/>
      <c r="AM14486" s="4"/>
    </row>
    <row r="14487" spans="21:39" x14ac:dyDescent="0.2">
      <c r="U14487" s="4"/>
      <c r="V14487" s="4"/>
      <c r="W14487" s="4"/>
      <c r="X14487" s="4"/>
      <c r="AJ14487" s="4"/>
      <c r="AK14487" s="4"/>
      <c r="AL14487" s="4"/>
      <c r="AM14487" s="4"/>
    </row>
    <row r="14488" spans="21:39" x14ac:dyDescent="0.2">
      <c r="U14488" s="4"/>
      <c r="V14488" s="4"/>
      <c r="W14488" s="4"/>
      <c r="X14488" s="4"/>
      <c r="AJ14488" s="4"/>
      <c r="AK14488" s="4"/>
      <c r="AL14488" s="4"/>
      <c r="AM14488" s="4"/>
    </row>
    <row r="14489" spans="21:39" x14ac:dyDescent="0.2">
      <c r="U14489" s="4"/>
      <c r="V14489" s="4"/>
      <c r="W14489" s="4"/>
      <c r="X14489" s="4"/>
      <c r="AJ14489" s="4"/>
      <c r="AK14489" s="4"/>
      <c r="AL14489" s="4"/>
      <c r="AM14489" s="4"/>
    </row>
    <row r="14490" spans="21:39" x14ac:dyDescent="0.2">
      <c r="U14490" s="4"/>
      <c r="V14490" s="4"/>
      <c r="W14490" s="4"/>
      <c r="X14490" s="4"/>
      <c r="AJ14490" s="4"/>
      <c r="AK14490" s="4"/>
      <c r="AL14490" s="4"/>
      <c r="AM14490" s="4"/>
    </row>
    <row r="14491" spans="21:39" x14ac:dyDescent="0.2">
      <c r="U14491" s="4"/>
      <c r="V14491" s="4"/>
      <c r="W14491" s="4"/>
      <c r="X14491" s="4"/>
      <c r="AJ14491" s="4"/>
      <c r="AK14491" s="4"/>
      <c r="AL14491" s="4"/>
      <c r="AM14491" s="4"/>
    </row>
    <row r="14492" spans="21:39" x14ac:dyDescent="0.2">
      <c r="U14492" s="4"/>
      <c r="V14492" s="4"/>
      <c r="W14492" s="4"/>
      <c r="X14492" s="4"/>
      <c r="AJ14492" s="4"/>
      <c r="AK14492" s="4"/>
      <c r="AL14492" s="4"/>
      <c r="AM14492" s="4"/>
    </row>
    <row r="14493" spans="21:39" x14ac:dyDescent="0.2">
      <c r="U14493" s="4"/>
      <c r="V14493" s="4"/>
      <c r="W14493" s="4"/>
      <c r="X14493" s="4"/>
      <c r="AJ14493" s="4"/>
      <c r="AK14493" s="4"/>
      <c r="AL14493" s="4"/>
      <c r="AM14493" s="4"/>
    </row>
    <row r="14494" spans="21:39" x14ac:dyDescent="0.2">
      <c r="U14494" s="4"/>
      <c r="V14494" s="4"/>
      <c r="W14494" s="4"/>
      <c r="X14494" s="4"/>
      <c r="AJ14494" s="4"/>
      <c r="AK14494" s="4"/>
      <c r="AL14494" s="4"/>
      <c r="AM14494" s="4"/>
    </row>
    <row r="14495" spans="21:39" x14ac:dyDescent="0.2">
      <c r="U14495" s="4"/>
      <c r="V14495" s="4"/>
      <c r="W14495" s="4"/>
      <c r="X14495" s="4"/>
      <c r="AJ14495" s="4"/>
      <c r="AK14495" s="4"/>
      <c r="AL14495" s="4"/>
      <c r="AM14495" s="4"/>
    </row>
    <row r="14496" spans="21:39" x14ac:dyDescent="0.2">
      <c r="U14496" s="4"/>
      <c r="V14496" s="4"/>
      <c r="W14496" s="4"/>
      <c r="X14496" s="4"/>
      <c r="AJ14496" s="4"/>
      <c r="AK14496" s="4"/>
      <c r="AL14496" s="4"/>
      <c r="AM14496" s="4"/>
    </row>
    <row r="14497" spans="21:39" x14ac:dyDescent="0.2">
      <c r="U14497" s="4"/>
      <c r="V14497" s="4"/>
      <c r="W14497" s="4"/>
      <c r="X14497" s="4"/>
      <c r="AJ14497" s="4"/>
      <c r="AK14497" s="4"/>
      <c r="AL14497" s="4"/>
      <c r="AM14497" s="4"/>
    </row>
    <row r="14498" spans="21:39" x14ac:dyDescent="0.2">
      <c r="U14498" s="4"/>
      <c r="V14498" s="4"/>
      <c r="W14498" s="4"/>
      <c r="X14498" s="4"/>
      <c r="AJ14498" s="4"/>
      <c r="AK14498" s="4"/>
      <c r="AL14498" s="4"/>
      <c r="AM14498" s="4"/>
    </row>
    <row r="14499" spans="21:39" x14ac:dyDescent="0.2">
      <c r="U14499" s="4"/>
      <c r="V14499" s="4"/>
      <c r="W14499" s="4"/>
      <c r="X14499" s="4"/>
      <c r="AJ14499" s="4"/>
      <c r="AK14499" s="4"/>
      <c r="AL14499" s="4"/>
      <c r="AM14499" s="4"/>
    </row>
    <row r="14500" spans="21:39" x14ac:dyDescent="0.2">
      <c r="U14500" s="4"/>
      <c r="V14500" s="4"/>
      <c r="W14500" s="4"/>
      <c r="X14500" s="4"/>
      <c r="AJ14500" s="4"/>
      <c r="AK14500" s="4"/>
      <c r="AL14500" s="4"/>
      <c r="AM14500" s="4"/>
    </row>
    <row r="14501" spans="21:39" x14ac:dyDescent="0.2">
      <c r="U14501" s="4"/>
      <c r="V14501" s="4"/>
      <c r="W14501" s="4"/>
      <c r="X14501" s="4"/>
      <c r="AJ14501" s="4"/>
      <c r="AK14501" s="4"/>
      <c r="AL14501" s="4"/>
      <c r="AM14501" s="4"/>
    </row>
    <row r="14502" spans="21:39" x14ac:dyDescent="0.2">
      <c r="U14502" s="4"/>
      <c r="V14502" s="4"/>
      <c r="W14502" s="4"/>
      <c r="X14502" s="4"/>
      <c r="AJ14502" s="4"/>
      <c r="AK14502" s="4"/>
      <c r="AL14502" s="4"/>
      <c r="AM14502" s="4"/>
    </row>
    <row r="14503" spans="21:39" x14ac:dyDescent="0.2">
      <c r="U14503" s="4"/>
      <c r="V14503" s="4"/>
      <c r="W14503" s="4"/>
      <c r="X14503" s="4"/>
      <c r="AJ14503" s="4"/>
      <c r="AK14503" s="4"/>
      <c r="AL14503" s="4"/>
      <c r="AM14503" s="4"/>
    </row>
    <row r="14504" spans="21:39" x14ac:dyDescent="0.2">
      <c r="U14504" s="4"/>
      <c r="V14504" s="4"/>
      <c r="W14504" s="4"/>
      <c r="X14504" s="4"/>
      <c r="AJ14504" s="4"/>
      <c r="AK14504" s="4"/>
      <c r="AL14504" s="4"/>
      <c r="AM14504" s="4"/>
    </row>
    <row r="14505" spans="21:39" x14ac:dyDescent="0.2">
      <c r="U14505" s="4"/>
      <c r="V14505" s="4"/>
      <c r="W14505" s="4"/>
      <c r="X14505" s="4"/>
      <c r="AJ14505" s="4"/>
      <c r="AK14505" s="4"/>
      <c r="AL14505" s="4"/>
      <c r="AM14505" s="4"/>
    </row>
    <row r="14506" spans="21:39" x14ac:dyDescent="0.2">
      <c r="U14506" s="4"/>
      <c r="V14506" s="4"/>
      <c r="W14506" s="4"/>
      <c r="X14506" s="4"/>
      <c r="AJ14506" s="4"/>
      <c r="AK14506" s="4"/>
      <c r="AL14506" s="4"/>
      <c r="AM14506" s="4"/>
    </row>
    <row r="14507" spans="21:39" x14ac:dyDescent="0.2">
      <c r="U14507" s="4"/>
      <c r="V14507" s="4"/>
      <c r="W14507" s="4"/>
      <c r="X14507" s="4"/>
      <c r="AJ14507" s="4"/>
      <c r="AK14507" s="4"/>
      <c r="AL14507" s="4"/>
      <c r="AM14507" s="4"/>
    </row>
    <row r="14508" spans="21:39" x14ac:dyDescent="0.2">
      <c r="U14508" s="4"/>
      <c r="V14508" s="4"/>
      <c r="W14508" s="4"/>
      <c r="X14508" s="4"/>
      <c r="AJ14508" s="4"/>
      <c r="AK14508" s="4"/>
      <c r="AL14508" s="4"/>
      <c r="AM14508" s="4"/>
    </row>
    <row r="14509" spans="21:39" x14ac:dyDescent="0.2">
      <c r="U14509" s="4"/>
      <c r="V14509" s="4"/>
      <c r="W14509" s="4"/>
      <c r="X14509" s="4"/>
      <c r="AJ14509" s="4"/>
      <c r="AK14509" s="4"/>
      <c r="AL14509" s="4"/>
      <c r="AM14509" s="4"/>
    </row>
    <row r="14510" spans="21:39" x14ac:dyDescent="0.2">
      <c r="U14510" s="4"/>
      <c r="V14510" s="4"/>
      <c r="W14510" s="4"/>
      <c r="X14510" s="4"/>
      <c r="AJ14510" s="4"/>
      <c r="AK14510" s="4"/>
      <c r="AL14510" s="4"/>
      <c r="AM14510" s="4"/>
    </row>
    <row r="14511" spans="21:39" x14ac:dyDescent="0.2">
      <c r="U14511" s="4"/>
      <c r="V14511" s="4"/>
      <c r="W14511" s="4"/>
      <c r="X14511" s="4"/>
      <c r="AJ14511" s="4"/>
      <c r="AK14511" s="4"/>
      <c r="AL14511" s="4"/>
      <c r="AM14511" s="4"/>
    </row>
    <row r="14512" spans="21:39" x14ac:dyDescent="0.2">
      <c r="U14512" s="4"/>
      <c r="V14512" s="4"/>
      <c r="W14512" s="4"/>
      <c r="X14512" s="4"/>
      <c r="AJ14512" s="4"/>
      <c r="AK14512" s="4"/>
      <c r="AL14512" s="4"/>
      <c r="AM14512" s="4"/>
    </row>
    <row r="14513" spans="21:39" x14ac:dyDescent="0.2">
      <c r="U14513" s="4"/>
      <c r="V14513" s="4"/>
      <c r="W14513" s="4"/>
      <c r="X14513" s="4"/>
      <c r="AJ14513" s="4"/>
      <c r="AK14513" s="4"/>
      <c r="AL14513" s="4"/>
      <c r="AM14513" s="4"/>
    </row>
    <row r="14514" spans="21:39" x14ac:dyDescent="0.2">
      <c r="U14514" s="4"/>
      <c r="V14514" s="4"/>
      <c r="W14514" s="4"/>
      <c r="X14514" s="4"/>
      <c r="AJ14514" s="4"/>
      <c r="AK14514" s="4"/>
      <c r="AL14514" s="4"/>
      <c r="AM14514" s="4"/>
    </row>
    <row r="14515" spans="21:39" x14ac:dyDescent="0.2">
      <c r="U14515" s="4"/>
      <c r="V14515" s="4"/>
      <c r="W14515" s="4"/>
      <c r="X14515" s="4"/>
      <c r="AJ14515" s="4"/>
      <c r="AK14515" s="4"/>
      <c r="AL14515" s="4"/>
      <c r="AM14515" s="4"/>
    </row>
    <row r="14516" spans="21:39" x14ac:dyDescent="0.2">
      <c r="U14516" s="4"/>
      <c r="V14516" s="4"/>
      <c r="W14516" s="4"/>
      <c r="X14516" s="4"/>
      <c r="AJ14516" s="4"/>
      <c r="AK14516" s="4"/>
      <c r="AL14516" s="4"/>
      <c r="AM14516" s="4"/>
    </row>
    <row r="14517" spans="21:39" x14ac:dyDescent="0.2">
      <c r="U14517" s="4"/>
      <c r="V14517" s="4"/>
      <c r="W14517" s="4"/>
      <c r="X14517" s="4"/>
      <c r="AJ14517" s="4"/>
      <c r="AK14517" s="4"/>
      <c r="AL14517" s="4"/>
      <c r="AM14517" s="4"/>
    </row>
    <row r="14518" spans="21:39" x14ac:dyDescent="0.2">
      <c r="U14518" s="4"/>
      <c r="V14518" s="4"/>
      <c r="W14518" s="4"/>
      <c r="X14518" s="4"/>
      <c r="AJ14518" s="4"/>
      <c r="AK14518" s="4"/>
      <c r="AL14518" s="4"/>
      <c r="AM14518" s="4"/>
    </row>
    <row r="14519" spans="21:39" x14ac:dyDescent="0.2">
      <c r="U14519" s="4"/>
      <c r="V14519" s="4"/>
      <c r="W14519" s="4"/>
      <c r="X14519" s="4"/>
      <c r="AJ14519" s="4"/>
      <c r="AK14519" s="4"/>
      <c r="AL14519" s="4"/>
      <c r="AM14519" s="4"/>
    </row>
    <row r="14520" spans="21:39" x14ac:dyDescent="0.2">
      <c r="U14520" s="4"/>
      <c r="V14520" s="4"/>
      <c r="W14520" s="4"/>
      <c r="X14520" s="4"/>
      <c r="AJ14520" s="4"/>
      <c r="AK14520" s="4"/>
      <c r="AL14520" s="4"/>
      <c r="AM14520" s="4"/>
    </row>
    <row r="14521" spans="21:39" x14ac:dyDescent="0.2">
      <c r="U14521" s="4"/>
      <c r="V14521" s="4"/>
      <c r="W14521" s="4"/>
      <c r="X14521" s="4"/>
      <c r="AJ14521" s="4"/>
      <c r="AK14521" s="4"/>
      <c r="AL14521" s="4"/>
      <c r="AM14521" s="4"/>
    </row>
    <row r="14522" spans="21:39" x14ac:dyDescent="0.2">
      <c r="U14522" s="4"/>
      <c r="V14522" s="4"/>
      <c r="W14522" s="4"/>
      <c r="X14522" s="4"/>
      <c r="AJ14522" s="4"/>
      <c r="AK14522" s="4"/>
      <c r="AL14522" s="4"/>
      <c r="AM14522" s="4"/>
    </row>
    <row r="14523" spans="21:39" x14ac:dyDescent="0.2">
      <c r="U14523" s="4"/>
      <c r="V14523" s="4"/>
      <c r="W14523" s="4"/>
      <c r="X14523" s="4"/>
      <c r="AJ14523" s="4"/>
      <c r="AK14523" s="4"/>
      <c r="AL14523" s="4"/>
      <c r="AM14523" s="4"/>
    </row>
    <row r="14524" spans="21:39" x14ac:dyDescent="0.2">
      <c r="U14524" s="4"/>
      <c r="V14524" s="4"/>
      <c r="W14524" s="4"/>
      <c r="X14524" s="4"/>
      <c r="AJ14524" s="4"/>
      <c r="AK14524" s="4"/>
      <c r="AL14524" s="4"/>
      <c r="AM14524" s="4"/>
    </row>
    <row r="14525" spans="21:39" x14ac:dyDescent="0.2">
      <c r="U14525" s="4"/>
      <c r="V14525" s="4"/>
      <c r="W14525" s="4"/>
      <c r="X14525" s="4"/>
      <c r="AJ14525" s="4"/>
      <c r="AK14525" s="4"/>
      <c r="AL14525" s="4"/>
      <c r="AM14525" s="4"/>
    </row>
    <row r="14526" spans="21:39" x14ac:dyDescent="0.2">
      <c r="U14526" s="4"/>
      <c r="V14526" s="4"/>
      <c r="W14526" s="4"/>
      <c r="X14526" s="4"/>
      <c r="AJ14526" s="4"/>
      <c r="AK14526" s="4"/>
      <c r="AL14526" s="4"/>
      <c r="AM14526" s="4"/>
    </row>
    <row r="14527" spans="21:39" x14ac:dyDescent="0.2">
      <c r="U14527" s="4"/>
      <c r="V14527" s="4"/>
      <c r="W14527" s="4"/>
      <c r="X14527" s="4"/>
      <c r="AJ14527" s="4"/>
      <c r="AK14527" s="4"/>
      <c r="AL14527" s="4"/>
      <c r="AM14527" s="4"/>
    </row>
    <row r="14528" spans="21:39" x14ac:dyDescent="0.2">
      <c r="U14528" s="4"/>
      <c r="V14528" s="4"/>
      <c r="W14528" s="4"/>
      <c r="X14528" s="4"/>
      <c r="AJ14528" s="4"/>
      <c r="AK14528" s="4"/>
      <c r="AL14528" s="4"/>
      <c r="AM14528" s="4"/>
    </row>
    <row r="14529" spans="21:39" x14ac:dyDescent="0.2">
      <c r="U14529" s="4"/>
      <c r="V14529" s="4"/>
      <c r="W14529" s="4"/>
      <c r="X14529" s="4"/>
      <c r="AJ14529" s="4"/>
      <c r="AK14529" s="4"/>
      <c r="AL14529" s="4"/>
      <c r="AM14529" s="4"/>
    </row>
    <row r="14530" spans="21:39" x14ac:dyDescent="0.2">
      <c r="U14530" s="4"/>
      <c r="V14530" s="4"/>
      <c r="W14530" s="4"/>
      <c r="X14530" s="4"/>
      <c r="AJ14530" s="4"/>
      <c r="AK14530" s="4"/>
      <c r="AL14530" s="4"/>
      <c r="AM14530" s="4"/>
    </row>
    <row r="14531" spans="21:39" x14ac:dyDescent="0.2">
      <c r="U14531" s="4"/>
      <c r="V14531" s="4"/>
      <c r="W14531" s="4"/>
      <c r="X14531" s="4"/>
      <c r="AJ14531" s="4"/>
      <c r="AK14531" s="4"/>
      <c r="AL14531" s="4"/>
      <c r="AM14531" s="4"/>
    </row>
    <row r="14532" spans="21:39" x14ac:dyDescent="0.2">
      <c r="U14532" s="4"/>
      <c r="V14532" s="4"/>
      <c r="W14532" s="4"/>
      <c r="X14532" s="4"/>
      <c r="AJ14532" s="4"/>
      <c r="AK14532" s="4"/>
      <c r="AL14532" s="4"/>
      <c r="AM14532" s="4"/>
    </row>
    <row r="14533" spans="21:39" x14ac:dyDescent="0.2">
      <c r="U14533" s="4"/>
      <c r="V14533" s="4"/>
      <c r="W14533" s="4"/>
      <c r="X14533" s="4"/>
      <c r="AJ14533" s="4"/>
      <c r="AK14533" s="4"/>
      <c r="AL14533" s="4"/>
      <c r="AM14533" s="4"/>
    </row>
    <row r="14534" spans="21:39" x14ac:dyDescent="0.2">
      <c r="U14534" s="4"/>
      <c r="V14534" s="4"/>
      <c r="W14534" s="4"/>
      <c r="X14534" s="4"/>
      <c r="AJ14534" s="4"/>
      <c r="AK14534" s="4"/>
      <c r="AL14534" s="4"/>
      <c r="AM14534" s="4"/>
    </row>
    <row r="14535" spans="21:39" x14ac:dyDescent="0.2">
      <c r="U14535" s="4"/>
      <c r="V14535" s="4"/>
      <c r="W14535" s="4"/>
      <c r="X14535" s="4"/>
      <c r="AJ14535" s="4"/>
      <c r="AK14535" s="4"/>
      <c r="AL14535" s="4"/>
      <c r="AM14535" s="4"/>
    </row>
    <row r="14536" spans="21:39" x14ac:dyDescent="0.2">
      <c r="U14536" s="4"/>
      <c r="V14536" s="4"/>
      <c r="W14536" s="4"/>
      <c r="X14536" s="4"/>
      <c r="AJ14536" s="4"/>
      <c r="AK14536" s="4"/>
      <c r="AL14536" s="4"/>
      <c r="AM14536" s="4"/>
    </row>
    <row r="14537" spans="21:39" x14ac:dyDescent="0.2">
      <c r="U14537" s="4"/>
      <c r="V14537" s="4"/>
      <c r="W14537" s="4"/>
      <c r="X14537" s="4"/>
      <c r="AJ14537" s="4"/>
      <c r="AK14537" s="4"/>
      <c r="AL14537" s="4"/>
      <c r="AM14537" s="4"/>
    </row>
    <row r="14538" spans="21:39" x14ac:dyDescent="0.2">
      <c r="U14538" s="4"/>
      <c r="V14538" s="4"/>
      <c r="W14538" s="4"/>
      <c r="X14538" s="4"/>
      <c r="AJ14538" s="4"/>
      <c r="AK14538" s="4"/>
      <c r="AL14538" s="4"/>
      <c r="AM14538" s="4"/>
    </row>
    <row r="14539" spans="21:39" x14ac:dyDescent="0.2">
      <c r="U14539" s="4"/>
      <c r="V14539" s="4"/>
      <c r="W14539" s="4"/>
      <c r="X14539" s="4"/>
      <c r="AJ14539" s="4"/>
      <c r="AK14539" s="4"/>
      <c r="AL14539" s="4"/>
      <c r="AM14539" s="4"/>
    </row>
    <row r="14540" spans="21:39" x14ac:dyDescent="0.2">
      <c r="U14540" s="4"/>
      <c r="V14540" s="4"/>
      <c r="W14540" s="4"/>
      <c r="X14540" s="4"/>
      <c r="AJ14540" s="4"/>
      <c r="AK14540" s="4"/>
      <c r="AL14540" s="4"/>
      <c r="AM14540" s="4"/>
    </row>
    <row r="14541" spans="21:39" x14ac:dyDescent="0.2">
      <c r="U14541" s="4"/>
      <c r="V14541" s="4"/>
      <c r="W14541" s="4"/>
      <c r="X14541" s="4"/>
      <c r="AJ14541" s="4"/>
      <c r="AK14541" s="4"/>
      <c r="AL14541" s="4"/>
      <c r="AM14541" s="4"/>
    </row>
    <row r="14542" spans="21:39" x14ac:dyDescent="0.2">
      <c r="U14542" s="4"/>
      <c r="V14542" s="4"/>
      <c r="W14542" s="4"/>
      <c r="X14542" s="4"/>
      <c r="AJ14542" s="4"/>
      <c r="AK14542" s="4"/>
      <c r="AL14542" s="4"/>
      <c r="AM14542" s="4"/>
    </row>
    <row r="14543" spans="21:39" x14ac:dyDescent="0.2">
      <c r="U14543" s="4"/>
      <c r="V14543" s="4"/>
      <c r="W14543" s="4"/>
      <c r="X14543" s="4"/>
      <c r="AJ14543" s="4"/>
      <c r="AK14543" s="4"/>
      <c r="AL14543" s="4"/>
      <c r="AM14543" s="4"/>
    </row>
    <row r="14544" spans="21:39" x14ac:dyDescent="0.2">
      <c r="U14544" s="4"/>
      <c r="V14544" s="4"/>
      <c r="W14544" s="4"/>
      <c r="X14544" s="4"/>
      <c r="AJ14544" s="4"/>
      <c r="AK14544" s="4"/>
      <c r="AL14544" s="4"/>
      <c r="AM14544" s="4"/>
    </row>
    <row r="14545" spans="21:39" x14ac:dyDescent="0.2">
      <c r="U14545" s="4"/>
      <c r="V14545" s="4"/>
      <c r="W14545" s="4"/>
      <c r="X14545" s="4"/>
      <c r="AJ14545" s="4"/>
      <c r="AK14545" s="4"/>
      <c r="AL14545" s="4"/>
      <c r="AM14545" s="4"/>
    </row>
    <row r="14546" spans="21:39" x14ac:dyDescent="0.2">
      <c r="U14546" s="4"/>
      <c r="V14546" s="4"/>
      <c r="W14546" s="4"/>
      <c r="X14546" s="4"/>
      <c r="AJ14546" s="4"/>
      <c r="AK14546" s="4"/>
      <c r="AL14546" s="4"/>
      <c r="AM14546" s="4"/>
    </row>
    <row r="14547" spans="21:39" x14ac:dyDescent="0.2">
      <c r="U14547" s="4"/>
      <c r="V14547" s="4"/>
      <c r="W14547" s="4"/>
      <c r="X14547" s="4"/>
      <c r="AJ14547" s="4"/>
      <c r="AK14547" s="4"/>
      <c r="AL14547" s="4"/>
      <c r="AM14547" s="4"/>
    </row>
    <row r="14548" spans="21:39" x14ac:dyDescent="0.2">
      <c r="U14548" s="4"/>
      <c r="V14548" s="4"/>
      <c r="W14548" s="4"/>
      <c r="X14548" s="4"/>
      <c r="AJ14548" s="4"/>
      <c r="AK14548" s="4"/>
      <c r="AL14548" s="4"/>
      <c r="AM14548" s="4"/>
    </row>
    <row r="14549" spans="21:39" x14ac:dyDescent="0.2">
      <c r="U14549" s="4"/>
      <c r="V14549" s="4"/>
      <c r="W14549" s="4"/>
      <c r="X14549" s="4"/>
      <c r="AJ14549" s="4"/>
      <c r="AK14549" s="4"/>
      <c r="AL14549" s="4"/>
      <c r="AM14549" s="4"/>
    </row>
    <row r="14550" spans="21:39" x14ac:dyDescent="0.2">
      <c r="U14550" s="4"/>
      <c r="V14550" s="4"/>
      <c r="W14550" s="4"/>
      <c r="X14550" s="4"/>
      <c r="AJ14550" s="4"/>
      <c r="AK14550" s="4"/>
      <c r="AL14550" s="4"/>
      <c r="AM14550" s="4"/>
    </row>
    <row r="14551" spans="21:39" x14ac:dyDescent="0.2">
      <c r="U14551" s="4"/>
      <c r="V14551" s="4"/>
      <c r="W14551" s="4"/>
      <c r="X14551" s="4"/>
      <c r="AJ14551" s="4"/>
      <c r="AK14551" s="4"/>
      <c r="AL14551" s="4"/>
      <c r="AM14551" s="4"/>
    </row>
    <row r="14552" spans="21:39" x14ac:dyDescent="0.2">
      <c r="U14552" s="4"/>
      <c r="V14552" s="4"/>
      <c r="W14552" s="4"/>
      <c r="X14552" s="4"/>
      <c r="AJ14552" s="4"/>
      <c r="AK14552" s="4"/>
      <c r="AL14552" s="4"/>
      <c r="AM14552" s="4"/>
    </row>
    <row r="14553" spans="21:39" x14ac:dyDescent="0.2">
      <c r="U14553" s="4"/>
      <c r="V14553" s="4"/>
      <c r="W14553" s="4"/>
      <c r="X14553" s="4"/>
      <c r="AJ14553" s="4"/>
      <c r="AK14553" s="4"/>
      <c r="AL14553" s="4"/>
      <c r="AM14553" s="4"/>
    </row>
    <row r="14554" spans="21:39" x14ac:dyDescent="0.2">
      <c r="U14554" s="4"/>
      <c r="V14554" s="4"/>
      <c r="W14554" s="4"/>
      <c r="X14554" s="4"/>
      <c r="AJ14554" s="4"/>
      <c r="AK14554" s="4"/>
      <c r="AL14554" s="4"/>
      <c r="AM14554" s="4"/>
    </row>
    <row r="14555" spans="21:39" x14ac:dyDescent="0.2">
      <c r="U14555" s="4"/>
      <c r="V14555" s="4"/>
      <c r="W14555" s="4"/>
      <c r="X14555" s="4"/>
      <c r="AJ14555" s="4"/>
      <c r="AK14555" s="4"/>
      <c r="AL14555" s="4"/>
      <c r="AM14555" s="4"/>
    </row>
    <row r="14556" spans="21:39" x14ac:dyDescent="0.2">
      <c r="U14556" s="4"/>
      <c r="V14556" s="4"/>
      <c r="W14556" s="4"/>
      <c r="X14556" s="4"/>
      <c r="AJ14556" s="4"/>
      <c r="AK14556" s="4"/>
      <c r="AL14556" s="4"/>
      <c r="AM14556" s="4"/>
    </row>
    <row r="14557" spans="21:39" x14ac:dyDescent="0.2">
      <c r="U14557" s="4"/>
      <c r="V14557" s="4"/>
      <c r="W14557" s="4"/>
      <c r="X14557" s="4"/>
      <c r="AJ14557" s="4"/>
      <c r="AK14557" s="4"/>
      <c r="AL14557" s="4"/>
      <c r="AM14557" s="4"/>
    </row>
    <row r="14558" spans="21:39" x14ac:dyDescent="0.2">
      <c r="U14558" s="4"/>
      <c r="V14558" s="4"/>
      <c r="W14558" s="4"/>
      <c r="X14558" s="4"/>
      <c r="AJ14558" s="4"/>
      <c r="AK14558" s="4"/>
      <c r="AL14558" s="4"/>
      <c r="AM14558" s="4"/>
    </row>
    <row r="14559" spans="21:39" x14ac:dyDescent="0.2">
      <c r="U14559" s="4"/>
      <c r="V14559" s="4"/>
      <c r="W14559" s="4"/>
      <c r="X14559" s="4"/>
      <c r="AJ14559" s="4"/>
      <c r="AK14559" s="4"/>
      <c r="AL14559" s="4"/>
      <c r="AM14559" s="4"/>
    </row>
    <row r="14560" spans="21:39" x14ac:dyDescent="0.2">
      <c r="U14560" s="4"/>
      <c r="V14560" s="4"/>
      <c r="W14560" s="4"/>
      <c r="X14560" s="4"/>
      <c r="AJ14560" s="4"/>
      <c r="AK14560" s="4"/>
      <c r="AL14560" s="4"/>
      <c r="AM14560" s="4"/>
    </row>
    <row r="14561" spans="21:39" x14ac:dyDescent="0.2">
      <c r="U14561" s="4"/>
      <c r="V14561" s="4"/>
      <c r="W14561" s="4"/>
      <c r="X14561" s="4"/>
      <c r="AJ14561" s="4"/>
      <c r="AK14561" s="4"/>
      <c r="AL14561" s="4"/>
      <c r="AM14561" s="4"/>
    </row>
    <row r="14562" spans="21:39" x14ac:dyDescent="0.2">
      <c r="U14562" s="4"/>
      <c r="V14562" s="4"/>
      <c r="W14562" s="4"/>
      <c r="X14562" s="4"/>
      <c r="AJ14562" s="4"/>
      <c r="AK14562" s="4"/>
      <c r="AL14562" s="4"/>
      <c r="AM14562" s="4"/>
    </row>
    <row r="14563" spans="21:39" x14ac:dyDescent="0.2">
      <c r="U14563" s="4"/>
      <c r="V14563" s="4"/>
      <c r="W14563" s="4"/>
      <c r="X14563" s="4"/>
      <c r="AJ14563" s="4"/>
      <c r="AK14563" s="4"/>
      <c r="AL14563" s="4"/>
      <c r="AM14563" s="4"/>
    </row>
    <row r="14564" spans="21:39" x14ac:dyDescent="0.2">
      <c r="U14564" s="4"/>
      <c r="V14564" s="4"/>
      <c r="W14564" s="4"/>
      <c r="X14564" s="4"/>
      <c r="AJ14564" s="4"/>
      <c r="AK14564" s="4"/>
      <c r="AL14564" s="4"/>
      <c r="AM14564" s="4"/>
    </row>
    <row r="14565" spans="21:39" x14ac:dyDescent="0.2">
      <c r="U14565" s="4"/>
      <c r="V14565" s="4"/>
      <c r="W14565" s="4"/>
      <c r="X14565" s="4"/>
      <c r="AJ14565" s="4"/>
      <c r="AK14565" s="4"/>
      <c r="AL14565" s="4"/>
      <c r="AM14565" s="4"/>
    </row>
    <row r="14566" spans="21:39" x14ac:dyDescent="0.2">
      <c r="U14566" s="4"/>
      <c r="V14566" s="4"/>
      <c r="W14566" s="4"/>
      <c r="X14566" s="4"/>
      <c r="AJ14566" s="4"/>
      <c r="AK14566" s="4"/>
      <c r="AL14566" s="4"/>
      <c r="AM14566" s="4"/>
    </row>
    <row r="14567" spans="21:39" x14ac:dyDescent="0.2">
      <c r="U14567" s="4"/>
      <c r="V14567" s="4"/>
      <c r="W14567" s="4"/>
      <c r="X14567" s="4"/>
      <c r="AJ14567" s="4"/>
      <c r="AK14567" s="4"/>
      <c r="AL14567" s="4"/>
      <c r="AM14567" s="4"/>
    </row>
    <row r="14568" spans="21:39" x14ac:dyDescent="0.2">
      <c r="U14568" s="4"/>
      <c r="V14568" s="4"/>
      <c r="W14568" s="4"/>
      <c r="X14568" s="4"/>
      <c r="AJ14568" s="4"/>
      <c r="AK14568" s="4"/>
      <c r="AL14568" s="4"/>
      <c r="AM14568" s="4"/>
    </row>
    <row r="14569" spans="21:39" x14ac:dyDescent="0.2">
      <c r="U14569" s="4"/>
      <c r="V14569" s="4"/>
      <c r="W14569" s="4"/>
      <c r="X14569" s="4"/>
      <c r="AJ14569" s="4"/>
      <c r="AK14569" s="4"/>
      <c r="AL14569" s="4"/>
      <c r="AM14569" s="4"/>
    </row>
    <row r="14570" spans="21:39" x14ac:dyDescent="0.2">
      <c r="U14570" s="4"/>
      <c r="V14570" s="4"/>
      <c r="W14570" s="4"/>
      <c r="X14570" s="4"/>
      <c r="AJ14570" s="4"/>
      <c r="AK14570" s="4"/>
      <c r="AL14570" s="4"/>
      <c r="AM14570" s="4"/>
    </row>
    <row r="14571" spans="21:39" x14ac:dyDescent="0.2">
      <c r="U14571" s="4"/>
      <c r="V14571" s="4"/>
      <c r="W14571" s="4"/>
      <c r="X14571" s="4"/>
      <c r="AJ14571" s="4"/>
      <c r="AK14571" s="4"/>
      <c r="AL14571" s="4"/>
      <c r="AM14571" s="4"/>
    </row>
    <row r="14572" spans="21:39" x14ac:dyDescent="0.2">
      <c r="U14572" s="4"/>
      <c r="V14572" s="4"/>
      <c r="W14572" s="4"/>
      <c r="X14572" s="4"/>
      <c r="AJ14572" s="4"/>
      <c r="AK14572" s="4"/>
      <c r="AL14572" s="4"/>
      <c r="AM14572" s="4"/>
    </row>
    <row r="14573" spans="21:39" x14ac:dyDescent="0.2">
      <c r="U14573" s="4"/>
      <c r="V14573" s="4"/>
      <c r="W14573" s="4"/>
      <c r="X14573" s="4"/>
      <c r="AJ14573" s="4"/>
      <c r="AK14573" s="4"/>
      <c r="AL14573" s="4"/>
      <c r="AM14573" s="4"/>
    </row>
    <row r="14574" spans="21:39" x14ac:dyDescent="0.2">
      <c r="U14574" s="4"/>
      <c r="V14574" s="4"/>
      <c r="W14574" s="4"/>
      <c r="X14574" s="4"/>
      <c r="AJ14574" s="4"/>
      <c r="AK14574" s="4"/>
      <c r="AL14574" s="4"/>
      <c r="AM14574" s="4"/>
    </row>
    <row r="14575" spans="21:39" x14ac:dyDescent="0.2">
      <c r="U14575" s="4"/>
      <c r="V14575" s="4"/>
      <c r="W14575" s="4"/>
      <c r="X14575" s="4"/>
      <c r="AJ14575" s="4"/>
      <c r="AK14575" s="4"/>
      <c r="AL14575" s="4"/>
      <c r="AM14575" s="4"/>
    </row>
    <row r="14576" spans="21:39" x14ac:dyDescent="0.2">
      <c r="U14576" s="4"/>
      <c r="V14576" s="4"/>
      <c r="W14576" s="4"/>
      <c r="X14576" s="4"/>
      <c r="AJ14576" s="4"/>
      <c r="AK14576" s="4"/>
      <c r="AL14576" s="4"/>
      <c r="AM14576" s="4"/>
    </row>
    <row r="14577" spans="21:39" x14ac:dyDescent="0.2">
      <c r="U14577" s="4"/>
      <c r="V14577" s="4"/>
      <c r="W14577" s="4"/>
      <c r="X14577" s="4"/>
      <c r="AJ14577" s="4"/>
      <c r="AK14577" s="4"/>
      <c r="AL14577" s="4"/>
      <c r="AM14577" s="4"/>
    </row>
    <row r="14578" spans="21:39" x14ac:dyDescent="0.2">
      <c r="U14578" s="4"/>
      <c r="V14578" s="4"/>
      <c r="W14578" s="4"/>
      <c r="X14578" s="4"/>
      <c r="AJ14578" s="4"/>
      <c r="AK14578" s="4"/>
      <c r="AL14578" s="4"/>
      <c r="AM14578" s="4"/>
    </row>
    <row r="14579" spans="21:39" x14ac:dyDescent="0.2">
      <c r="U14579" s="4"/>
      <c r="V14579" s="4"/>
      <c r="W14579" s="4"/>
      <c r="X14579" s="4"/>
      <c r="AJ14579" s="4"/>
      <c r="AK14579" s="4"/>
      <c r="AL14579" s="4"/>
      <c r="AM14579" s="4"/>
    </row>
    <row r="14580" spans="21:39" x14ac:dyDescent="0.2">
      <c r="U14580" s="4"/>
      <c r="V14580" s="4"/>
      <c r="W14580" s="4"/>
      <c r="X14580" s="4"/>
      <c r="AJ14580" s="4"/>
      <c r="AK14580" s="4"/>
      <c r="AL14580" s="4"/>
      <c r="AM14580" s="4"/>
    </row>
    <row r="14581" spans="21:39" x14ac:dyDescent="0.2">
      <c r="U14581" s="4"/>
      <c r="V14581" s="4"/>
      <c r="W14581" s="4"/>
      <c r="X14581" s="4"/>
      <c r="AJ14581" s="4"/>
      <c r="AK14581" s="4"/>
      <c r="AL14581" s="4"/>
      <c r="AM14581" s="4"/>
    </row>
    <row r="14582" spans="21:39" x14ac:dyDescent="0.2">
      <c r="U14582" s="4"/>
      <c r="V14582" s="4"/>
      <c r="W14582" s="4"/>
      <c r="X14582" s="4"/>
      <c r="AJ14582" s="4"/>
      <c r="AK14582" s="4"/>
      <c r="AL14582" s="4"/>
      <c r="AM14582" s="4"/>
    </row>
    <row r="14583" spans="21:39" x14ac:dyDescent="0.2">
      <c r="U14583" s="4"/>
      <c r="V14583" s="4"/>
      <c r="W14583" s="4"/>
      <c r="X14583" s="4"/>
      <c r="AJ14583" s="4"/>
      <c r="AK14583" s="4"/>
      <c r="AL14583" s="4"/>
      <c r="AM14583" s="4"/>
    </row>
    <row r="14584" spans="21:39" x14ac:dyDescent="0.2">
      <c r="U14584" s="4"/>
      <c r="V14584" s="4"/>
      <c r="W14584" s="4"/>
      <c r="X14584" s="4"/>
      <c r="AJ14584" s="4"/>
      <c r="AK14584" s="4"/>
      <c r="AL14584" s="4"/>
      <c r="AM14584" s="4"/>
    </row>
    <row r="14585" spans="21:39" x14ac:dyDescent="0.2">
      <c r="U14585" s="4"/>
      <c r="V14585" s="4"/>
      <c r="W14585" s="4"/>
      <c r="X14585" s="4"/>
      <c r="AJ14585" s="4"/>
      <c r="AK14585" s="4"/>
      <c r="AL14585" s="4"/>
      <c r="AM14585" s="4"/>
    </row>
    <row r="14586" spans="21:39" x14ac:dyDescent="0.2">
      <c r="U14586" s="4"/>
      <c r="V14586" s="4"/>
      <c r="W14586" s="4"/>
      <c r="X14586" s="4"/>
      <c r="AJ14586" s="4"/>
      <c r="AK14586" s="4"/>
      <c r="AL14586" s="4"/>
      <c r="AM14586" s="4"/>
    </row>
    <row r="14587" spans="21:39" x14ac:dyDescent="0.2">
      <c r="U14587" s="4"/>
      <c r="V14587" s="4"/>
      <c r="W14587" s="4"/>
      <c r="X14587" s="4"/>
      <c r="AJ14587" s="4"/>
      <c r="AK14587" s="4"/>
      <c r="AL14587" s="4"/>
      <c r="AM14587" s="4"/>
    </row>
    <row r="14588" spans="21:39" x14ac:dyDescent="0.2">
      <c r="U14588" s="4"/>
      <c r="V14588" s="4"/>
      <c r="W14588" s="4"/>
      <c r="X14588" s="4"/>
      <c r="AJ14588" s="4"/>
      <c r="AK14588" s="4"/>
      <c r="AL14588" s="4"/>
      <c r="AM14588" s="4"/>
    </row>
    <row r="14589" spans="21:39" x14ac:dyDescent="0.2">
      <c r="U14589" s="4"/>
      <c r="V14589" s="4"/>
      <c r="W14589" s="4"/>
      <c r="X14589" s="4"/>
      <c r="AJ14589" s="4"/>
      <c r="AK14589" s="4"/>
      <c r="AL14589" s="4"/>
      <c r="AM14589" s="4"/>
    </row>
    <row r="14590" spans="21:39" x14ac:dyDescent="0.2">
      <c r="U14590" s="4"/>
      <c r="V14590" s="4"/>
      <c r="W14590" s="4"/>
      <c r="X14590" s="4"/>
      <c r="AJ14590" s="4"/>
      <c r="AK14590" s="4"/>
      <c r="AL14590" s="4"/>
      <c r="AM14590" s="4"/>
    </row>
    <row r="14591" spans="21:39" x14ac:dyDescent="0.2">
      <c r="U14591" s="4"/>
      <c r="V14591" s="4"/>
      <c r="W14591" s="4"/>
      <c r="X14591" s="4"/>
      <c r="AJ14591" s="4"/>
      <c r="AK14591" s="4"/>
      <c r="AL14591" s="4"/>
      <c r="AM14591" s="4"/>
    </row>
    <row r="14592" spans="21:39" x14ac:dyDescent="0.2">
      <c r="U14592" s="4"/>
      <c r="V14592" s="4"/>
      <c r="W14592" s="4"/>
      <c r="X14592" s="4"/>
      <c r="AJ14592" s="4"/>
      <c r="AK14592" s="4"/>
      <c r="AL14592" s="4"/>
      <c r="AM14592" s="4"/>
    </row>
    <row r="14593" spans="21:39" x14ac:dyDescent="0.2">
      <c r="U14593" s="4"/>
      <c r="V14593" s="4"/>
      <c r="W14593" s="4"/>
      <c r="X14593" s="4"/>
      <c r="AJ14593" s="4"/>
      <c r="AK14593" s="4"/>
      <c r="AL14593" s="4"/>
      <c r="AM14593" s="4"/>
    </row>
    <row r="14594" spans="21:39" x14ac:dyDescent="0.2">
      <c r="U14594" s="4"/>
      <c r="V14594" s="4"/>
      <c r="W14594" s="4"/>
      <c r="X14594" s="4"/>
      <c r="AJ14594" s="4"/>
      <c r="AK14594" s="4"/>
      <c r="AL14594" s="4"/>
      <c r="AM14594" s="4"/>
    </row>
    <row r="14595" spans="21:39" x14ac:dyDescent="0.2">
      <c r="U14595" s="4"/>
      <c r="V14595" s="4"/>
      <c r="W14595" s="4"/>
      <c r="X14595" s="4"/>
      <c r="AJ14595" s="4"/>
      <c r="AK14595" s="4"/>
      <c r="AL14595" s="4"/>
      <c r="AM14595" s="4"/>
    </row>
    <row r="14596" spans="21:39" x14ac:dyDescent="0.2">
      <c r="U14596" s="4"/>
      <c r="V14596" s="4"/>
      <c r="W14596" s="4"/>
      <c r="X14596" s="4"/>
      <c r="AJ14596" s="4"/>
      <c r="AK14596" s="4"/>
      <c r="AL14596" s="4"/>
      <c r="AM14596" s="4"/>
    </row>
    <row r="14597" spans="21:39" x14ac:dyDescent="0.2">
      <c r="U14597" s="4"/>
      <c r="V14597" s="4"/>
      <c r="W14597" s="4"/>
      <c r="X14597" s="4"/>
      <c r="AJ14597" s="4"/>
      <c r="AK14597" s="4"/>
      <c r="AL14597" s="4"/>
      <c r="AM14597" s="4"/>
    </row>
    <row r="14598" spans="21:39" x14ac:dyDescent="0.2">
      <c r="U14598" s="4"/>
      <c r="V14598" s="4"/>
      <c r="W14598" s="4"/>
      <c r="X14598" s="4"/>
      <c r="AJ14598" s="4"/>
      <c r="AK14598" s="4"/>
      <c r="AL14598" s="4"/>
      <c r="AM14598" s="4"/>
    </row>
    <row r="14599" spans="21:39" x14ac:dyDescent="0.2">
      <c r="U14599" s="4"/>
      <c r="V14599" s="4"/>
      <c r="W14599" s="4"/>
      <c r="X14599" s="4"/>
      <c r="AJ14599" s="4"/>
      <c r="AK14599" s="4"/>
      <c r="AL14599" s="4"/>
      <c r="AM14599" s="4"/>
    </row>
    <row r="14600" spans="21:39" x14ac:dyDescent="0.2">
      <c r="U14600" s="4"/>
      <c r="V14600" s="4"/>
      <c r="W14600" s="4"/>
      <c r="X14600" s="4"/>
      <c r="AJ14600" s="4"/>
      <c r="AK14600" s="4"/>
      <c r="AL14600" s="4"/>
      <c r="AM14600" s="4"/>
    </row>
    <row r="14601" spans="21:39" x14ac:dyDescent="0.2">
      <c r="U14601" s="4"/>
      <c r="V14601" s="4"/>
      <c r="W14601" s="4"/>
      <c r="X14601" s="4"/>
      <c r="AJ14601" s="4"/>
      <c r="AK14601" s="4"/>
      <c r="AL14601" s="4"/>
      <c r="AM14601" s="4"/>
    </row>
    <row r="14602" spans="21:39" x14ac:dyDescent="0.2">
      <c r="U14602" s="4"/>
      <c r="V14602" s="4"/>
      <c r="W14602" s="4"/>
      <c r="X14602" s="4"/>
      <c r="AJ14602" s="4"/>
      <c r="AK14602" s="4"/>
      <c r="AL14602" s="4"/>
      <c r="AM14602" s="4"/>
    </row>
    <row r="14603" spans="21:39" x14ac:dyDescent="0.2">
      <c r="U14603" s="4"/>
      <c r="V14603" s="4"/>
      <c r="W14603" s="4"/>
      <c r="X14603" s="4"/>
      <c r="AJ14603" s="4"/>
      <c r="AK14603" s="4"/>
      <c r="AL14603" s="4"/>
      <c r="AM14603" s="4"/>
    </row>
    <row r="14604" spans="21:39" x14ac:dyDescent="0.2">
      <c r="U14604" s="4"/>
      <c r="V14604" s="4"/>
      <c r="W14604" s="4"/>
      <c r="X14604" s="4"/>
      <c r="AJ14604" s="4"/>
      <c r="AK14604" s="4"/>
      <c r="AL14604" s="4"/>
      <c r="AM14604" s="4"/>
    </row>
    <row r="14605" spans="21:39" x14ac:dyDescent="0.2">
      <c r="U14605" s="4"/>
      <c r="V14605" s="4"/>
      <c r="W14605" s="4"/>
      <c r="X14605" s="4"/>
      <c r="AJ14605" s="4"/>
      <c r="AK14605" s="4"/>
      <c r="AL14605" s="4"/>
      <c r="AM14605" s="4"/>
    </row>
    <row r="14606" spans="21:39" x14ac:dyDescent="0.2">
      <c r="U14606" s="4"/>
      <c r="V14606" s="4"/>
      <c r="W14606" s="4"/>
      <c r="X14606" s="4"/>
      <c r="AJ14606" s="4"/>
      <c r="AK14606" s="4"/>
      <c r="AL14606" s="4"/>
      <c r="AM14606" s="4"/>
    </row>
    <row r="14607" spans="21:39" x14ac:dyDescent="0.2">
      <c r="U14607" s="4"/>
      <c r="V14607" s="4"/>
      <c r="W14607" s="4"/>
      <c r="X14607" s="4"/>
      <c r="AJ14607" s="4"/>
      <c r="AK14607" s="4"/>
      <c r="AL14607" s="4"/>
      <c r="AM14607" s="4"/>
    </row>
    <row r="14608" spans="21:39" x14ac:dyDescent="0.2">
      <c r="U14608" s="4"/>
      <c r="V14608" s="4"/>
      <c r="W14608" s="4"/>
      <c r="X14608" s="4"/>
      <c r="AJ14608" s="4"/>
      <c r="AK14608" s="4"/>
      <c r="AL14608" s="4"/>
      <c r="AM14608" s="4"/>
    </row>
    <row r="14609" spans="21:39" x14ac:dyDescent="0.2">
      <c r="U14609" s="4"/>
      <c r="V14609" s="4"/>
      <c r="W14609" s="4"/>
      <c r="X14609" s="4"/>
      <c r="AJ14609" s="4"/>
      <c r="AK14609" s="4"/>
      <c r="AL14609" s="4"/>
      <c r="AM14609" s="4"/>
    </row>
    <row r="14610" spans="21:39" x14ac:dyDescent="0.2">
      <c r="U14610" s="4"/>
      <c r="V14610" s="4"/>
      <c r="W14610" s="4"/>
      <c r="X14610" s="4"/>
      <c r="AJ14610" s="4"/>
      <c r="AK14610" s="4"/>
      <c r="AL14610" s="4"/>
      <c r="AM14610" s="4"/>
    </row>
    <row r="14611" spans="21:39" x14ac:dyDescent="0.2">
      <c r="U14611" s="4"/>
      <c r="V14611" s="4"/>
      <c r="W14611" s="4"/>
      <c r="X14611" s="4"/>
      <c r="AJ14611" s="4"/>
      <c r="AK14611" s="4"/>
      <c r="AL14611" s="4"/>
      <c r="AM14611" s="4"/>
    </row>
    <row r="14612" spans="21:39" x14ac:dyDescent="0.2">
      <c r="U14612" s="4"/>
      <c r="V14612" s="4"/>
      <c r="W14612" s="4"/>
      <c r="X14612" s="4"/>
      <c r="AJ14612" s="4"/>
      <c r="AK14612" s="4"/>
      <c r="AL14612" s="4"/>
      <c r="AM14612" s="4"/>
    </row>
    <row r="14613" spans="21:39" x14ac:dyDescent="0.2">
      <c r="U14613" s="4"/>
      <c r="V14613" s="4"/>
      <c r="W14613" s="4"/>
      <c r="X14613" s="4"/>
      <c r="AJ14613" s="4"/>
      <c r="AK14613" s="4"/>
      <c r="AL14613" s="4"/>
      <c r="AM14613" s="4"/>
    </row>
    <row r="14614" spans="21:39" x14ac:dyDescent="0.2">
      <c r="U14614" s="4"/>
      <c r="V14614" s="4"/>
      <c r="W14614" s="4"/>
      <c r="X14614" s="4"/>
      <c r="AJ14614" s="4"/>
      <c r="AK14614" s="4"/>
      <c r="AL14614" s="4"/>
      <c r="AM14614" s="4"/>
    </row>
    <row r="14615" spans="21:39" x14ac:dyDescent="0.2">
      <c r="U14615" s="4"/>
      <c r="V14615" s="4"/>
      <c r="W14615" s="4"/>
      <c r="X14615" s="4"/>
      <c r="AJ14615" s="4"/>
      <c r="AK14615" s="4"/>
      <c r="AL14615" s="4"/>
      <c r="AM14615" s="4"/>
    </row>
    <row r="14616" spans="21:39" x14ac:dyDescent="0.2">
      <c r="U14616" s="4"/>
      <c r="V14616" s="4"/>
      <c r="W14616" s="4"/>
      <c r="X14616" s="4"/>
      <c r="AJ14616" s="4"/>
      <c r="AK14616" s="4"/>
      <c r="AL14616" s="4"/>
      <c r="AM14616" s="4"/>
    </row>
    <row r="14617" spans="21:39" x14ac:dyDescent="0.2">
      <c r="U14617" s="4"/>
      <c r="V14617" s="4"/>
      <c r="W14617" s="4"/>
      <c r="X14617" s="4"/>
      <c r="AJ14617" s="4"/>
      <c r="AK14617" s="4"/>
      <c r="AL14617" s="4"/>
      <c r="AM14617" s="4"/>
    </row>
    <row r="14618" spans="21:39" x14ac:dyDescent="0.2">
      <c r="U14618" s="4"/>
      <c r="V14618" s="4"/>
      <c r="W14618" s="4"/>
      <c r="X14618" s="4"/>
      <c r="AJ14618" s="4"/>
      <c r="AK14618" s="4"/>
      <c r="AL14618" s="4"/>
      <c r="AM14618" s="4"/>
    </row>
    <row r="14619" spans="21:39" x14ac:dyDescent="0.2">
      <c r="U14619" s="4"/>
      <c r="V14619" s="4"/>
      <c r="W14619" s="4"/>
      <c r="X14619" s="4"/>
      <c r="AJ14619" s="4"/>
      <c r="AK14619" s="4"/>
      <c r="AL14619" s="4"/>
      <c r="AM14619" s="4"/>
    </row>
    <row r="14620" spans="21:39" x14ac:dyDescent="0.2">
      <c r="U14620" s="4"/>
      <c r="V14620" s="4"/>
      <c r="W14620" s="4"/>
      <c r="X14620" s="4"/>
      <c r="AJ14620" s="4"/>
      <c r="AK14620" s="4"/>
      <c r="AL14620" s="4"/>
      <c r="AM14620" s="4"/>
    </row>
    <row r="14621" spans="21:39" x14ac:dyDescent="0.2">
      <c r="U14621" s="4"/>
      <c r="V14621" s="4"/>
      <c r="W14621" s="4"/>
      <c r="X14621" s="4"/>
      <c r="AJ14621" s="4"/>
      <c r="AK14621" s="4"/>
      <c r="AL14621" s="4"/>
      <c r="AM14621" s="4"/>
    </row>
    <row r="14622" spans="21:39" x14ac:dyDescent="0.2">
      <c r="U14622" s="4"/>
      <c r="V14622" s="4"/>
      <c r="W14622" s="4"/>
      <c r="X14622" s="4"/>
      <c r="AJ14622" s="4"/>
      <c r="AK14622" s="4"/>
      <c r="AL14622" s="4"/>
      <c r="AM14622" s="4"/>
    </row>
    <row r="14623" spans="21:39" x14ac:dyDescent="0.2">
      <c r="U14623" s="4"/>
      <c r="V14623" s="4"/>
      <c r="W14623" s="4"/>
      <c r="X14623" s="4"/>
      <c r="AJ14623" s="4"/>
      <c r="AK14623" s="4"/>
      <c r="AL14623" s="4"/>
      <c r="AM14623" s="4"/>
    </row>
    <row r="14624" spans="21:39" x14ac:dyDescent="0.2">
      <c r="U14624" s="4"/>
      <c r="V14624" s="4"/>
      <c r="W14624" s="4"/>
      <c r="X14624" s="4"/>
      <c r="AJ14624" s="4"/>
      <c r="AK14624" s="4"/>
      <c r="AL14624" s="4"/>
      <c r="AM14624" s="4"/>
    </row>
    <row r="14625" spans="21:39" x14ac:dyDescent="0.2">
      <c r="U14625" s="4"/>
      <c r="V14625" s="4"/>
      <c r="W14625" s="4"/>
      <c r="X14625" s="4"/>
      <c r="AJ14625" s="4"/>
      <c r="AK14625" s="4"/>
      <c r="AL14625" s="4"/>
      <c r="AM14625" s="4"/>
    </row>
    <row r="14626" spans="21:39" x14ac:dyDescent="0.2">
      <c r="U14626" s="4"/>
      <c r="V14626" s="4"/>
      <c r="W14626" s="4"/>
      <c r="X14626" s="4"/>
      <c r="AJ14626" s="4"/>
      <c r="AK14626" s="4"/>
      <c r="AL14626" s="4"/>
      <c r="AM14626" s="4"/>
    </row>
    <row r="14627" spans="21:39" x14ac:dyDescent="0.2">
      <c r="U14627" s="4"/>
      <c r="V14627" s="4"/>
      <c r="W14627" s="4"/>
      <c r="X14627" s="4"/>
      <c r="AJ14627" s="4"/>
      <c r="AK14627" s="4"/>
      <c r="AL14627" s="4"/>
      <c r="AM14627" s="4"/>
    </row>
    <row r="14628" spans="21:39" x14ac:dyDescent="0.2">
      <c r="U14628" s="4"/>
      <c r="V14628" s="4"/>
      <c r="W14628" s="4"/>
      <c r="X14628" s="4"/>
      <c r="AJ14628" s="4"/>
      <c r="AK14628" s="4"/>
      <c r="AL14628" s="4"/>
      <c r="AM14628" s="4"/>
    </row>
    <row r="14629" spans="21:39" x14ac:dyDescent="0.2">
      <c r="U14629" s="4"/>
      <c r="V14629" s="4"/>
      <c r="W14629" s="4"/>
      <c r="X14629" s="4"/>
      <c r="AJ14629" s="4"/>
      <c r="AK14629" s="4"/>
      <c r="AL14629" s="4"/>
      <c r="AM14629" s="4"/>
    </row>
    <row r="14630" spans="21:39" x14ac:dyDescent="0.2">
      <c r="U14630" s="4"/>
      <c r="V14630" s="4"/>
      <c r="W14630" s="4"/>
      <c r="X14630" s="4"/>
      <c r="AJ14630" s="4"/>
      <c r="AK14630" s="4"/>
      <c r="AL14630" s="4"/>
      <c r="AM14630" s="4"/>
    </row>
    <row r="14631" spans="21:39" x14ac:dyDescent="0.2">
      <c r="U14631" s="4"/>
      <c r="V14631" s="4"/>
      <c r="W14631" s="4"/>
      <c r="X14631" s="4"/>
      <c r="AJ14631" s="4"/>
      <c r="AK14631" s="4"/>
      <c r="AL14631" s="4"/>
      <c r="AM14631" s="4"/>
    </row>
    <row r="14632" spans="21:39" x14ac:dyDescent="0.2">
      <c r="U14632" s="4"/>
      <c r="V14632" s="4"/>
      <c r="W14632" s="4"/>
      <c r="X14632" s="4"/>
      <c r="AJ14632" s="4"/>
      <c r="AK14632" s="4"/>
      <c r="AL14632" s="4"/>
      <c r="AM14632" s="4"/>
    </row>
    <row r="14633" spans="21:39" x14ac:dyDescent="0.2">
      <c r="U14633" s="4"/>
      <c r="V14633" s="4"/>
      <c r="W14633" s="4"/>
      <c r="X14633" s="4"/>
      <c r="AJ14633" s="4"/>
      <c r="AK14633" s="4"/>
      <c r="AL14633" s="4"/>
      <c r="AM14633" s="4"/>
    </row>
    <row r="14634" spans="21:39" x14ac:dyDescent="0.2">
      <c r="U14634" s="4"/>
      <c r="V14634" s="4"/>
      <c r="W14634" s="4"/>
      <c r="X14634" s="4"/>
      <c r="AJ14634" s="4"/>
      <c r="AK14634" s="4"/>
      <c r="AL14634" s="4"/>
      <c r="AM14634" s="4"/>
    </row>
    <row r="14635" spans="21:39" x14ac:dyDescent="0.2">
      <c r="U14635" s="4"/>
      <c r="V14635" s="4"/>
      <c r="W14635" s="4"/>
      <c r="X14635" s="4"/>
      <c r="AJ14635" s="4"/>
      <c r="AK14635" s="4"/>
      <c r="AL14635" s="4"/>
      <c r="AM14635" s="4"/>
    </row>
    <row r="14636" spans="21:39" x14ac:dyDescent="0.2">
      <c r="U14636" s="4"/>
      <c r="V14636" s="4"/>
      <c r="W14636" s="4"/>
      <c r="X14636" s="4"/>
      <c r="AJ14636" s="4"/>
      <c r="AK14636" s="4"/>
      <c r="AL14636" s="4"/>
      <c r="AM14636" s="4"/>
    </row>
    <row r="14637" spans="21:39" x14ac:dyDescent="0.2">
      <c r="U14637" s="4"/>
      <c r="V14637" s="4"/>
      <c r="W14637" s="4"/>
      <c r="X14637" s="4"/>
      <c r="AJ14637" s="4"/>
      <c r="AK14637" s="4"/>
      <c r="AL14637" s="4"/>
      <c r="AM14637" s="4"/>
    </row>
    <row r="14638" spans="21:39" x14ac:dyDescent="0.2">
      <c r="U14638" s="4"/>
      <c r="V14638" s="4"/>
      <c r="W14638" s="4"/>
      <c r="X14638" s="4"/>
      <c r="AJ14638" s="4"/>
      <c r="AK14638" s="4"/>
      <c r="AL14638" s="4"/>
      <c r="AM14638" s="4"/>
    </row>
    <row r="14639" spans="21:39" x14ac:dyDescent="0.2">
      <c r="U14639" s="4"/>
      <c r="V14639" s="4"/>
      <c r="W14639" s="4"/>
      <c r="X14639" s="4"/>
      <c r="AJ14639" s="4"/>
      <c r="AK14639" s="4"/>
      <c r="AL14639" s="4"/>
      <c r="AM14639" s="4"/>
    </row>
    <row r="14640" spans="21:39" x14ac:dyDescent="0.2">
      <c r="U14640" s="4"/>
      <c r="V14640" s="4"/>
      <c r="W14640" s="4"/>
      <c r="X14640" s="4"/>
      <c r="AJ14640" s="4"/>
      <c r="AK14640" s="4"/>
      <c r="AL14640" s="4"/>
      <c r="AM14640" s="4"/>
    </row>
    <row r="14641" spans="21:39" x14ac:dyDescent="0.2">
      <c r="U14641" s="4"/>
      <c r="V14641" s="4"/>
      <c r="W14641" s="4"/>
      <c r="X14641" s="4"/>
      <c r="AJ14641" s="4"/>
      <c r="AK14641" s="4"/>
      <c r="AL14641" s="4"/>
      <c r="AM14641" s="4"/>
    </row>
    <row r="14642" spans="21:39" x14ac:dyDescent="0.2">
      <c r="U14642" s="4"/>
      <c r="V14642" s="4"/>
      <c r="W14642" s="4"/>
      <c r="X14642" s="4"/>
      <c r="AJ14642" s="4"/>
      <c r="AK14642" s="4"/>
      <c r="AL14642" s="4"/>
      <c r="AM14642" s="4"/>
    </row>
    <row r="14643" spans="21:39" x14ac:dyDescent="0.2">
      <c r="U14643" s="4"/>
      <c r="V14643" s="4"/>
      <c r="W14643" s="4"/>
      <c r="X14643" s="4"/>
      <c r="AJ14643" s="4"/>
      <c r="AK14643" s="4"/>
      <c r="AL14643" s="4"/>
      <c r="AM14643" s="4"/>
    </row>
    <row r="14644" spans="21:39" x14ac:dyDescent="0.2">
      <c r="U14644" s="4"/>
      <c r="V14644" s="4"/>
      <c r="W14644" s="4"/>
      <c r="X14644" s="4"/>
      <c r="AJ14644" s="4"/>
      <c r="AK14644" s="4"/>
      <c r="AL14644" s="4"/>
      <c r="AM14644" s="4"/>
    </row>
    <row r="14645" spans="21:39" x14ac:dyDescent="0.2">
      <c r="U14645" s="4"/>
      <c r="V14645" s="4"/>
      <c r="W14645" s="4"/>
      <c r="X14645" s="4"/>
      <c r="AJ14645" s="4"/>
      <c r="AK14645" s="4"/>
      <c r="AL14645" s="4"/>
      <c r="AM14645" s="4"/>
    </row>
    <row r="14646" spans="21:39" x14ac:dyDescent="0.2">
      <c r="U14646" s="4"/>
      <c r="V14646" s="4"/>
      <c r="W14646" s="4"/>
      <c r="X14646" s="4"/>
      <c r="AJ14646" s="4"/>
      <c r="AK14646" s="4"/>
      <c r="AL14646" s="4"/>
      <c r="AM14646" s="4"/>
    </row>
    <row r="14647" spans="21:39" x14ac:dyDescent="0.2">
      <c r="U14647" s="4"/>
      <c r="V14647" s="4"/>
      <c r="W14647" s="4"/>
      <c r="X14647" s="4"/>
      <c r="AJ14647" s="4"/>
      <c r="AK14647" s="4"/>
      <c r="AL14647" s="4"/>
      <c r="AM14647" s="4"/>
    </row>
    <row r="14648" spans="21:39" x14ac:dyDescent="0.2">
      <c r="U14648" s="4"/>
      <c r="V14648" s="4"/>
      <c r="W14648" s="4"/>
      <c r="X14648" s="4"/>
      <c r="AJ14648" s="4"/>
      <c r="AK14648" s="4"/>
      <c r="AL14648" s="4"/>
      <c r="AM14648" s="4"/>
    </row>
    <row r="14649" spans="21:39" x14ac:dyDescent="0.2">
      <c r="U14649" s="4"/>
      <c r="V14649" s="4"/>
      <c r="W14649" s="4"/>
      <c r="X14649" s="4"/>
      <c r="AJ14649" s="4"/>
      <c r="AK14649" s="4"/>
      <c r="AL14649" s="4"/>
      <c r="AM14649" s="4"/>
    </row>
    <row r="14650" spans="21:39" x14ac:dyDescent="0.2">
      <c r="U14650" s="4"/>
      <c r="V14650" s="4"/>
      <c r="W14650" s="4"/>
      <c r="X14650" s="4"/>
      <c r="AJ14650" s="4"/>
      <c r="AK14650" s="4"/>
      <c r="AL14650" s="4"/>
      <c r="AM14650" s="4"/>
    </row>
    <row r="14651" spans="21:39" x14ac:dyDescent="0.2">
      <c r="U14651" s="4"/>
      <c r="V14651" s="4"/>
      <c r="W14651" s="4"/>
      <c r="X14651" s="4"/>
      <c r="AJ14651" s="4"/>
      <c r="AK14651" s="4"/>
      <c r="AL14651" s="4"/>
      <c r="AM14651" s="4"/>
    </row>
    <row r="14652" spans="21:39" x14ac:dyDescent="0.2">
      <c r="U14652" s="4"/>
      <c r="V14652" s="4"/>
      <c r="W14652" s="4"/>
      <c r="X14652" s="4"/>
      <c r="AJ14652" s="4"/>
      <c r="AK14652" s="4"/>
      <c r="AL14652" s="4"/>
      <c r="AM14652" s="4"/>
    </row>
    <row r="14653" spans="21:39" x14ac:dyDescent="0.2">
      <c r="U14653" s="4"/>
      <c r="V14653" s="4"/>
      <c r="W14653" s="4"/>
      <c r="X14653" s="4"/>
      <c r="AJ14653" s="4"/>
      <c r="AK14653" s="4"/>
      <c r="AL14653" s="4"/>
      <c r="AM14653" s="4"/>
    </row>
    <row r="14654" spans="21:39" x14ac:dyDescent="0.2">
      <c r="U14654" s="4"/>
      <c r="V14654" s="4"/>
      <c r="W14654" s="4"/>
      <c r="X14654" s="4"/>
      <c r="AJ14654" s="4"/>
      <c r="AK14654" s="4"/>
      <c r="AL14654" s="4"/>
      <c r="AM14654" s="4"/>
    </row>
    <row r="14655" spans="21:39" x14ac:dyDescent="0.2">
      <c r="U14655" s="4"/>
      <c r="V14655" s="4"/>
      <c r="W14655" s="4"/>
      <c r="X14655" s="4"/>
      <c r="AJ14655" s="4"/>
      <c r="AK14655" s="4"/>
      <c r="AL14655" s="4"/>
      <c r="AM14655" s="4"/>
    </row>
    <row r="14656" spans="21:39" x14ac:dyDescent="0.2">
      <c r="U14656" s="4"/>
      <c r="V14656" s="4"/>
      <c r="W14656" s="4"/>
      <c r="X14656" s="4"/>
      <c r="AJ14656" s="4"/>
      <c r="AK14656" s="4"/>
      <c r="AL14656" s="4"/>
      <c r="AM14656" s="4"/>
    </row>
    <row r="14657" spans="21:39" x14ac:dyDescent="0.2">
      <c r="U14657" s="4"/>
      <c r="V14657" s="4"/>
      <c r="W14657" s="4"/>
      <c r="X14657" s="4"/>
      <c r="AJ14657" s="4"/>
      <c r="AK14657" s="4"/>
      <c r="AL14657" s="4"/>
      <c r="AM14657" s="4"/>
    </row>
    <row r="14658" spans="21:39" x14ac:dyDescent="0.2">
      <c r="U14658" s="4"/>
      <c r="V14658" s="4"/>
      <c r="W14658" s="4"/>
      <c r="X14658" s="4"/>
      <c r="AJ14658" s="4"/>
      <c r="AK14658" s="4"/>
      <c r="AL14658" s="4"/>
      <c r="AM14658" s="4"/>
    </row>
    <row r="14659" spans="21:39" x14ac:dyDescent="0.2">
      <c r="U14659" s="4"/>
      <c r="V14659" s="4"/>
      <c r="W14659" s="4"/>
      <c r="X14659" s="4"/>
      <c r="AJ14659" s="4"/>
      <c r="AK14659" s="4"/>
      <c r="AL14659" s="4"/>
      <c r="AM14659" s="4"/>
    </row>
    <row r="14660" spans="21:39" x14ac:dyDescent="0.2">
      <c r="U14660" s="4"/>
      <c r="V14660" s="4"/>
      <c r="W14660" s="4"/>
      <c r="X14660" s="4"/>
      <c r="AJ14660" s="4"/>
      <c r="AK14660" s="4"/>
      <c r="AL14660" s="4"/>
      <c r="AM14660" s="4"/>
    </row>
    <row r="14661" spans="21:39" x14ac:dyDescent="0.2">
      <c r="U14661" s="4"/>
      <c r="V14661" s="4"/>
      <c r="W14661" s="4"/>
      <c r="X14661" s="4"/>
      <c r="AJ14661" s="4"/>
      <c r="AK14661" s="4"/>
      <c r="AL14661" s="4"/>
      <c r="AM14661" s="4"/>
    </row>
    <row r="14662" spans="21:39" x14ac:dyDescent="0.2">
      <c r="U14662" s="4"/>
      <c r="V14662" s="4"/>
      <c r="W14662" s="4"/>
      <c r="X14662" s="4"/>
      <c r="AJ14662" s="4"/>
      <c r="AK14662" s="4"/>
      <c r="AL14662" s="4"/>
      <c r="AM14662" s="4"/>
    </row>
    <row r="14663" spans="21:39" x14ac:dyDescent="0.2">
      <c r="U14663" s="4"/>
      <c r="V14663" s="4"/>
      <c r="W14663" s="4"/>
      <c r="X14663" s="4"/>
      <c r="AJ14663" s="4"/>
      <c r="AK14663" s="4"/>
      <c r="AL14663" s="4"/>
      <c r="AM14663" s="4"/>
    </row>
    <row r="14664" spans="21:39" x14ac:dyDescent="0.2">
      <c r="U14664" s="4"/>
      <c r="V14664" s="4"/>
      <c r="W14664" s="4"/>
      <c r="X14664" s="4"/>
      <c r="AJ14664" s="4"/>
      <c r="AK14664" s="4"/>
      <c r="AL14664" s="4"/>
      <c r="AM14664" s="4"/>
    </row>
    <row r="14665" spans="21:39" x14ac:dyDescent="0.2">
      <c r="U14665" s="4"/>
      <c r="V14665" s="4"/>
      <c r="W14665" s="4"/>
      <c r="X14665" s="4"/>
      <c r="AJ14665" s="4"/>
      <c r="AK14665" s="4"/>
      <c r="AL14665" s="4"/>
      <c r="AM14665" s="4"/>
    </row>
    <row r="14666" spans="21:39" x14ac:dyDescent="0.2">
      <c r="U14666" s="4"/>
      <c r="V14666" s="4"/>
      <c r="W14666" s="4"/>
      <c r="X14666" s="4"/>
      <c r="AJ14666" s="4"/>
      <c r="AK14666" s="4"/>
      <c r="AL14666" s="4"/>
      <c r="AM14666" s="4"/>
    </row>
    <row r="14667" spans="21:39" x14ac:dyDescent="0.2">
      <c r="U14667" s="4"/>
      <c r="V14667" s="4"/>
      <c r="W14667" s="4"/>
      <c r="X14667" s="4"/>
      <c r="AJ14667" s="4"/>
      <c r="AK14667" s="4"/>
      <c r="AL14667" s="4"/>
      <c r="AM14667" s="4"/>
    </row>
    <row r="14668" spans="21:39" x14ac:dyDescent="0.2">
      <c r="U14668" s="4"/>
      <c r="V14668" s="4"/>
      <c r="W14668" s="4"/>
      <c r="X14668" s="4"/>
      <c r="AJ14668" s="4"/>
      <c r="AK14668" s="4"/>
      <c r="AL14668" s="4"/>
      <c r="AM14668" s="4"/>
    </row>
    <row r="14669" spans="21:39" x14ac:dyDescent="0.2">
      <c r="U14669" s="4"/>
      <c r="V14669" s="4"/>
      <c r="W14669" s="4"/>
      <c r="X14669" s="4"/>
      <c r="AJ14669" s="4"/>
      <c r="AK14669" s="4"/>
      <c r="AL14669" s="4"/>
      <c r="AM14669" s="4"/>
    </row>
    <row r="14670" spans="21:39" x14ac:dyDescent="0.2">
      <c r="U14670" s="4"/>
      <c r="V14670" s="4"/>
      <c r="W14670" s="4"/>
      <c r="X14670" s="4"/>
      <c r="AJ14670" s="4"/>
      <c r="AK14670" s="4"/>
      <c r="AL14670" s="4"/>
      <c r="AM14670" s="4"/>
    </row>
    <row r="14671" spans="21:39" x14ac:dyDescent="0.2">
      <c r="U14671" s="4"/>
      <c r="V14671" s="4"/>
      <c r="W14671" s="4"/>
      <c r="X14671" s="4"/>
      <c r="AJ14671" s="4"/>
      <c r="AK14671" s="4"/>
      <c r="AL14671" s="4"/>
      <c r="AM14671" s="4"/>
    </row>
    <row r="14672" spans="21:39" x14ac:dyDescent="0.2">
      <c r="U14672" s="4"/>
      <c r="V14672" s="4"/>
      <c r="W14672" s="4"/>
      <c r="X14672" s="4"/>
      <c r="AJ14672" s="4"/>
      <c r="AK14672" s="4"/>
      <c r="AL14672" s="4"/>
      <c r="AM14672" s="4"/>
    </row>
    <row r="14673" spans="21:39" x14ac:dyDescent="0.2">
      <c r="U14673" s="4"/>
      <c r="V14673" s="4"/>
      <c r="W14673" s="4"/>
      <c r="X14673" s="4"/>
      <c r="AJ14673" s="4"/>
      <c r="AK14673" s="4"/>
      <c r="AL14673" s="4"/>
      <c r="AM14673" s="4"/>
    </row>
    <row r="14674" spans="21:39" x14ac:dyDescent="0.2">
      <c r="U14674" s="4"/>
      <c r="V14674" s="4"/>
      <c r="W14674" s="4"/>
      <c r="X14674" s="4"/>
      <c r="AJ14674" s="4"/>
      <c r="AK14674" s="4"/>
      <c r="AL14674" s="4"/>
      <c r="AM14674" s="4"/>
    </row>
    <row r="14675" spans="21:39" x14ac:dyDescent="0.2">
      <c r="U14675" s="4"/>
      <c r="V14675" s="4"/>
      <c r="W14675" s="4"/>
      <c r="X14675" s="4"/>
      <c r="AJ14675" s="4"/>
      <c r="AK14675" s="4"/>
      <c r="AL14675" s="4"/>
      <c r="AM14675" s="4"/>
    </row>
    <row r="14676" spans="21:39" x14ac:dyDescent="0.2">
      <c r="U14676" s="4"/>
      <c r="V14676" s="4"/>
      <c r="W14676" s="4"/>
      <c r="X14676" s="4"/>
      <c r="AJ14676" s="4"/>
      <c r="AK14676" s="4"/>
      <c r="AL14676" s="4"/>
      <c r="AM14676" s="4"/>
    </row>
    <row r="14677" spans="21:39" x14ac:dyDescent="0.2">
      <c r="U14677" s="4"/>
      <c r="V14677" s="4"/>
      <c r="W14677" s="4"/>
      <c r="X14677" s="4"/>
      <c r="AJ14677" s="4"/>
      <c r="AK14677" s="4"/>
      <c r="AL14677" s="4"/>
      <c r="AM14677" s="4"/>
    </row>
    <row r="14678" spans="21:39" x14ac:dyDescent="0.2">
      <c r="U14678" s="4"/>
      <c r="V14678" s="4"/>
      <c r="W14678" s="4"/>
      <c r="X14678" s="4"/>
      <c r="AJ14678" s="4"/>
      <c r="AK14678" s="4"/>
      <c r="AL14678" s="4"/>
      <c r="AM14678" s="4"/>
    </row>
    <row r="14679" spans="21:39" x14ac:dyDescent="0.2">
      <c r="U14679" s="4"/>
      <c r="V14679" s="4"/>
      <c r="W14679" s="4"/>
      <c r="X14679" s="4"/>
      <c r="AJ14679" s="4"/>
      <c r="AK14679" s="4"/>
      <c r="AL14679" s="4"/>
      <c r="AM14679" s="4"/>
    </row>
    <row r="14680" spans="21:39" x14ac:dyDescent="0.2">
      <c r="U14680" s="4"/>
      <c r="V14680" s="4"/>
      <c r="W14680" s="4"/>
      <c r="X14680" s="4"/>
      <c r="AJ14680" s="4"/>
      <c r="AK14680" s="4"/>
      <c r="AL14680" s="4"/>
      <c r="AM14680" s="4"/>
    </row>
    <row r="14681" spans="21:39" x14ac:dyDescent="0.2">
      <c r="U14681" s="4"/>
      <c r="V14681" s="4"/>
      <c r="W14681" s="4"/>
      <c r="X14681" s="4"/>
      <c r="AJ14681" s="4"/>
      <c r="AK14681" s="4"/>
      <c r="AL14681" s="4"/>
      <c r="AM14681" s="4"/>
    </row>
    <row r="14682" spans="21:39" x14ac:dyDescent="0.2">
      <c r="U14682" s="4"/>
      <c r="V14682" s="4"/>
      <c r="W14682" s="4"/>
      <c r="X14682" s="4"/>
      <c r="AJ14682" s="4"/>
      <c r="AK14682" s="4"/>
      <c r="AL14682" s="4"/>
      <c r="AM14682" s="4"/>
    </row>
    <row r="14683" spans="21:39" x14ac:dyDescent="0.2">
      <c r="U14683" s="4"/>
      <c r="V14683" s="4"/>
      <c r="W14683" s="4"/>
      <c r="X14683" s="4"/>
      <c r="AJ14683" s="4"/>
      <c r="AK14683" s="4"/>
      <c r="AL14683" s="4"/>
      <c r="AM14683" s="4"/>
    </row>
    <row r="14684" spans="21:39" x14ac:dyDescent="0.2">
      <c r="U14684" s="4"/>
      <c r="V14684" s="4"/>
      <c r="W14684" s="4"/>
      <c r="X14684" s="4"/>
      <c r="AJ14684" s="4"/>
      <c r="AK14684" s="4"/>
      <c r="AL14684" s="4"/>
      <c r="AM14684" s="4"/>
    </row>
    <row r="14685" spans="21:39" x14ac:dyDescent="0.2">
      <c r="U14685" s="4"/>
      <c r="V14685" s="4"/>
      <c r="W14685" s="4"/>
      <c r="X14685" s="4"/>
      <c r="AJ14685" s="4"/>
      <c r="AK14685" s="4"/>
      <c r="AL14685" s="4"/>
      <c r="AM14685" s="4"/>
    </row>
    <row r="14686" spans="21:39" x14ac:dyDescent="0.2">
      <c r="U14686" s="4"/>
      <c r="V14686" s="4"/>
      <c r="W14686" s="4"/>
      <c r="X14686" s="4"/>
      <c r="AJ14686" s="4"/>
      <c r="AK14686" s="4"/>
      <c r="AL14686" s="4"/>
      <c r="AM14686" s="4"/>
    </row>
    <row r="14687" spans="21:39" x14ac:dyDescent="0.2">
      <c r="U14687" s="4"/>
      <c r="V14687" s="4"/>
      <c r="W14687" s="4"/>
      <c r="X14687" s="4"/>
      <c r="AJ14687" s="4"/>
      <c r="AK14687" s="4"/>
      <c r="AL14687" s="4"/>
      <c r="AM14687" s="4"/>
    </row>
    <row r="14688" spans="21:39" x14ac:dyDescent="0.2">
      <c r="U14688" s="4"/>
      <c r="V14688" s="4"/>
      <c r="W14688" s="4"/>
      <c r="X14688" s="4"/>
      <c r="AJ14688" s="4"/>
      <c r="AK14688" s="4"/>
      <c r="AL14688" s="4"/>
      <c r="AM14688" s="4"/>
    </row>
    <row r="14689" spans="21:39" x14ac:dyDescent="0.2">
      <c r="U14689" s="4"/>
      <c r="V14689" s="4"/>
      <c r="W14689" s="4"/>
      <c r="X14689" s="4"/>
      <c r="AJ14689" s="4"/>
      <c r="AK14689" s="4"/>
      <c r="AL14689" s="4"/>
      <c r="AM14689" s="4"/>
    </row>
    <row r="14690" spans="21:39" x14ac:dyDescent="0.2">
      <c r="U14690" s="4"/>
      <c r="V14690" s="4"/>
      <c r="W14690" s="4"/>
      <c r="X14690" s="4"/>
      <c r="AJ14690" s="4"/>
      <c r="AK14690" s="4"/>
      <c r="AL14690" s="4"/>
      <c r="AM14690" s="4"/>
    </row>
    <row r="14691" spans="21:39" x14ac:dyDescent="0.2">
      <c r="U14691" s="4"/>
      <c r="V14691" s="4"/>
      <c r="W14691" s="4"/>
      <c r="X14691" s="4"/>
      <c r="AJ14691" s="4"/>
      <c r="AK14691" s="4"/>
      <c r="AL14691" s="4"/>
      <c r="AM14691" s="4"/>
    </row>
    <row r="14692" spans="21:39" x14ac:dyDescent="0.2">
      <c r="U14692" s="4"/>
      <c r="V14692" s="4"/>
      <c r="W14692" s="4"/>
      <c r="X14692" s="4"/>
      <c r="AJ14692" s="4"/>
      <c r="AK14692" s="4"/>
      <c r="AL14692" s="4"/>
      <c r="AM14692" s="4"/>
    </row>
    <row r="14693" spans="21:39" x14ac:dyDescent="0.2">
      <c r="U14693" s="4"/>
      <c r="V14693" s="4"/>
      <c r="W14693" s="4"/>
      <c r="X14693" s="4"/>
      <c r="AJ14693" s="4"/>
      <c r="AK14693" s="4"/>
      <c r="AL14693" s="4"/>
      <c r="AM14693" s="4"/>
    </row>
    <row r="14694" spans="21:39" x14ac:dyDescent="0.2">
      <c r="U14694" s="4"/>
      <c r="V14694" s="4"/>
      <c r="W14694" s="4"/>
      <c r="X14694" s="4"/>
      <c r="AJ14694" s="4"/>
      <c r="AK14694" s="4"/>
      <c r="AL14694" s="4"/>
      <c r="AM14694" s="4"/>
    </row>
    <row r="14695" spans="21:39" x14ac:dyDescent="0.2">
      <c r="U14695" s="4"/>
      <c r="V14695" s="4"/>
      <c r="W14695" s="4"/>
      <c r="X14695" s="4"/>
      <c r="AJ14695" s="4"/>
      <c r="AK14695" s="4"/>
      <c r="AL14695" s="4"/>
      <c r="AM14695" s="4"/>
    </row>
    <row r="14696" spans="21:39" x14ac:dyDescent="0.2">
      <c r="U14696" s="4"/>
      <c r="V14696" s="4"/>
      <c r="W14696" s="4"/>
      <c r="X14696" s="4"/>
      <c r="AJ14696" s="4"/>
      <c r="AK14696" s="4"/>
      <c r="AL14696" s="4"/>
      <c r="AM14696" s="4"/>
    </row>
    <row r="14697" spans="21:39" x14ac:dyDescent="0.2">
      <c r="U14697" s="4"/>
      <c r="V14697" s="4"/>
      <c r="W14697" s="4"/>
      <c r="X14697" s="4"/>
      <c r="AJ14697" s="4"/>
      <c r="AK14697" s="4"/>
      <c r="AL14697" s="4"/>
      <c r="AM14697" s="4"/>
    </row>
    <row r="14698" spans="21:39" x14ac:dyDescent="0.2">
      <c r="U14698" s="4"/>
      <c r="V14698" s="4"/>
      <c r="W14698" s="4"/>
      <c r="X14698" s="4"/>
      <c r="AJ14698" s="4"/>
      <c r="AK14698" s="4"/>
      <c r="AL14698" s="4"/>
      <c r="AM14698" s="4"/>
    </row>
    <row r="14699" spans="21:39" x14ac:dyDescent="0.2">
      <c r="U14699" s="4"/>
      <c r="V14699" s="4"/>
      <c r="W14699" s="4"/>
      <c r="X14699" s="4"/>
      <c r="AJ14699" s="4"/>
      <c r="AK14699" s="4"/>
      <c r="AL14699" s="4"/>
      <c r="AM14699" s="4"/>
    </row>
    <row r="14700" spans="21:39" x14ac:dyDescent="0.2">
      <c r="U14700" s="4"/>
      <c r="V14700" s="4"/>
      <c r="W14700" s="4"/>
      <c r="X14700" s="4"/>
      <c r="AJ14700" s="4"/>
      <c r="AK14700" s="4"/>
      <c r="AL14700" s="4"/>
      <c r="AM14700" s="4"/>
    </row>
    <row r="14701" spans="21:39" x14ac:dyDescent="0.2">
      <c r="U14701" s="4"/>
      <c r="V14701" s="4"/>
      <c r="W14701" s="4"/>
      <c r="X14701" s="4"/>
      <c r="AJ14701" s="4"/>
      <c r="AK14701" s="4"/>
      <c r="AL14701" s="4"/>
      <c r="AM14701" s="4"/>
    </row>
    <row r="14702" spans="21:39" x14ac:dyDescent="0.2">
      <c r="U14702" s="4"/>
      <c r="V14702" s="4"/>
      <c r="W14702" s="4"/>
      <c r="X14702" s="4"/>
      <c r="AJ14702" s="4"/>
      <c r="AK14702" s="4"/>
      <c r="AL14702" s="4"/>
      <c r="AM14702" s="4"/>
    </row>
    <row r="14703" spans="21:39" x14ac:dyDescent="0.2">
      <c r="U14703" s="4"/>
      <c r="V14703" s="4"/>
      <c r="W14703" s="4"/>
      <c r="X14703" s="4"/>
      <c r="AJ14703" s="4"/>
      <c r="AK14703" s="4"/>
      <c r="AL14703" s="4"/>
      <c r="AM14703" s="4"/>
    </row>
    <row r="14704" spans="21:39" x14ac:dyDescent="0.2">
      <c r="U14704" s="4"/>
      <c r="V14704" s="4"/>
      <c r="W14704" s="4"/>
      <c r="X14704" s="4"/>
      <c r="AJ14704" s="4"/>
      <c r="AK14704" s="4"/>
      <c r="AL14704" s="4"/>
      <c r="AM14704" s="4"/>
    </row>
    <row r="14705" spans="21:39" x14ac:dyDescent="0.2">
      <c r="U14705" s="4"/>
      <c r="V14705" s="4"/>
      <c r="W14705" s="4"/>
      <c r="X14705" s="4"/>
      <c r="AJ14705" s="4"/>
      <c r="AK14705" s="4"/>
      <c r="AL14705" s="4"/>
      <c r="AM14705" s="4"/>
    </row>
    <row r="14706" spans="21:39" x14ac:dyDescent="0.2">
      <c r="U14706" s="4"/>
      <c r="V14706" s="4"/>
      <c r="W14706" s="4"/>
      <c r="X14706" s="4"/>
      <c r="AJ14706" s="4"/>
      <c r="AK14706" s="4"/>
      <c r="AL14706" s="4"/>
      <c r="AM14706" s="4"/>
    </row>
    <row r="14707" spans="21:39" x14ac:dyDescent="0.2">
      <c r="U14707" s="4"/>
      <c r="V14707" s="4"/>
      <c r="W14707" s="4"/>
      <c r="X14707" s="4"/>
      <c r="AJ14707" s="4"/>
      <c r="AK14707" s="4"/>
      <c r="AL14707" s="4"/>
      <c r="AM14707" s="4"/>
    </row>
    <row r="14708" spans="21:39" x14ac:dyDescent="0.2">
      <c r="U14708" s="4"/>
      <c r="V14708" s="4"/>
      <c r="W14708" s="4"/>
      <c r="X14708" s="4"/>
      <c r="AJ14708" s="4"/>
      <c r="AK14708" s="4"/>
      <c r="AL14708" s="4"/>
      <c r="AM14708" s="4"/>
    </row>
    <row r="14709" spans="21:39" x14ac:dyDescent="0.2">
      <c r="U14709" s="4"/>
      <c r="V14709" s="4"/>
      <c r="W14709" s="4"/>
      <c r="X14709" s="4"/>
      <c r="AJ14709" s="4"/>
      <c r="AK14709" s="4"/>
      <c r="AL14709" s="4"/>
      <c r="AM14709" s="4"/>
    </row>
    <row r="14710" spans="21:39" x14ac:dyDescent="0.2">
      <c r="U14710" s="4"/>
      <c r="V14710" s="4"/>
      <c r="W14710" s="4"/>
      <c r="X14710" s="4"/>
      <c r="AJ14710" s="4"/>
      <c r="AK14710" s="4"/>
      <c r="AL14710" s="4"/>
      <c r="AM14710" s="4"/>
    </row>
    <row r="14711" spans="21:39" x14ac:dyDescent="0.2">
      <c r="U14711" s="4"/>
      <c r="V14711" s="4"/>
      <c r="W14711" s="4"/>
      <c r="X14711" s="4"/>
      <c r="AJ14711" s="4"/>
      <c r="AK14711" s="4"/>
      <c r="AL14711" s="4"/>
      <c r="AM14711" s="4"/>
    </row>
    <row r="14712" spans="21:39" x14ac:dyDescent="0.2">
      <c r="U14712" s="4"/>
      <c r="V14712" s="4"/>
      <c r="W14712" s="4"/>
      <c r="X14712" s="4"/>
      <c r="AJ14712" s="4"/>
      <c r="AK14712" s="4"/>
      <c r="AL14712" s="4"/>
      <c r="AM14712" s="4"/>
    </row>
    <row r="14713" spans="21:39" x14ac:dyDescent="0.2">
      <c r="U14713" s="4"/>
      <c r="V14713" s="4"/>
      <c r="W14713" s="4"/>
      <c r="X14713" s="4"/>
      <c r="AJ14713" s="4"/>
      <c r="AK14713" s="4"/>
      <c r="AL14713" s="4"/>
      <c r="AM14713" s="4"/>
    </row>
    <row r="14714" spans="21:39" x14ac:dyDescent="0.2">
      <c r="U14714" s="4"/>
      <c r="V14714" s="4"/>
      <c r="W14714" s="4"/>
      <c r="X14714" s="4"/>
      <c r="AJ14714" s="4"/>
      <c r="AK14714" s="4"/>
      <c r="AL14714" s="4"/>
      <c r="AM14714" s="4"/>
    </row>
    <row r="14715" spans="21:39" x14ac:dyDescent="0.2">
      <c r="U14715" s="4"/>
      <c r="V14715" s="4"/>
      <c r="W14715" s="4"/>
      <c r="X14715" s="4"/>
      <c r="AJ14715" s="4"/>
      <c r="AK14715" s="4"/>
      <c r="AL14715" s="4"/>
      <c r="AM14715" s="4"/>
    </row>
    <row r="14716" spans="21:39" x14ac:dyDescent="0.2">
      <c r="U14716" s="4"/>
      <c r="V14716" s="4"/>
      <c r="W14716" s="4"/>
      <c r="X14716" s="4"/>
      <c r="AJ14716" s="4"/>
      <c r="AK14716" s="4"/>
      <c r="AL14716" s="4"/>
      <c r="AM14716" s="4"/>
    </row>
    <row r="14717" spans="21:39" x14ac:dyDescent="0.2">
      <c r="U14717" s="4"/>
      <c r="V14717" s="4"/>
      <c r="W14717" s="4"/>
      <c r="X14717" s="4"/>
      <c r="AJ14717" s="4"/>
      <c r="AK14717" s="4"/>
      <c r="AL14717" s="4"/>
      <c r="AM14717" s="4"/>
    </row>
    <row r="14718" spans="21:39" x14ac:dyDescent="0.2">
      <c r="U14718" s="4"/>
      <c r="V14718" s="4"/>
      <c r="W14718" s="4"/>
      <c r="X14718" s="4"/>
      <c r="AJ14718" s="4"/>
      <c r="AK14718" s="4"/>
      <c r="AL14718" s="4"/>
      <c r="AM14718" s="4"/>
    </row>
    <row r="14719" spans="21:39" x14ac:dyDescent="0.2">
      <c r="U14719" s="4"/>
      <c r="V14719" s="4"/>
      <c r="W14719" s="4"/>
      <c r="X14719" s="4"/>
      <c r="AJ14719" s="4"/>
      <c r="AK14719" s="4"/>
      <c r="AL14719" s="4"/>
      <c r="AM14719" s="4"/>
    </row>
    <row r="14720" spans="21:39" x14ac:dyDescent="0.2">
      <c r="U14720" s="4"/>
      <c r="V14720" s="4"/>
      <c r="W14720" s="4"/>
      <c r="X14720" s="4"/>
      <c r="AJ14720" s="4"/>
      <c r="AK14720" s="4"/>
      <c r="AL14720" s="4"/>
      <c r="AM14720" s="4"/>
    </row>
    <row r="14721" spans="21:39" x14ac:dyDescent="0.2">
      <c r="U14721" s="4"/>
      <c r="V14721" s="4"/>
      <c r="W14721" s="4"/>
      <c r="X14721" s="4"/>
      <c r="AJ14721" s="4"/>
      <c r="AK14721" s="4"/>
      <c r="AL14721" s="4"/>
      <c r="AM14721" s="4"/>
    </row>
    <row r="14722" spans="21:39" x14ac:dyDescent="0.2">
      <c r="U14722" s="4"/>
      <c r="V14722" s="4"/>
      <c r="W14722" s="4"/>
      <c r="X14722" s="4"/>
      <c r="AJ14722" s="4"/>
      <c r="AK14722" s="4"/>
      <c r="AL14722" s="4"/>
      <c r="AM14722" s="4"/>
    </row>
    <row r="14723" spans="21:39" x14ac:dyDescent="0.2">
      <c r="U14723" s="4"/>
      <c r="V14723" s="4"/>
      <c r="W14723" s="4"/>
      <c r="X14723" s="4"/>
      <c r="AJ14723" s="4"/>
      <c r="AK14723" s="4"/>
      <c r="AL14723" s="4"/>
      <c r="AM14723" s="4"/>
    </row>
    <row r="14724" spans="21:39" x14ac:dyDescent="0.2">
      <c r="U14724" s="4"/>
      <c r="V14724" s="4"/>
      <c r="W14724" s="4"/>
      <c r="X14724" s="4"/>
      <c r="AJ14724" s="4"/>
      <c r="AK14724" s="4"/>
      <c r="AL14724" s="4"/>
      <c r="AM14724" s="4"/>
    </row>
    <row r="14725" spans="21:39" x14ac:dyDescent="0.2">
      <c r="U14725" s="4"/>
      <c r="V14725" s="4"/>
      <c r="W14725" s="4"/>
      <c r="X14725" s="4"/>
      <c r="AJ14725" s="4"/>
      <c r="AK14725" s="4"/>
      <c r="AL14725" s="4"/>
      <c r="AM14725" s="4"/>
    </row>
    <row r="14726" spans="21:39" x14ac:dyDescent="0.2">
      <c r="U14726" s="4"/>
      <c r="V14726" s="4"/>
      <c r="W14726" s="4"/>
      <c r="X14726" s="4"/>
      <c r="AJ14726" s="4"/>
      <c r="AK14726" s="4"/>
      <c r="AL14726" s="4"/>
      <c r="AM14726" s="4"/>
    </row>
    <row r="14727" spans="21:39" x14ac:dyDescent="0.2">
      <c r="U14727" s="4"/>
      <c r="V14727" s="4"/>
      <c r="W14727" s="4"/>
      <c r="X14727" s="4"/>
      <c r="AJ14727" s="4"/>
      <c r="AK14727" s="4"/>
      <c r="AL14727" s="4"/>
      <c r="AM14727" s="4"/>
    </row>
    <row r="14728" spans="21:39" x14ac:dyDescent="0.2">
      <c r="U14728" s="4"/>
      <c r="V14728" s="4"/>
      <c r="W14728" s="4"/>
      <c r="X14728" s="4"/>
      <c r="AJ14728" s="4"/>
      <c r="AK14728" s="4"/>
      <c r="AL14728" s="4"/>
      <c r="AM14728" s="4"/>
    </row>
    <row r="14729" spans="21:39" x14ac:dyDescent="0.2">
      <c r="U14729" s="4"/>
      <c r="V14729" s="4"/>
      <c r="W14729" s="4"/>
      <c r="X14729" s="4"/>
      <c r="AJ14729" s="4"/>
      <c r="AK14729" s="4"/>
      <c r="AL14729" s="4"/>
      <c r="AM14729" s="4"/>
    </row>
    <row r="14730" spans="21:39" x14ac:dyDescent="0.2">
      <c r="U14730" s="4"/>
      <c r="V14730" s="4"/>
      <c r="W14730" s="4"/>
      <c r="X14730" s="4"/>
      <c r="AJ14730" s="4"/>
      <c r="AK14730" s="4"/>
      <c r="AL14730" s="4"/>
      <c r="AM14730" s="4"/>
    </row>
    <row r="14731" spans="21:39" x14ac:dyDescent="0.2">
      <c r="U14731" s="4"/>
      <c r="V14731" s="4"/>
      <c r="W14731" s="4"/>
      <c r="X14731" s="4"/>
      <c r="AJ14731" s="4"/>
      <c r="AK14731" s="4"/>
      <c r="AL14731" s="4"/>
      <c r="AM14731" s="4"/>
    </row>
    <row r="14732" spans="21:39" x14ac:dyDescent="0.2">
      <c r="U14732" s="4"/>
      <c r="V14732" s="4"/>
      <c r="W14732" s="4"/>
      <c r="X14732" s="4"/>
      <c r="AJ14732" s="4"/>
      <c r="AK14732" s="4"/>
      <c r="AL14732" s="4"/>
      <c r="AM14732" s="4"/>
    </row>
    <row r="14733" spans="21:39" x14ac:dyDescent="0.2">
      <c r="U14733" s="4"/>
      <c r="V14733" s="4"/>
      <c r="W14733" s="4"/>
      <c r="X14733" s="4"/>
      <c r="AJ14733" s="4"/>
      <c r="AK14733" s="4"/>
      <c r="AL14733" s="4"/>
      <c r="AM14733" s="4"/>
    </row>
    <row r="14734" spans="21:39" x14ac:dyDescent="0.2">
      <c r="U14734" s="4"/>
      <c r="V14734" s="4"/>
      <c r="W14734" s="4"/>
      <c r="X14734" s="4"/>
      <c r="AJ14734" s="4"/>
      <c r="AK14734" s="4"/>
      <c r="AL14734" s="4"/>
      <c r="AM14734" s="4"/>
    </row>
    <row r="14735" spans="21:39" x14ac:dyDescent="0.2">
      <c r="U14735" s="4"/>
      <c r="V14735" s="4"/>
      <c r="W14735" s="4"/>
      <c r="X14735" s="4"/>
      <c r="AJ14735" s="4"/>
      <c r="AK14735" s="4"/>
      <c r="AL14735" s="4"/>
      <c r="AM14735" s="4"/>
    </row>
    <row r="14736" spans="21:39" x14ac:dyDescent="0.2">
      <c r="U14736" s="4"/>
      <c r="V14736" s="4"/>
      <c r="W14736" s="4"/>
      <c r="X14736" s="4"/>
      <c r="AJ14736" s="4"/>
      <c r="AK14736" s="4"/>
      <c r="AL14736" s="4"/>
      <c r="AM14736" s="4"/>
    </row>
    <row r="14737" spans="21:39" x14ac:dyDescent="0.2">
      <c r="U14737" s="4"/>
      <c r="V14737" s="4"/>
      <c r="W14737" s="4"/>
      <c r="X14737" s="4"/>
      <c r="AJ14737" s="4"/>
      <c r="AK14737" s="4"/>
      <c r="AL14737" s="4"/>
      <c r="AM14737" s="4"/>
    </row>
    <row r="14738" spans="21:39" x14ac:dyDescent="0.2">
      <c r="U14738" s="4"/>
      <c r="V14738" s="4"/>
      <c r="W14738" s="4"/>
      <c r="X14738" s="4"/>
      <c r="AJ14738" s="4"/>
      <c r="AK14738" s="4"/>
      <c r="AL14738" s="4"/>
      <c r="AM14738" s="4"/>
    </row>
    <row r="14739" spans="21:39" x14ac:dyDescent="0.2">
      <c r="U14739" s="4"/>
      <c r="V14739" s="4"/>
      <c r="W14739" s="4"/>
      <c r="X14739" s="4"/>
      <c r="AJ14739" s="4"/>
      <c r="AK14739" s="4"/>
      <c r="AL14739" s="4"/>
      <c r="AM14739" s="4"/>
    </row>
    <row r="14740" spans="21:39" x14ac:dyDescent="0.2">
      <c r="U14740" s="4"/>
      <c r="V14740" s="4"/>
      <c r="W14740" s="4"/>
      <c r="X14740" s="4"/>
      <c r="AJ14740" s="4"/>
      <c r="AK14740" s="4"/>
      <c r="AL14740" s="4"/>
      <c r="AM14740" s="4"/>
    </row>
    <row r="14741" spans="21:39" x14ac:dyDescent="0.2">
      <c r="U14741" s="4"/>
      <c r="V14741" s="4"/>
      <c r="W14741" s="4"/>
      <c r="X14741" s="4"/>
      <c r="AJ14741" s="4"/>
      <c r="AK14741" s="4"/>
      <c r="AL14741" s="4"/>
      <c r="AM14741" s="4"/>
    </row>
    <row r="14742" spans="21:39" x14ac:dyDescent="0.2">
      <c r="U14742" s="4"/>
      <c r="V14742" s="4"/>
      <c r="W14742" s="4"/>
      <c r="X14742" s="4"/>
      <c r="AJ14742" s="4"/>
      <c r="AK14742" s="4"/>
      <c r="AL14742" s="4"/>
      <c r="AM14742" s="4"/>
    </row>
    <row r="14743" spans="21:39" x14ac:dyDescent="0.2">
      <c r="U14743" s="4"/>
      <c r="V14743" s="4"/>
      <c r="W14743" s="4"/>
      <c r="X14743" s="4"/>
      <c r="AJ14743" s="4"/>
      <c r="AK14743" s="4"/>
      <c r="AL14743" s="4"/>
      <c r="AM14743" s="4"/>
    </row>
    <row r="14744" spans="21:39" x14ac:dyDescent="0.2">
      <c r="U14744" s="4"/>
      <c r="V14744" s="4"/>
      <c r="W14744" s="4"/>
      <c r="X14744" s="4"/>
      <c r="AJ14744" s="4"/>
      <c r="AK14744" s="4"/>
      <c r="AL14744" s="4"/>
      <c r="AM14744" s="4"/>
    </row>
    <row r="14745" spans="21:39" x14ac:dyDescent="0.2">
      <c r="U14745" s="4"/>
      <c r="V14745" s="4"/>
      <c r="W14745" s="4"/>
      <c r="X14745" s="4"/>
      <c r="AJ14745" s="4"/>
      <c r="AK14745" s="4"/>
      <c r="AL14745" s="4"/>
      <c r="AM14745" s="4"/>
    </row>
    <row r="14746" spans="21:39" x14ac:dyDescent="0.2">
      <c r="U14746" s="4"/>
      <c r="V14746" s="4"/>
      <c r="W14746" s="4"/>
      <c r="X14746" s="4"/>
      <c r="AJ14746" s="4"/>
      <c r="AK14746" s="4"/>
      <c r="AL14746" s="4"/>
      <c r="AM14746" s="4"/>
    </row>
    <row r="14747" spans="21:39" x14ac:dyDescent="0.2">
      <c r="U14747" s="4"/>
      <c r="V14747" s="4"/>
      <c r="W14747" s="4"/>
      <c r="X14747" s="4"/>
      <c r="AJ14747" s="4"/>
      <c r="AK14747" s="4"/>
      <c r="AL14747" s="4"/>
      <c r="AM14747" s="4"/>
    </row>
    <row r="14748" spans="21:39" x14ac:dyDescent="0.2">
      <c r="U14748" s="4"/>
      <c r="V14748" s="4"/>
      <c r="W14748" s="4"/>
      <c r="X14748" s="4"/>
      <c r="AJ14748" s="4"/>
      <c r="AK14748" s="4"/>
      <c r="AL14748" s="4"/>
      <c r="AM14748" s="4"/>
    </row>
    <row r="14749" spans="21:39" x14ac:dyDescent="0.2">
      <c r="U14749" s="4"/>
      <c r="V14749" s="4"/>
      <c r="W14749" s="4"/>
      <c r="X14749" s="4"/>
      <c r="AJ14749" s="4"/>
      <c r="AK14749" s="4"/>
      <c r="AL14749" s="4"/>
      <c r="AM14749" s="4"/>
    </row>
    <row r="14750" spans="21:39" x14ac:dyDescent="0.2">
      <c r="U14750" s="4"/>
      <c r="V14750" s="4"/>
      <c r="W14750" s="4"/>
      <c r="X14750" s="4"/>
      <c r="AJ14750" s="4"/>
      <c r="AK14750" s="4"/>
      <c r="AL14750" s="4"/>
      <c r="AM14750" s="4"/>
    </row>
    <row r="14751" spans="21:39" x14ac:dyDescent="0.2">
      <c r="U14751" s="4"/>
      <c r="V14751" s="4"/>
      <c r="W14751" s="4"/>
      <c r="X14751" s="4"/>
      <c r="AJ14751" s="4"/>
      <c r="AK14751" s="4"/>
      <c r="AL14751" s="4"/>
      <c r="AM14751" s="4"/>
    </row>
    <row r="14752" spans="21:39" x14ac:dyDescent="0.2">
      <c r="U14752" s="4"/>
      <c r="V14752" s="4"/>
      <c r="W14752" s="4"/>
      <c r="X14752" s="4"/>
      <c r="AJ14752" s="4"/>
      <c r="AK14752" s="4"/>
      <c r="AL14752" s="4"/>
      <c r="AM14752" s="4"/>
    </row>
    <row r="14753" spans="21:39" x14ac:dyDescent="0.2">
      <c r="U14753" s="4"/>
      <c r="V14753" s="4"/>
      <c r="W14753" s="4"/>
      <c r="X14753" s="4"/>
      <c r="AJ14753" s="4"/>
      <c r="AK14753" s="4"/>
      <c r="AL14753" s="4"/>
      <c r="AM14753" s="4"/>
    </row>
    <row r="14754" spans="21:39" x14ac:dyDescent="0.2">
      <c r="U14754" s="4"/>
      <c r="V14754" s="4"/>
      <c r="W14754" s="4"/>
      <c r="X14754" s="4"/>
      <c r="AJ14754" s="4"/>
      <c r="AK14754" s="4"/>
      <c r="AL14754" s="4"/>
      <c r="AM14754" s="4"/>
    </row>
    <row r="14755" spans="21:39" x14ac:dyDescent="0.2">
      <c r="U14755" s="4"/>
      <c r="V14755" s="4"/>
      <c r="W14755" s="4"/>
      <c r="X14755" s="4"/>
      <c r="AJ14755" s="4"/>
      <c r="AK14755" s="4"/>
      <c r="AL14755" s="4"/>
      <c r="AM14755" s="4"/>
    </row>
    <row r="14756" spans="21:39" x14ac:dyDescent="0.2">
      <c r="U14756" s="4"/>
      <c r="V14756" s="4"/>
      <c r="W14756" s="4"/>
      <c r="X14756" s="4"/>
      <c r="AJ14756" s="4"/>
      <c r="AK14756" s="4"/>
      <c r="AL14756" s="4"/>
      <c r="AM14756" s="4"/>
    </row>
    <row r="14757" spans="21:39" x14ac:dyDescent="0.2">
      <c r="U14757" s="4"/>
      <c r="V14757" s="4"/>
      <c r="W14757" s="4"/>
      <c r="X14757" s="4"/>
      <c r="AJ14757" s="4"/>
      <c r="AK14757" s="4"/>
      <c r="AL14757" s="4"/>
      <c r="AM14757" s="4"/>
    </row>
    <row r="14758" spans="21:39" x14ac:dyDescent="0.2">
      <c r="U14758" s="4"/>
      <c r="V14758" s="4"/>
      <c r="W14758" s="4"/>
      <c r="X14758" s="4"/>
      <c r="AJ14758" s="4"/>
      <c r="AK14758" s="4"/>
      <c r="AL14758" s="4"/>
      <c r="AM14758" s="4"/>
    </row>
    <row r="14759" spans="21:39" x14ac:dyDescent="0.2">
      <c r="U14759" s="4"/>
      <c r="V14759" s="4"/>
      <c r="W14759" s="4"/>
      <c r="X14759" s="4"/>
      <c r="AJ14759" s="4"/>
      <c r="AK14759" s="4"/>
      <c r="AL14759" s="4"/>
      <c r="AM14759" s="4"/>
    </row>
    <row r="14760" spans="21:39" x14ac:dyDescent="0.2">
      <c r="U14760" s="4"/>
      <c r="V14760" s="4"/>
      <c r="W14760" s="4"/>
      <c r="X14760" s="4"/>
      <c r="AJ14760" s="4"/>
      <c r="AK14760" s="4"/>
      <c r="AL14760" s="4"/>
      <c r="AM14760" s="4"/>
    </row>
    <row r="14761" spans="21:39" x14ac:dyDescent="0.2">
      <c r="U14761" s="4"/>
      <c r="V14761" s="4"/>
      <c r="W14761" s="4"/>
      <c r="X14761" s="4"/>
      <c r="AJ14761" s="4"/>
      <c r="AK14761" s="4"/>
      <c r="AL14761" s="4"/>
      <c r="AM14761" s="4"/>
    </row>
    <row r="14762" spans="21:39" x14ac:dyDescent="0.2">
      <c r="U14762" s="4"/>
      <c r="V14762" s="4"/>
      <c r="W14762" s="4"/>
      <c r="X14762" s="4"/>
      <c r="AJ14762" s="4"/>
      <c r="AK14762" s="4"/>
      <c r="AL14762" s="4"/>
      <c r="AM14762" s="4"/>
    </row>
    <row r="14763" spans="21:39" x14ac:dyDescent="0.2">
      <c r="U14763" s="4"/>
      <c r="V14763" s="4"/>
      <c r="W14763" s="4"/>
      <c r="X14763" s="4"/>
      <c r="AJ14763" s="4"/>
      <c r="AK14763" s="4"/>
      <c r="AL14763" s="4"/>
      <c r="AM14763" s="4"/>
    </row>
    <row r="14764" spans="21:39" x14ac:dyDescent="0.2">
      <c r="U14764" s="4"/>
      <c r="V14764" s="4"/>
      <c r="W14764" s="4"/>
      <c r="X14764" s="4"/>
      <c r="AJ14764" s="4"/>
      <c r="AK14764" s="4"/>
      <c r="AL14764" s="4"/>
      <c r="AM14764" s="4"/>
    </row>
    <row r="14765" spans="21:39" x14ac:dyDescent="0.2">
      <c r="U14765" s="4"/>
      <c r="V14765" s="4"/>
      <c r="W14765" s="4"/>
      <c r="X14765" s="4"/>
      <c r="AJ14765" s="4"/>
      <c r="AK14765" s="4"/>
      <c r="AL14765" s="4"/>
      <c r="AM14765" s="4"/>
    </row>
    <row r="14766" spans="21:39" x14ac:dyDescent="0.2">
      <c r="U14766" s="4"/>
      <c r="V14766" s="4"/>
      <c r="W14766" s="4"/>
      <c r="X14766" s="4"/>
      <c r="AJ14766" s="4"/>
      <c r="AK14766" s="4"/>
      <c r="AL14766" s="4"/>
      <c r="AM14766" s="4"/>
    </row>
    <row r="14767" spans="21:39" x14ac:dyDescent="0.2">
      <c r="U14767" s="4"/>
      <c r="V14767" s="4"/>
      <c r="W14767" s="4"/>
      <c r="X14767" s="4"/>
      <c r="AJ14767" s="4"/>
      <c r="AK14767" s="4"/>
      <c r="AL14767" s="4"/>
      <c r="AM14767" s="4"/>
    </row>
    <row r="14768" spans="21:39" x14ac:dyDescent="0.2">
      <c r="U14768" s="4"/>
      <c r="V14768" s="4"/>
      <c r="W14768" s="4"/>
      <c r="X14768" s="4"/>
      <c r="AJ14768" s="4"/>
      <c r="AK14768" s="4"/>
      <c r="AL14768" s="4"/>
      <c r="AM14768" s="4"/>
    </row>
    <row r="14769" spans="21:39" x14ac:dyDescent="0.2">
      <c r="U14769" s="4"/>
      <c r="V14769" s="4"/>
      <c r="W14769" s="4"/>
      <c r="X14769" s="4"/>
      <c r="AJ14769" s="4"/>
      <c r="AK14769" s="4"/>
      <c r="AL14769" s="4"/>
      <c r="AM14769" s="4"/>
    </row>
    <row r="14770" spans="21:39" x14ac:dyDescent="0.2">
      <c r="U14770" s="4"/>
      <c r="V14770" s="4"/>
      <c r="W14770" s="4"/>
      <c r="X14770" s="4"/>
      <c r="AJ14770" s="4"/>
      <c r="AK14770" s="4"/>
      <c r="AL14770" s="4"/>
      <c r="AM14770" s="4"/>
    </row>
    <row r="14771" spans="21:39" x14ac:dyDescent="0.2">
      <c r="U14771" s="4"/>
      <c r="V14771" s="4"/>
      <c r="W14771" s="4"/>
      <c r="X14771" s="4"/>
      <c r="AJ14771" s="4"/>
      <c r="AK14771" s="4"/>
      <c r="AL14771" s="4"/>
      <c r="AM14771" s="4"/>
    </row>
    <row r="14772" spans="21:39" x14ac:dyDescent="0.2">
      <c r="U14772" s="4"/>
      <c r="V14772" s="4"/>
      <c r="W14772" s="4"/>
      <c r="X14772" s="4"/>
      <c r="AJ14772" s="4"/>
      <c r="AK14772" s="4"/>
      <c r="AL14772" s="4"/>
      <c r="AM14772" s="4"/>
    </row>
    <row r="14773" spans="21:39" x14ac:dyDescent="0.2">
      <c r="U14773" s="4"/>
      <c r="V14773" s="4"/>
      <c r="W14773" s="4"/>
      <c r="X14773" s="4"/>
      <c r="AJ14773" s="4"/>
      <c r="AK14773" s="4"/>
      <c r="AL14773" s="4"/>
      <c r="AM14773" s="4"/>
    </row>
    <row r="14774" spans="21:39" x14ac:dyDescent="0.2">
      <c r="U14774" s="4"/>
      <c r="V14774" s="4"/>
      <c r="W14774" s="4"/>
      <c r="X14774" s="4"/>
      <c r="AJ14774" s="4"/>
      <c r="AK14774" s="4"/>
      <c r="AL14774" s="4"/>
      <c r="AM14774" s="4"/>
    </row>
    <row r="14775" spans="21:39" x14ac:dyDescent="0.2">
      <c r="U14775" s="4"/>
      <c r="V14775" s="4"/>
      <c r="W14775" s="4"/>
      <c r="X14775" s="4"/>
      <c r="AJ14775" s="4"/>
      <c r="AK14775" s="4"/>
      <c r="AL14775" s="4"/>
      <c r="AM14775" s="4"/>
    </row>
    <row r="14776" spans="21:39" x14ac:dyDescent="0.2">
      <c r="U14776" s="4"/>
      <c r="V14776" s="4"/>
      <c r="W14776" s="4"/>
      <c r="X14776" s="4"/>
      <c r="AJ14776" s="4"/>
      <c r="AK14776" s="4"/>
      <c r="AL14776" s="4"/>
      <c r="AM14776" s="4"/>
    </row>
    <row r="14777" spans="21:39" x14ac:dyDescent="0.2">
      <c r="U14777" s="4"/>
      <c r="V14777" s="4"/>
      <c r="W14777" s="4"/>
      <c r="X14777" s="4"/>
      <c r="AJ14777" s="4"/>
      <c r="AK14777" s="4"/>
      <c r="AL14777" s="4"/>
      <c r="AM14777" s="4"/>
    </row>
    <row r="14778" spans="21:39" x14ac:dyDescent="0.2">
      <c r="U14778" s="4"/>
      <c r="V14778" s="4"/>
      <c r="W14778" s="4"/>
      <c r="X14778" s="4"/>
      <c r="AJ14778" s="4"/>
      <c r="AK14778" s="4"/>
      <c r="AL14778" s="4"/>
      <c r="AM14778" s="4"/>
    </row>
    <row r="14779" spans="21:39" x14ac:dyDescent="0.2">
      <c r="U14779" s="4"/>
      <c r="V14779" s="4"/>
      <c r="W14779" s="4"/>
      <c r="X14779" s="4"/>
      <c r="AJ14779" s="4"/>
      <c r="AK14779" s="4"/>
      <c r="AL14779" s="4"/>
      <c r="AM14779" s="4"/>
    </row>
    <row r="14780" spans="21:39" x14ac:dyDescent="0.2">
      <c r="U14780" s="4"/>
      <c r="V14780" s="4"/>
      <c r="W14780" s="4"/>
      <c r="X14780" s="4"/>
      <c r="AJ14780" s="4"/>
      <c r="AK14780" s="4"/>
      <c r="AL14780" s="4"/>
      <c r="AM14780" s="4"/>
    </row>
    <row r="14781" spans="21:39" x14ac:dyDescent="0.2">
      <c r="U14781" s="4"/>
      <c r="V14781" s="4"/>
      <c r="W14781" s="4"/>
      <c r="X14781" s="4"/>
      <c r="AJ14781" s="4"/>
      <c r="AK14781" s="4"/>
      <c r="AL14781" s="4"/>
      <c r="AM14781" s="4"/>
    </row>
    <row r="14782" spans="21:39" x14ac:dyDescent="0.2">
      <c r="U14782" s="4"/>
      <c r="V14782" s="4"/>
      <c r="W14782" s="4"/>
      <c r="X14782" s="4"/>
      <c r="AJ14782" s="4"/>
      <c r="AK14782" s="4"/>
      <c r="AL14782" s="4"/>
      <c r="AM14782" s="4"/>
    </row>
    <row r="14783" spans="21:39" x14ac:dyDescent="0.2">
      <c r="U14783" s="4"/>
      <c r="V14783" s="4"/>
      <c r="W14783" s="4"/>
      <c r="X14783" s="4"/>
      <c r="AJ14783" s="4"/>
      <c r="AK14783" s="4"/>
      <c r="AL14783" s="4"/>
      <c r="AM14783" s="4"/>
    </row>
    <row r="14784" spans="21:39" x14ac:dyDescent="0.2">
      <c r="U14784" s="4"/>
      <c r="V14784" s="4"/>
      <c r="W14784" s="4"/>
      <c r="X14784" s="4"/>
      <c r="AJ14784" s="4"/>
      <c r="AK14784" s="4"/>
      <c r="AL14784" s="4"/>
      <c r="AM14784" s="4"/>
    </row>
    <row r="14785" spans="21:39" x14ac:dyDescent="0.2">
      <c r="U14785" s="4"/>
      <c r="V14785" s="4"/>
      <c r="W14785" s="4"/>
      <c r="X14785" s="4"/>
      <c r="AJ14785" s="4"/>
      <c r="AK14785" s="4"/>
      <c r="AL14785" s="4"/>
      <c r="AM14785" s="4"/>
    </row>
    <row r="14786" spans="21:39" x14ac:dyDescent="0.2">
      <c r="U14786" s="4"/>
      <c r="V14786" s="4"/>
      <c r="W14786" s="4"/>
      <c r="X14786" s="4"/>
      <c r="AJ14786" s="4"/>
      <c r="AK14786" s="4"/>
      <c r="AL14786" s="4"/>
      <c r="AM14786" s="4"/>
    </row>
    <row r="14787" spans="21:39" x14ac:dyDescent="0.2">
      <c r="U14787" s="4"/>
      <c r="V14787" s="4"/>
      <c r="W14787" s="4"/>
      <c r="X14787" s="4"/>
      <c r="AJ14787" s="4"/>
      <c r="AK14787" s="4"/>
      <c r="AL14787" s="4"/>
      <c r="AM14787" s="4"/>
    </row>
    <row r="14788" spans="21:39" x14ac:dyDescent="0.2">
      <c r="U14788" s="4"/>
      <c r="V14788" s="4"/>
      <c r="W14788" s="4"/>
      <c r="X14788" s="4"/>
      <c r="AJ14788" s="4"/>
      <c r="AK14788" s="4"/>
      <c r="AL14788" s="4"/>
      <c r="AM14788" s="4"/>
    </row>
    <row r="14789" spans="21:39" x14ac:dyDescent="0.2">
      <c r="U14789" s="4"/>
      <c r="V14789" s="4"/>
      <c r="W14789" s="4"/>
      <c r="X14789" s="4"/>
      <c r="AJ14789" s="4"/>
      <c r="AK14789" s="4"/>
      <c r="AL14789" s="4"/>
      <c r="AM14789" s="4"/>
    </row>
    <row r="14790" spans="21:39" x14ac:dyDescent="0.2">
      <c r="U14790" s="4"/>
      <c r="V14790" s="4"/>
      <c r="W14790" s="4"/>
      <c r="X14790" s="4"/>
      <c r="AJ14790" s="4"/>
      <c r="AK14790" s="4"/>
      <c r="AL14790" s="4"/>
      <c r="AM14790" s="4"/>
    </row>
    <row r="14791" spans="21:39" x14ac:dyDescent="0.2">
      <c r="U14791" s="4"/>
      <c r="V14791" s="4"/>
      <c r="W14791" s="4"/>
      <c r="X14791" s="4"/>
      <c r="AJ14791" s="4"/>
      <c r="AK14791" s="4"/>
      <c r="AL14791" s="4"/>
      <c r="AM14791" s="4"/>
    </row>
    <row r="14792" spans="21:39" x14ac:dyDescent="0.2">
      <c r="U14792" s="4"/>
      <c r="V14792" s="4"/>
      <c r="W14792" s="4"/>
      <c r="X14792" s="4"/>
      <c r="AJ14792" s="4"/>
      <c r="AK14792" s="4"/>
      <c r="AL14792" s="4"/>
      <c r="AM14792" s="4"/>
    </row>
    <row r="14793" spans="21:39" x14ac:dyDescent="0.2">
      <c r="U14793" s="4"/>
      <c r="V14793" s="4"/>
      <c r="W14793" s="4"/>
      <c r="X14793" s="4"/>
      <c r="AJ14793" s="4"/>
      <c r="AK14793" s="4"/>
      <c r="AL14793" s="4"/>
      <c r="AM14793" s="4"/>
    </row>
    <row r="14794" spans="21:39" x14ac:dyDescent="0.2">
      <c r="U14794" s="4"/>
      <c r="V14794" s="4"/>
      <c r="W14794" s="4"/>
      <c r="X14794" s="4"/>
      <c r="AJ14794" s="4"/>
      <c r="AK14794" s="4"/>
      <c r="AL14794" s="4"/>
      <c r="AM14794" s="4"/>
    </row>
    <row r="14795" spans="21:39" x14ac:dyDescent="0.2">
      <c r="U14795" s="4"/>
      <c r="V14795" s="4"/>
      <c r="W14795" s="4"/>
      <c r="X14795" s="4"/>
      <c r="AJ14795" s="4"/>
      <c r="AK14795" s="4"/>
      <c r="AL14795" s="4"/>
      <c r="AM14795" s="4"/>
    </row>
    <row r="14796" spans="21:39" x14ac:dyDescent="0.2">
      <c r="U14796" s="4"/>
      <c r="V14796" s="4"/>
      <c r="W14796" s="4"/>
      <c r="X14796" s="4"/>
      <c r="AJ14796" s="4"/>
      <c r="AK14796" s="4"/>
      <c r="AL14796" s="4"/>
      <c r="AM14796" s="4"/>
    </row>
    <row r="14797" spans="21:39" x14ac:dyDescent="0.2">
      <c r="U14797" s="4"/>
      <c r="V14797" s="4"/>
      <c r="W14797" s="4"/>
      <c r="X14797" s="4"/>
      <c r="AJ14797" s="4"/>
      <c r="AK14797" s="4"/>
      <c r="AL14797" s="4"/>
      <c r="AM14797" s="4"/>
    </row>
    <row r="14798" spans="21:39" x14ac:dyDescent="0.2">
      <c r="U14798" s="4"/>
      <c r="V14798" s="4"/>
      <c r="W14798" s="4"/>
      <c r="X14798" s="4"/>
      <c r="AJ14798" s="4"/>
      <c r="AK14798" s="4"/>
      <c r="AL14798" s="4"/>
      <c r="AM14798" s="4"/>
    </row>
    <row r="14799" spans="21:39" x14ac:dyDescent="0.2">
      <c r="U14799" s="4"/>
      <c r="V14799" s="4"/>
      <c r="W14799" s="4"/>
      <c r="X14799" s="4"/>
      <c r="AJ14799" s="4"/>
      <c r="AK14799" s="4"/>
      <c r="AL14799" s="4"/>
      <c r="AM14799" s="4"/>
    </row>
    <row r="14800" spans="21:39" x14ac:dyDescent="0.2">
      <c r="U14800" s="4"/>
      <c r="V14800" s="4"/>
      <c r="W14800" s="4"/>
      <c r="X14800" s="4"/>
      <c r="AJ14800" s="4"/>
      <c r="AK14800" s="4"/>
      <c r="AL14800" s="4"/>
      <c r="AM14800" s="4"/>
    </row>
    <row r="14801" spans="21:39" x14ac:dyDescent="0.2">
      <c r="U14801" s="4"/>
      <c r="V14801" s="4"/>
      <c r="W14801" s="4"/>
      <c r="X14801" s="4"/>
      <c r="AJ14801" s="4"/>
      <c r="AK14801" s="4"/>
      <c r="AL14801" s="4"/>
      <c r="AM14801" s="4"/>
    </row>
    <row r="14802" spans="21:39" x14ac:dyDescent="0.2">
      <c r="U14802" s="4"/>
      <c r="V14802" s="4"/>
      <c r="W14802" s="4"/>
      <c r="X14802" s="4"/>
      <c r="AJ14802" s="4"/>
      <c r="AK14802" s="4"/>
      <c r="AL14802" s="4"/>
      <c r="AM14802" s="4"/>
    </row>
    <row r="14803" spans="21:39" x14ac:dyDescent="0.2">
      <c r="U14803" s="4"/>
      <c r="V14803" s="4"/>
      <c r="W14803" s="4"/>
      <c r="X14803" s="4"/>
      <c r="AJ14803" s="4"/>
      <c r="AK14803" s="4"/>
      <c r="AL14803" s="4"/>
      <c r="AM14803" s="4"/>
    </row>
    <row r="14804" spans="21:39" x14ac:dyDescent="0.2">
      <c r="U14804" s="4"/>
      <c r="V14804" s="4"/>
      <c r="W14804" s="4"/>
      <c r="X14804" s="4"/>
      <c r="AJ14804" s="4"/>
      <c r="AK14804" s="4"/>
      <c r="AL14804" s="4"/>
      <c r="AM14804" s="4"/>
    </row>
    <row r="14805" spans="21:39" x14ac:dyDescent="0.2">
      <c r="U14805" s="4"/>
      <c r="V14805" s="4"/>
      <c r="W14805" s="4"/>
      <c r="X14805" s="4"/>
      <c r="AJ14805" s="4"/>
      <c r="AK14805" s="4"/>
      <c r="AL14805" s="4"/>
      <c r="AM14805" s="4"/>
    </row>
    <row r="14806" spans="21:39" x14ac:dyDescent="0.2">
      <c r="U14806" s="4"/>
      <c r="V14806" s="4"/>
      <c r="W14806" s="4"/>
      <c r="X14806" s="4"/>
      <c r="AJ14806" s="4"/>
      <c r="AK14806" s="4"/>
      <c r="AL14806" s="4"/>
      <c r="AM14806" s="4"/>
    </row>
    <row r="14807" spans="21:39" x14ac:dyDescent="0.2">
      <c r="U14807" s="4"/>
      <c r="V14807" s="4"/>
      <c r="W14807" s="4"/>
      <c r="X14807" s="4"/>
      <c r="AJ14807" s="4"/>
      <c r="AK14807" s="4"/>
      <c r="AL14807" s="4"/>
      <c r="AM14807" s="4"/>
    </row>
    <row r="14808" spans="21:39" x14ac:dyDescent="0.2">
      <c r="U14808" s="4"/>
      <c r="V14808" s="4"/>
      <c r="W14808" s="4"/>
      <c r="X14808" s="4"/>
      <c r="AJ14808" s="4"/>
      <c r="AK14808" s="4"/>
      <c r="AL14808" s="4"/>
      <c r="AM14808" s="4"/>
    </row>
    <row r="14809" spans="21:39" x14ac:dyDescent="0.2">
      <c r="U14809" s="4"/>
      <c r="V14809" s="4"/>
      <c r="W14809" s="4"/>
      <c r="X14809" s="4"/>
      <c r="AJ14809" s="4"/>
      <c r="AK14809" s="4"/>
      <c r="AL14809" s="4"/>
      <c r="AM14809" s="4"/>
    </row>
    <row r="14810" spans="21:39" x14ac:dyDescent="0.2">
      <c r="U14810" s="4"/>
      <c r="V14810" s="4"/>
      <c r="W14810" s="4"/>
      <c r="X14810" s="4"/>
      <c r="AJ14810" s="4"/>
      <c r="AK14810" s="4"/>
      <c r="AL14810" s="4"/>
      <c r="AM14810" s="4"/>
    </row>
    <row r="14811" spans="21:39" x14ac:dyDescent="0.2">
      <c r="U14811" s="4"/>
      <c r="V14811" s="4"/>
      <c r="W14811" s="4"/>
      <c r="X14811" s="4"/>
      <c r="AJ14811" s="4"/>
      <c r="AK14811" s="4"/>
      <c r="AL14811" s="4"/>
      <c r="AM14811" s="4"/>
    </row>
    <row r="14812" spans="21:39" x14ac:dyDescent="0.2">
      <c r="U14812" s="4"/>
      <c r="V14812" s="4"/>
      <c r="W14812" s="4"/>
      <c r="X14812" s="4"/>
      <c r="AJ14812" s="4"/>
      <c r="AK14812" s="4"/>
      <c r="AL14812" s="4"/>
      <c r="AM14812" s="4"/>
    </row>
    <row r="14813" spans="21:39" x14ac:dyDescent="0.2">
      <c r="U14813" s="4"/>
      <c r="V14813" s="4"/>
      <c r="W14813" s="4"/>
      <c r="X14813" s="4"/>
      <c r="AJ14813" s="4"/>
      <c r="AK14813" s="4"/>
      <c r="AL14813" s="4"/>
      <c r="AM14813" s="4"/>
    </row>
    <row r="14814" spans="21:39" x14ac:dyDescent="0.2">
      <c r="U14814" s="4"/>
      <c r="V14814" s="4"/>
      <c r="W14814" s="4"/>
      <c r="X14814" s="4"/>
      <c r="AJ14814" s="4"/>
      <c r="AK14814" s="4"/>
      <c r="AL14814" s="4"/>
      <c r="AM14814" s="4"/>
    </row>
    <row r="14815" spans="21:39" x14ac:dyDescent="0.2">
      <c r="U14815" s="4"/>
      <c r="V14815" s="4"/>
      <c r="W14815" s="4"/>
      <c r="X14815" s="4"/>
      <c r="AJ14815" s="4"/>
      <c r="AK14815" s="4"/>
      <c r="AL14815" s="4"/>
      <c r="AM14815" s="4"/>
    </row>
    <row r="14816" spans="21:39" x14ac:dyDescent="0.2">
      <c r="U14816" s="4"/>
      <c r="V14816" s="4"/>
      <c r="W14816" s="4"/>
      <c r="X14816" s="4"/>
      <c r="AJ14816" s="4"/>
      <c r="AK14816" s="4"/>
      <c r="AL14816" s="4"/>
      <c r="AM14816" s="4"/>
    </row>
    <row r="14817" spans="21:39" x14ac:dyDescent="0.2">
      <c r="U14817" s="4"/>
      <c r="V14817" s="4"/>
      <c r="W14817" s="4"/>
      <c r="X14817" s="4"/>
      <c r="AJ14817" s="4"/>
      <c r="AK14817" s="4"/>
      <c r="AL14817" s="4"/>
      <c r="AM14817" s="4"/>
    </row>
    <row r="14818" spans="21:39" x14ac:dyDescent="0.2">
      <c r="U14818" s="4"/>
      <c r="V14818" s="4"/>
      <c r="W14818" s="4"/>
      <c r="X14818" s="4"/>
      <c r="AJ14818" s="4"/>
      <c r="AK14818" s="4"/>
      <c r="AL14818" s="4"/>
      <c r="AM14818" s="4"/>
    </row>
    <row r="14819" spans="21:39" x14ac:dyDescent="0.2">
      <c r="U14819" s="4"/>
      <c r="V14819" s="4"/>
      <c r="W14819" s="4"/>
      <c r="X14819" s="4"/>
      <c r="AJ14819" s="4"/>
      <c r="AK14819" s="4"/>
      <c r="AL14819" s="4"/>
      <c r="AM14819" s="4"/>
    </row>
    <row r="14820" spans="21:39" x14ac:dyDescent="0.2">
      <c r="U14820" s="4"/>
      <c r="V14820" s="4"/>
      <c r="W14820" s="4"/>
      <c r="X14820" s="4"/>
      <c r="AJ14820" s="4"/>
      <c r="AK14820" s="4"/>
      <c r="AL14820" s="4"/>
      <c r="AM14820" s="4"/>
    </row>
    <row r="14821" spans="21:39" x14ac:dyDescent="0.2">
      <c r="U14821" s="4"/>
      <c r="V14821" s="4"/>
      <c r="W14821" s="4"/>
      <c r="X14821" s="4"/>
      <c r="AJ14821" s="4"/>
      <c r="AK14821" s="4"/>
      <c r="AL14821" s="4"/>
      <c r="AM14821" s="4"/>
    </row>
    <row r="14822" spans="21:39" x14ac:dyDescent="0.2">
      <c r="U14822" s="4"/>
      <c r="V14822" s="4"/>
      <c r="W14822" s="4"/>
      <c r="X14822" s="4"/>
      <c r="AJ14822" s="4"/>
      <c r="AK14822" s="4"/>
      <c r="AL14822" s="4"/>
      <c r="AM14822" s="4"/>
    </row>
    <row r="14823" spans="21:39" x14ac:dyDescent="0.2">
      <c r="U14823" s="4"/>
      <c r="V14823" s="4"/>
      <c r="W14823" s="4"/>
      <c r="X14823" s="4"/>
      <c r="AJ14823" s="4"/>
      <c r="AK14823" s="4"/>
      <c r="AL14823" s="4"/>
      <c r="AM14823" s="4"/>
    </row>
    <row r="14824" spans="21:39" x14ac:dyDescent="0.2">
      <c r="U14824" s="4"/>
      <c r="V14824" s="4"/>
      <c r="W14824" s="4"/>
      <c r="X14824" s="4"/>
      <c r="AJ14824" s="4"/>
      <c r="AK14824" s="4"/>
      <c r="AL14824" s="4"/>
      <c r="AM14824" s="4"/>
    </row>
    <row r="14825" spans="21:39" x14ac:dyDescent="0.2">
      <c r="U14825" s="4"/>
      <c r="V14825" s="4"/>
      <c r="W14825" s="4"/>
      <c r="X14825" s="4"/>
      <c r="AJ14825" s="4"/>
      <c r="AK14825" s="4"/>
      <c r="AL14825" s="4"/>
      <c r="AM14825" s="4"/>
    </row>
    <row r="14826" spans="21:39" x14ac:dyDescent="0.2">
      <c r="U14826" s="4"/>
      <c r="V14826" s="4"/>
      <c r="W14826" s="4"/>
      <c r="X14826" s="4"/>
      <c r="AJ14826" s="4"/>
      <c r="AK14826" s="4"/>
      <c r="AL14826" s="4"/>
      <c r="AM14826" s="4"/>
    </row>
    <row r="14827" spans="21:39" x14ac:dyDescent="0.2">
      <c r="U14827" s="4"/>
      <c r="V14827" s="4"/>
      <c r="W14827" s="4"/>
      <c r="X14827" s="4"/>
      <c r="AJ14827" s="4"/>
      <c r="AK14827" s="4"/>
      <c r="AL14827" s="4"/>
      <c r="AM14827" s="4"/>
    </row>
    <row r="14828" spans="21:39" x14ac:dyDescent="0.2">
      <c r="U14828" s="4"/>
      <c r="V14828" s="4"/>
      <c r="W14828" s="4"/>
      <c r="X14828" s="4"/>
      <c r="AJ14828" s="4"/>
      <c r="AK14828" s="4"/>
      <c r="AL14828" s="4"/>
      <c r="AM14828" s="4"/>
    </row>
    <row r="14829" spans="21:39" x14ac:dyDescent="0.2">
      <c r="U14829" s="4"/>
      <c r="V14829" s="4"/>
      <c r="W14829" s="4"/>
      <c r="X14829" s="4"/>
      <c r="AJ14829" s="4"/>
      <c r="AK14829" s="4"/>
      <c r="AL14829" s="4"/>
      <c r="AM14829" s="4"/>
    </row>
    <row r="14830" spans="21:39" x14ac:dyDescent="0.2">
      <c r="U14830" s="4"/>
      <c r="V14830" s="4"/>
      <c r="W14830" s="4"/>
      <c r="X14830" s="4"/>
      <c r="AJ14830" s="4"/>
      <c r="AK14830" s="4"/>
      <c r="AL14830" s="4"/>
      <c r="AM14830" s="4"/>
    </row>
    <row r="14831" spans="21:39" x14ac:dyDescent="0.2">
      <c r="U14831" s="4"/>
      <c r="V14831" s="4"/>
      <c r="W14831" s="4"/>
      <c r="X14831" s="4"/>
      <c r="AJ14831" s="4"/>
      <c r="AK14831" s="4"/>
      <c r="AL14831" s="4"/>
      <c r="AM14831" s="4"/>
    </row>
    <row r="14832" spans="21:39" x14ac:dyDescent="0.2">
      <c r="U14832" s="4"/>
      <c r="V14832" s="4"/>
      <c r="W14832" s="4"/>
      <c r="X14832" s="4"/>
      <c r="AJ14832" s="4"/>
      <c r="AK14832" s="4"/>
      <c r="AL14832" s="4"/>
      <c r="AM14832" s="4"/>
    </row>
    <row r="14833" spans="21:39" x14ac:dyDescent="0.2">
      <c r="U14833" s="4"/>
      <c r="V14833" s="4"/>
      <c r="W14833" s="4"/>
      <c r="X14833" s="4"/>
      <c r="AJ14833" s="4"/>
      <c r="AK14833" s="4"/>
      <c r="AL14833" s="4"/>
      <c r="AM14833" s="4"/>
    </row>
    <row r="14834" spans="21:39" x14ac:dyDescent="0.2">
      <c r="U14834" s="4"/>
      <c r="V14834" s="4"/>
      <c r="W14834" s="4"/>
      <c r="X14834" s="4"/>
      <c r="AJ14834" s="4"/>
      <c r="AK14834" s="4"/>
      <c r="AL14834" s="4"/>
      <c r="AM14834" s="4"/>
    </row>
    <row r="14835" spans="21:39" x14ac:dyDescent="0.2">
      <c r="U14835" s="4"/>
      <c r="V14835" s="4"/>
      <c r="W14835" s="4"/>
      <c r="X14835" s="4"/>
      <c r="AJ14835" s="4"/>
      <c r="AK14835" s="4"/>
      <c r="AL14835" s="4"/>
      <c r="AM14835" s="4"/>
    </row>
    <row r="14836" spans="21:39" x14ac:dyDescent="0.2">
      <c r="U14836" s="4"/>
      <c r="V14836" s="4"/>
      <c r="W14836" s="4"/>
      <c r="X14836" s="4"/>
      <c r="AJ14836" s="4"/>
      <c r="AK14836" s="4"/>
      <c r="AL14836" s="4"/>
      <c r="AM14836" s="4"/>
    </row>
    <row r="14837" spans="21:39" x14ac:dyDescent="0.2">
      <c r="U14837" s="4"/>
      <c r="V14837" s="4"/>
      <c r="W14837" s="4"/>
      <c r="X14837" s="4"/>
      <c r="AJ14837" s="4"/>
      <c r="AK14837" s="4"/>
      <c r="AL14837" s="4"/>
      <c r="AM14837" s="4"/>
    </row>
    <row r="14838" spans="21:39" x14ac:dyDescent="0.2">
      <c r="U14838" s="4"/>
      <c r="V14838" s="4"/>
      <c r="W14838" s="4"/>
      <c r="X14838" s="4"/>
      <c r="AJ14838" s="4"/>
      <c r="AK14838" s="4"/>
      <c r="AL14838" s="4"/>
      <c r="AM14838" s="4"/>
    </row>
    <row r="14839" spans="21:39" x14ac:dyDescent="0.2">
      <c r="U14839" s="4"/>
      <c r="V14839" s="4"/>
      <c r="W14839" s="4"/>
      <c r="X14839" s="4"/>
      <c r="AJ14839" s="4"/>
      <c r="AK14839" s="4"/>
      <c r="AL14839" s="4"/>
      <c r="AM14839" s="4"/>
    </row>
    <row r="14840" spans="21:39" x14ac:dyDescent="0.2">
      <c r="U14840" s="4"/>
      <c r="V14840" s="4"/>
      <c r="W14840" s="4"/>
      <c r="X14840" s="4"/>
      <c r="AJ14840" s="4"/>
      <c r="AK14840" s="4"/>
      <c r="AL14840" s="4"/>
      <c r="AM14840" s="4"/>
    </row>
    <row r="14841" spans="21:39" x14ac:dyDescent="0.2">
      <c r="U14841" s="4"/>
      <c r="V14841" s="4"/>
      <c r="W14841" s="4"/>
      <c r="X14841" s="4"/>
      <c r="AJ14841" s="4"/>
      <c r="AK14841" s="4"/>
      <c r="AL14841" s="4"/>
      <c r="AM14841" s="4"/>
    </row>
    <row r="14842" spans="21:39" x14ac:dyDescent="0.2">
      <c r="U14842" s="4"/>
      <c r="V14842" s="4"/>
      <c r="W14842" s="4"/>
      <c r="X14842" s="4"/>
      <c r="AJ14842" s="4"/>
      <c r="AK14842" s="4"/>
      <c r="AL14842" s="4"/>
      <c r="AM14842" s="4"/>
    </row>
    <row r="14843" spans="21:39" x14ac:dyDescent="0.2">
      <c r="U14843" s="4"/>
      <c r="V14843" s="4"/>
      <c r="W14843" s="4"/>
      <c r="X14843" s="4"/>
      <c r="AJ14843" s="4"/>
      <c r="AK14843" s="4"/>
      <c r="AL14843" s="4"/>
      <c r="AM14843" s="4"/>
    </row>
    <row r="14844" spans="21:39" x14ac:dyDescent="0.2">
      <c r="U14844" s="4"/>
      <c r="V14844" s="4"/>
      <c r="W14844" s="4"/>
      <c r="X14844" s="4"/>
      <c r="AJ14844" s="4"/>
      <c r="AK14844" s="4"/>
      <c r="AL14844" s="4"/>
      <c r="AM14844" s="4"/>
    </row>
    <row r="14845" spans="21:39" x14ac:dyDescent="0.2">
      <c r="U14845" s="4"/>
      <c r="V14845" s="4"/>
      <c r="W14845" s="4"/>
      <c r="X14845" s="4"/>
      <c r="AJ14845" s="4"/>
      <c r="AK14845" s="4"/>
      <c r="AL14845" s="4"/>
      <c r="AM14845" s="4"/>
    </row>
    <row r="14846" spans="21:39" x14ac:dyDescent="0.2">
      <c r="U14846" s="4"/>
      <c r="V14846" s="4"/>
      <c r="W14846" s="4"/>
      <c r="X14846" s="4"/>
      <c r="AJ14846" s="4"/>
      <c r="AK14846" s="4"/>
      <c r="AL14846" s="4"/>
      <c r="AM14846" s="4"/>
    </row>
    <row r="14847" spans="21:39" x14ac:dyDescent="0.2">
      <c r="U14847" s="4"/>
      <c r="V14847" s="4"/>
      <c r="W14847" s="4"/>
      <c r="X14847" s="4"/>
      <c r="AJ14847" s="4"/>
      <c r="AK14847" s="4"/>
      <c r="AL14847" s="4"/>
      <c r="AM14847" s="4"/>
    </row>
    <row r="14848" spans="21:39" x14ac:dyDescent="0.2">
      <c r="U14848" s="4"/>
      <c r="V14848" s="4"/>
      <c r="W14848" s="4"/>
      <c r="X14848" s="4"/>
      <c r="AJ14848" s="4"/>
      <c r="AK14848" s="4"/>
      <c r="AL14848" s="4"/>
      <c r="AM14848" s="4"/>
    </row>
    <row r="14849" spans="21:39" x14ac:dyDescent="0.2">
      <c r="U14849" s="4"/>
      <c r="V14849" s="4"/>
      <c r="W14849" s="4"/>
      <c r="X14849" s="4"/>
      <c r="AJ14849" s="4"/>
      <c r="AK14849" s="4"/>
      <c r="AL14849" s="4"/>
      <c r="AM14849" s="4"/>
    </row>
    <row r="14850" spans="21:39" x14ac:dyDescent="0.2">
      <c r="U14850" s="4"/>
      <c r="V14850" s="4"/>
      <c r="W14850" s="4"/>
      <c r="X14850" s="4"/>
      <c r="AJ14850" s="4"/>
      <c r="AK14850" s="4"/>
      <c r="AL14850" s="4"/>
      <c r="AM14850" s="4"/>
    </row>
    <row r="14851" spans="21:39" x14ac:dyDescent="0.2">
      <c r="U14851" s="4"/>
      <c r="V14851" s="4"/>
      <c r="W14851" s="4"/>
      <c r="X14851" s="4"/>
      <c r="AJ14851" s="4"/>
      <c r="AK14851" s="4"/>
      <c r="AL14851" s="4"/>
      <c r="AM14851" s="4"/>
    </row>
    <row r="14852" spans="21:39" x14ac:dyDescent="0.2">
      <c r="U14852" s="4"/>
      <c r="V14852" s="4"/>
      <c r="W14852" s="4"/>
      <c r="X14852" s="4"/>
      <c r="AJ14852" s="4"/>
      <c r="AK14852" s="4"/>
      <c r="AL14852" s="4"/>
      <c r="AM14852" s="4"/>
    </row>
    <row r="14853" spans="21:39" x14ac:dyDescent="0.2">
      <c r="U14853" s="4"/>
      <c r="V14853" s="4"/>
      <c r="W14853" s="4"/>
      <c r="X14853" s="4"/>
      <c r="AJ14853" s="4"/>
      <c r="AK14853" s="4"/>
      <c r="AL14853" s="4"/>
      <c r="AM14853" s="4"/>
    </row>
    <row r="14854" spans="21:39" x14ac:dyDescent="0.2">
      <c r="U14854" s="4"/>
      <c r="V14854" s="4"/>
      <c r="W14854" s="4"/>
      <c r="X14854" s="4"/>
      <c r="AJ14854" s="4"/>
      <c r="AK14854" s="4"/>
      <c r="AL14854" s="4"/>
      <c r="AM14854" s="4"/>
    </row>
    <row r="14855" spans="21:39" x14ac:dyDescent="0.2">
      <c r="U14855" s="4"/>
      <c r="V14855" s="4"/>
      <c r="W14855" s="4"/>
      <c r="X14855" s="4"/>
      <c r="AJ14855" s="4"/>
      <c r="AK14855" s="4"/>
      <c r="AL14855" s="4"/>
      <c r="AM14855" s="4"/>
    </row>
    <row r="14856" spans="21:39" x14ac:dyDescent="0.2">
      <c r="U14856" s="4"/>
      <c r="V14856" s="4"/>
      <c r="W14856" s="4"/>
      <c r="X14856" s="4"/>
      <c r="AJ14856" s="4"/>
      <c r="AK14856" s="4"/>
      <c r="AL14856" s="4"/>
      <c r="AM14856" s="4"/>
    </row>
    <row r="14857" spans="21:39" x14ac:dyDescent="0.2">
      <c r="U14857" s="4"/>
      <c r="V14857" s="4"/>
      <c r="W14857" s="4"/>
      <c r="X14857" s="4"/>
      <c r="AJ14857" s="4"/>
      <c r="AK14857" s="4"/>
      <c r="AL14857" s="4"/>
      <c r="AM14857" s="4"/>
    </row>
    <row r="14858" spans="21:39" x14ac:dyDescent="0.2">
      <c r="U14858" s="4"/>
      <c r="V14858" s="4"/>
      <c r="W14858" s="4"/>
      <c r="X14858" s="4"/>
      <c r="AJ14858" s="4"/>
      <c r="AK14858" s="4"/>
      <c r="AL14858" s="4"/>
      <c r="AM14858" s="4"/>
    </row>
    <row r="14859" spans="21:39" x14ac:dyDescent="0.2">
      <c r="U14859" s="4"/>
      <c r="V14859" s="4"/>
      <c r="W14859" s="4"/>
      <c r="X14859" s="4"/>
      <c r="AJ14859" s="4"/>
      <c r="AK14859" s="4"/>
      <c r="AL14859" s="4"/>
      <c r="AM14859" s="4"/>
    </row>
    <row r="14860" spans="21:39" x14ac:dyDescent="0.2">
      <c r="U14860" s="4"/>
      <c r="V14860" s="4"/>
      <c r="W14860" s="4"/>
      <c r="X14860" s="4"/>
      <c r="AJ14860" s="4"/>
      <c r="AK14860" s="4"/>
      <c r="AL14860" s="4"/>
      <c r="AM14860" s="4"/>
    </row>
    <row r="14861" spans="21:39" x14ac:dyDescent="0.2">
      <c r="U14861" s="4"/>
      <c r="V14861" s="4"/>
      <c r="W14861" s="4"/>
      <c r="X14861" s="4"/>
      <c r="AJ14861" s="4"/>
      <c r="AK14861" s="4"/>
      <c r="AL14861" s="4"/>
      <c r="AM14861" s="4"/>
    </row>
    <row r="14862" spans="21:39" x14ac:dyDescent="0.2">
      <c r="U14862" s="4"/>
      <c r="V14862" s="4"/>
      <c r="W14862" s="4"/>
      <c r="X14862" s="4"/>
      <c r="AJ14862" s="4"/>
      <c r="AK14862" s="4"/>
      <c r="AL14862" s="4"/>
      <c r="AM14862" s="4"/>
    </row>
    <row r="14863" spans="21:39" x14ac:dyDescent="0.2">
      <c r="U14863" s="4"/>
      <c r="V14863" s="4"/>
      <c r="W14863" s="4"/>
      <c r="X14863" s="4"/>
      <c r="AJ14863" s="4"/>
      <c r="AK14863" s="4"/>
      <c r="AL14863" s="4"/>
      <c r="AM14863" s="4"/>
    </row>
    <row r="14864" spans="21:39" x14ac:dyDescent="0.2">
      <c r="U14864" s="4"/>
      <c r="V14864" s="4"/>
      <c r="W14864" s="4"/>
      <c r="X14864" s="4"/>
      <c r="AJ14864" s="4"/>
      <c r="AK14864" s="4"/>
      <c r="AL14864" s="4"/>
      <c r="AM14864" s="4"/>
    </row>
    <row r="14865" spans="21:39" x14ac:dyDescent="0.2">
      <c r="U14865" s="4"/>
      <c r="V14865" s="4"/>
      <c r="W14865" s="4"/>
      <c r="X14865" s="4"/>
      <c r="AJ14865" s="4"/>
      <c r="AK14865" s="4"/>
      <c r="AL14865" s="4"/>
      <c r="AM14865" s="4"/>
    </row>
    <row r="14866" spans="21:39" x14ac:dyDescent="0.2">
      <c r="U14866" s="4"/>
      <c r="V14866" s="4"/>
      <c r="W14866" s="4"/>
      <c r="X14866" s="4"/>
      <c r="AJ14866" s="4"/>
      <c r="AK14866" s="4"/>
      <c r="AL14866" s="4"/>
      <c r="AM14866" s="4"/>
    </row>
    <row r="14867" spans="21:39" x14ac:dyDescent="0.2">
      <c r="U14867" s="4"/>
      <c r="V14867" s="4"/>
      <c r="W14867" s="4"/>
      <c r="X14867" s="4"/>
      <c r="AJ14867" s="4"/>
      <c r="AK14867" s="4"/>
      <c r="AL14867" s="4"/>
      <c r="AM14867" s="4"/>
    </row>
    <row r="14868" spans="21:39" x14ac:dyDescent="0.2">
      <c r="U14868" s="4"/>
      <c r="V14868" s="4"/>
      <c r="W14868" s="4"/>
      <c r="X14868" s="4"/>
      <c r="AJ14868" s="4"/>
      <c r="AK14868" s="4"/>
      <c r="AL14868" s="4"/>
      <c r="AM14868" s="4"/>
    </row>
    <row r="14869" spans="21:39" x14ac:dyDescent="0.2">
      <c r="U14869" s="4"/>
      <c r="V14869" s="4"/>
      <c r="W14869" s="4"/>
      <c r="X14869" s="4"/>
      <c r="AJ14869" s="4"/>
      <c r="AK14869" s="4"/>
      <c r="AL14869" s="4"/>
      <c r="AM14869" s="4"/>
    </row>
    <row r="14870" spans="21:39" x14ac:dyDescent="0.2">
      <c r="U14870" s="4"/>
      <c r="V14870" s="4"/>
      <c r="W14870" s="4"/>
      <c r="X14870" s="4"/>
      <c r="AJ14870" s="4"/>
      <c r="AK14870" s="4"/>
      <c r="AL14870" s="4"/>
      <c r="AM14870" s="4"/>
    </row>
    <row r="14871" spans="21:39" x14ac:dyDescent="0.2">
      <c r="U14871" s="4"/>
      <c r="V14871" s="4"/>
      <c r="W14871" s="4"/>
      <c r="X14871" s="4"/>
      <c r="AJ14871" s="4"/>
      <c r="AK14871" s="4"/>
      <c r="AL14871" s="4"/>
      <c r="AM14871" s="4"/>
    </row>
    <row r="14872" spans="21:39" x14ac:dyDescent="0.2">
      <c r="U14872" s="4"/>
      <c r="V14872" s="4"/>
      <c r="W14872" s="4"/>
      <c r="X14872" s="4"/>
      <c r="AJ14872" s="4"/>
      <c r="AK14872" s="4"/>
      <c r="AL14872" s="4"/>
      <c r="AM14872" s="4"/>
    </row>
    <row r="14873" spans="21:39" x14ac:dyDescent="0.2">
      <c r="U14873" s="4"/>
      <c r="V14873" s="4"/>
      <c r="W14873" s="4"/>
      <c r="X14873" s="4"/>
      <c r="AJ14873" s="4"/>
      <c r="AK14873" s="4"/>
      <c r="AL14873" s="4"/>
      <c r="AM14873" s="4"/>
    </row>
    <row r="14874" spans="21:39" x14ac:dyDescent="0.2">
      <c r="U14874" s="4"/>
      <c r="V14874" s="4"/>
      <c r="W14874" s="4"/>
      <c r="X14874" s="4"/>
      <c r="AJ14874" s="4"/>
      <c r="AK14874" s="4"/>
      <c r="AL14874" s="4"/>
      <c r="AM14874" s="4"/>
    </row>
    <row r="14875" spans="21:39" x14ac:dyDescent="0.2">
      <c r="U14875" s="4"/>
      <c r="V14875" s="4"/>
      <c r="W14875" s="4"/>
      <c r="X14875" s="4"/>
      <c r="AJ14875" s="4"/>
      <c r="AK14875" s="4"/>
      <c r="AL14875" s="4"/>
      <c r="AM14875" s="4"/>
    </row>
    <row r="14876" spans="21:39" x14ac:dyDescent="0.2">
      <c r="U14876" s="4"/>
      <c r="V14876" s="4"/>
      <c r="W14876" s="4"/>
      <c r="X14876" s="4"/>
      <c r="AJ14876" s="4"/>
      <c r="AK14876" s="4"/>
      <c r="AL14876" s="4"/>
      <c r="AM14876" s="4"/>
    </row>
    <row r="14877" spans="21:39" x14ac:dyDescent="0.2">
      <c r="U14877" s="4"/>
      <c r="V14877" s="4"/>
      <c r="W14877" s="4"/>
      <c r="X14877" s="4"/>
      <c r="AJ14877" s="4"/>
      <c r="AK14877" s="4"/>
      <c r="AL14877" s="4"/>
      <c r="AM14877" s="4"/>
    </row>
    <row r="14878" spans="21:39" x14ac:dyDescent="0.2">
      <c r="U14878" s="4"/>
      <c r="V14878" s="4"/>
      <c r="W14878" s="4"/>
      <c r="X14878" s="4"/>
      <c r="AJ14878" s="4"/>
      <c r="AK14878" s="4"/>
      <c r="AL14878" s="4"/>
      <c r="AM14878" s="4"/>
    </row>
    <row r="14879" spans="21:39" x14ac:dyDescent="0.2">
      <c r="U14879" s="4"/>
      <c r="V14879" s="4"/>
      <c r="W14879" s="4"/>
      <c r="X14879" s="4"/>
      <c r="AJ14879" s="4"/>
      <c r="AK14879" s="4"/>
      <c r="AL14879" s="4"/>
      <c r="AM14879" s="4"/>
    </row>
    <row r="14880" spans="21:39" x14ac:dyDescent="0.2">
      <c r="U14880" s="4"/>
      <c r="V14880" s="4"/>
      <c r="W14880" s="4"/>
      <c r="X14880" s="4"/>
      <c r="AJ14880" s="4"/>
      <c r="AK14880" s="4"/>
      <c r="AL14880" s="4"/>
      <c r="AM14880" s="4"/>
    </row>
    <row r="14881" spans="21:39" x14ac:dyDescent="0.2">
      <c r="U14881" s="4"/>
      <c r="V14881" s="4"/>
      <c r="W14881" s="4"/>
      <c r="X14881" s="4"/>
      <c r="AJ14881" s="4"/>
      <c r="AK14881" s="4"/>
      <c r="AL14881" s="4"/>
      <c r="AM14881" s="4"/>
    </row>
    <row r="14882" spans="21:39" x14ac:dyDescent="0.2">
      <c r="U14882" s="4"/>
      <c r="V14882" s="4"/>
      <c r="W14882" s="4"/>
      <c r="X14882" s="4"/>
      <c r="AJ14882" s="4"/>
      <c r="AK14882" s="4"/>
      <c r="AL14882" s="4"/>
      <c r="AM14882" s="4"/>
    </row>
    <row r="14883" spans="21:39" x14ac:dyDescent="0.2">
      <c r="U14883" s="4"/>
      <c r="V14883" s="4"/>
      <c r="W14883" s="4"/>
      <c r="X14883" s="4"/>
      <c r="AJ14883" s="4"/>
      <c r="AK14883" s="4"/>
      <c r="AL14883" s="4"/>
      <c r="AM14883" s="4"/>
    </row>
    <row r="14884" spans="21:39" x14ac:dyDescent="0.2">
      <c r="U14884" s="4"/>
      <c r="V14884" s="4"/>
      <c r="W14884" s="4"/>
      <c r="X14884" s="4"/>
      <c r="AJ14884" s="4"/>
      <c r="AK14884" s="4"/>
      <c r="AL14884" s="4"/>
      <c r="AM14884" s="4"/>
    </row>
    <row r="14885" spans="21:39" x14ac:dyDescent="0.2">
      <c r="U14885" s="4"/>
      <c r="V14885" s="4"/>
      <c r="W14885" s="4"/>
      <c r="X14885" s="4"/>
      <c r="AJ14885" s="4"/>
      <c r="AK14885" s="4"/>
      <c r="AL14885" s="4"/>
      <c r="AM14885" s="4"/>
    </row>
    <row r="14886" spans="21:39" x14ac:dyDescent="0.2">
      <c r="U14886" s="4"/>
      <c r="V14886" s="4"/>
      <c r="W14886" s="4"/>
      <c r="X14886" s="4"/>
      <c r="AJ14886" s="4"/>
      <c r="AK14886" s="4"/>
      <c r="AL14886" s="4"/>
      <c r="AM14886" s="4"/>
    </row>
    <row r="14887" spans="21:39" x14ac:dyDescent="0.2">
      <c r="U14887" s="4"/>
      <c r="V14887" s="4"/>
      <c r="W14887" s="4"/>
      <c r="X14887" s="4"/>
      <c r="AJ14887" s="4"/>
      <c r="AK14887" s="4"/>
      <c r="AL14887" s="4"/>
      <c r="AM14887" s="4"/>
    </row>
    <row r="14888" spans="21:39" x14ac:dyDescent="0.2">
      <c r="U14888" s="4"/>
      <c r="V14888" s="4"/>
      <c r="W14888" s="4"/>
      <c r="X14888" s="4"/>
      <c r="AJ14888" s="4"/>
      <c r="AK14888" s="4"/>
      <c r="AL14888" s="4"/>
      <c r="AM14888" s="4"/>
    </row>
    <row r="14889" spans="21:39" x14ac:dyDescent="0.2">
      <c r="U14889" s="4"/>
      <c r="V14889" s="4"/>
      <c r="W14889" s="4"/>
      <c r="X14889" s="4"/>
      <c r="AJ14889" s="4"/>
      <c r="AK14889" s="4"/>
      <c r="AL14889" s="4"/>
      <c r="AM14889" s="4"/>
    </row>
    <row r="14890" spans="21:39" x14ac:dyDescent="0.2">
      <c r="U14890" s="4"/>
      <c r="V14890" s="4"/>
      <c r="W14890" s="4"/>
      <c r="X14890" s="4"/>
      <c r="AJ14890" s="4"/>
      <c r="AK14890" s="4"/>
      <c r="AL14890" s="4"/>
      <c r="AM14890" s="4"/>
    </row>
    <row r="14891" spans="21:39" x14ac:dyDescent="0.2">
      <c r="U14891" s="4"/>
      <c r="V14891" s="4"/>
      <c r="W14891" s="4"/>
      <c r="X14891" s="4"/>
      <c r="AJ14891" s="4"/>
      <c r="AK14891" s="4"/>
      <c r="AL14891" s="4"/>
      <c r="AM14891" s="4"/>
    </row>
    <row r="14892" spans="21:39" x14ac:dyDescent="0.2">
      <c r="U14892" s="4"/>
      <c r="V14892" s="4"/>
      <c r="W14892" s="4"/>
      <c r="X14892" s="4"/>
      <c r="AJ14892" s="4"/>
      <c r="AK14892" s="4"/>
      <c r="AL14892" s="4"/>
      <c r="AM14892" s="4"/>
    </row>
    <row r="14893" spans="21:39" x14ac:dyDescent="0.2">
      <c r="U14893" s="4"/>
      <c r="V14893" s="4"/>
      <c r="W14893" s="4"/>
      <c r="X14893" s="4"/>
      <c r="AJ14893" s="4"/>
      <c r="AK14893" s="4"/>
      <c r="AL14893" s="4"/>
      <c r="AM14893" s="4"/>
    </row>
    <row r="14894" spans="21:39" x14ac:dyDescent="0.2">
      <c r="U14894" s="4"/>
      <c r="V14894" s="4"/>
      <c r="W14894" s="4"/>
      <c r="X14894" s="4"/>
      <c r="AJ14894" s="4"/>
      <c r="AK14894" s="4"/>
      <c r="AL14894" s="4"/>
      <c r="AM14894" s="4"/>
    </row>
    <row r="14895" spans="21:39" x14ac:dyDescent="0.2">
      <c r="U14895" s="4"/>
      <c r="V14895" s="4"/>
      <c r="W14895" s="4"/>
      <c r="X14895" s="4"/>
      <c r="AJ14895" s="4"/>
      <c r="AK14895" s="4"/>
      <c r="AL14895" s="4"/>
      <c r="AM14895" s="4"/>
    </row>
    <row r="14896" spans="21:39" x14ac:dyDescent="0.2">
      <c r="U14896" s="4"/>
      <c r="V14896" s="4"/>
      <c r="W14896" s="4"/>
      <c r="X14896" s="4"/>
      <c r="AJ14896" s="4"/>
      <c r="AK14896" s="4"/>
      <c r="AL14896" s="4"/>
      <c r="AM14896" s="4"/>
    </row>
    <row r="14897" spans="21:39" x14ac:dyDescent="0.2">
      <c r="U14897" s="4"/>
      <c r="V14897" s="4"/>
      <c r="W14897" s="4"/>
      <c r="X14897" s="4"/>
      <c r="AJ14897" s="4"/>
      <c r="AK14897" s="4"/>
      <c r="AL14897" s="4"/>
      <c r="AM14897" s="4"/>
    </row>
    <row r="14898" spans="21:39" x14ac:dyDescent="0.2">
      <c r="U14898" s="4"/>
      <c r="V14898" s="4"/>
      <c r="W14898" s="4"/>
      <c r="X14898" s="4"/>
      <c r="AJ14898" s="4"/>
      <c r="AK14898" s="4"/>
      <c r="AL14898" s="4"/>
      <c r="AM14898" s="4"/>
    </row>
    <row r="14899" spans="21:39" x14ac:dyDescent="0.2">
      <c r="U14899" s="4"/>
      <c r="V14899" s="4"/>
      <c r="W14899" s="4"/>
      <c r="X14899" s="4"/>
      <c r="AJ14899" s="4"/>
      <c r="AK14899" s="4"/>
      <c r="AL14899" s="4"/>
      <c r="AM14899" s="4"/>
    </row>
    <row r="14900" spans="21:39" x14ac:dyDescent="0.2">
      <c r="U14900" s="4"/>
      <c r="V14900" s="4"/>
      <c r="W14900" s="4"/>
      <c r="X14900" s="4"/>
      <c r="AJ14900" s="4"/>
      <c r="AK14900" s="4"/>
      <c r="AL14900" s="4"/>
      <c r="AM14900" s="4"/>
    </row>
    <row r="14901" spans="21:39" x14ac:dyDescent="0.2">
      <c r="U14901" s="4"/>
      <c r="V14901" s="4"/>
      <c r="W14901" s="4"/>
      <c r="X14901" s="4"/>
      <c r="AJ14901" s="4"/>
      <c r="AK14901" s="4"/>
      <c r="AL14901" s="4"/>
      <c r="AM14901" s="4"/>
    </row>
    <row r="14902" spans="21:39" x14ac:dyDescent="0.2">
      <c r="U14902" s="4"/>
      <c r="V14902" s="4"/>
      <c r="W14902" s="4"/>
      <c r="X14902" s="4"/>
      <c r="AJ14902" s="4"/>
      <c r="AK14902" s="4"/>
      <c r="AL14902" s="4"/>
      <c r="AM14902" s="4"/>
    </row>
    <row r="14903" spans="21:39" x14ac:dyDescent="0.2">
      <c r="U14903" s="4"/>
      <c r="V14903" s="4"/>
      <c r="W14903" s="4"/>
      <c r="X14903" s="4"/>
      <c r="AJ14903" s="4"/>
      <c r="AK14903" s="4"/>
      <c r="AL14903" s="4"/>
      <c r="AM14903" s="4"/>
    </row>
    <row r="14904" spans="21:39" x14ac:dyDescent="0.2">
      <c r="U14904" s="4"/>
      <c r="V14904" s="4"/>
      <c r="W14904" s="4"/>
      <c r="X14904" s="4"/>
      <c r="AJ14904" s="4"/>
      <c r="AK14904" s="4"/>
      <c r="AL14904" s="4"/>
      <c r="AM14904" s="4"/>
    </row>
    <row r="14905" spans="21:39" x14ac:dyDescent="0.2">
      <c r="U14905" s="4"/>
      <c r="V14905" s="4"/>
      <c r="W14905" s="4"/>
      <c r="X14905" s="4"/>
      <c r="AJ14905" s="4"/>
      <c r="AK14905" s="4"/>
      <c r="AL14905" s="4"/>
      <c r="AM14905" s="4"/>
    </row>
    <row r="14906" spans="21:39" x14ac:dyDescent="0.2">
      <c r="U14906" s="4"/>
      <c r="V14906" s="4"/>
      <c r="W14906" s="4"/>
      <c r="X14906" s="4"/>
      <c r="AJ14906" s="4"/>
      <c r="AK14906" s="4"/>
      <c r="AL14906" s="4"/>
      <c r="AM14906" s="4"/>
    </row>
    <row r="14907" spans="21:39" x14ac:dyDescent="0.2">
      <c r="U14907" s="4"/>
      <c r="V14907" s="4"/>
      <c r="W14907" s="4"/>
      <c r="X14907" s="4"/>
      <c r="AJ14907" s="4"/>
      <c r="AK14907" s="4"/>
      <c r="AL14907" s="4"/>
      <c r="AM14907" s="4"/>
    </row>
    <row r="14908" spans="21:39" x14ac:dyDescent="0.2">
      <c r="U14908" s="4"/>
      <c r="V14908" s="4"/>
      <c r="W14908" s="4"/>
      <c r="X14908" s="4"/>
      <c r="AJ14908" s="4"/>
      <c r="AK14908" s="4"/>
      <c r="AL14908" s="4"/>
      <c r="AM14908" s="4"/>
    </row>
    <row r="14909" spans="21:39" x14ac:dyDescent="0.2">
      <c r="U14909" s="4"/>
      <c r="V14909" s="4"/>
      <c r="W14909" s="4"/>
      <c r="X14909" s="4"/>
      <c r="AJ14909" s="4"/>
      <c r="AK14909" s="4"/>
      <c r="AL14909" s="4"/>
      <c r="AM14909" s="4"/>
    </row>
    <row r="14910" spans="21:39" x14ac:dyDescent="0.2">
      <c r="U14910" s="4"/>
      <c r="V14910" s="4"/>
      <c r="W14910" s="4"/>
      <c r="X14910" s="4"/>
      <c r="AJ14910" s="4"/>
      <c r="AK14910" s="4"/>
      <c r="AL14910" s="4"/>
      <c r="AM14910" s="4"/>
    </row>
    <row r="14911" spans="21:39" x14ac:dyDescent="0.2">
      <c r="U14911" s="4"/>
      <c r="V14911" s="4"/>
      <c r="W14911" s="4"/>
      <c r="X14911" s="4"/>
      <c r="AJ14911" s="4"/>
      <c r="AK14911" s="4"/>
      <c r="AL14911" s="4"/>
      <c r="AM14911" s="4"/>
    </row>
    <row r="14912" spans="21:39" x14ac:dyDescent="0.2">
      <c r="U14912" s="4"/>
      <c r="V14912" s="4"/>
      <c r="W14912" s="4"/>
      <c r="X14912" s="4"/>
      <c r="AJ14912" s="4"/>
      <c r="AK14912" s="4"/>
      <c r="AL14912" s="4"/>
      <c r="AM14912" s="4"/>
    </row>
    <row r="14913" spans="21:39" x14ac:dyDescent="0.2">
      <c r="U14913" s="4"/>
      <c r="V14913" s="4"/>
      <c r="W14913" s="4"/>
      <c r="X14913" s="4"/>
      <c r="AJ14913" s="4"/>
      <c r="AK14913" s="4"/>
      <c r="AL14913" s="4"/>
      <c r="AM14913" s="4"/>
    </row>
    <row r="14914" spans="21:39" x14ac:dyDescent="0.2">
      <c r="U14914" s="4"/>
      <c r="V14914" s="4"/>
      <c r="W14914" s="4"/>
      <c r="X14914" s="4"/>
      <c r="AJ14914" s="4"/>
      <c r="AK14914" s="4"/>
      <c r="AL14914" s="4"/>
      <c r="AM14914" s="4"/>
    </row>
    <row r="14915" spans="21:39" x14ac:dyDescent="0.2">
      <c r="U14915" s="4"/>
      <c r="V14915" s="4"/>
      <c r="W14915" s="4"/>
      <c r="X14915" s="4"/>
      <c r="AJ14915" s="4"/>
      <c r="AK14915" s="4"/>
      <c r="AL14915" s="4"/>
      <c r="AM14915" s="4"/>
    </row>
    <row r="14916" spans="21:39" x14ac:dyDescent="0.2">
      <c r="U14916" s="4"/>
      <c r="V14916" s="4"/>
      <c r="W14916" s="4"/>
      <c r="X14916" s="4"/>
      <c r="AJ14916" s="4"/>
      <c r="AK14916" s="4"/>
      <c r="AL14916" s="4"/>
      <c r="AM14916" s="4"/>
    </row>
    <row r="14917" spans="21:39" x14ac:dyDescent="0.2">
      <c r="U14917" s="4"/>
      <c r="V14917" s="4"/>
      <c r="W14917" s="4"/>
      <c r="X14917" s="4"/>
      <c r="AJ14917" s="4"/>
      <c r="AK14917" s="4"/>
      <c r="AL14917" s="4"/>
      <c r="AM14917" s="4"/>
    </row>
    <row r="14918" spans="21:39" x14ac:dyDescent="0.2">
      <c r="U14918" s="4"/>
      <c r="V14918" s="4"/>
      <c r="W14918" s="4"/>
      <c r="X14918" s="4"/>
      <c r="AJ14918" s="4"/>
      <c r="AK14918" s="4"/>
      <c r="AL14918" s="4"/>
      <c r="AM14918" s="4"/>
    </row>
    <row r="14919" spans="21:39" x14ac:dyDescent="0.2">
      <c r="U14919" s="4"/>
      <c r="V14919" s="4"/>
      <c r="W14919" s="4"/>
      <c r="X14919" s="4"/>
      <c r="AJ14919" s="4"/>
      <c r="AK14919" s="4"/>
      <c r="AL14919" s="4"/>
      <c r="AM14919" s="4"/>
    </row>
    <row r="14920" spans="21:39" x14ac:dyDescent="0.2">
      <c r="U14920" s="4"/>
      <c r="V14920" s="4"/>
      <c r="W14920" s="4"/>
      <c r="X14920" s="4"/>
      <c r="AJ14920" s="4"/>
      <c r="AK14920" s="4"/>
      <c r="AL14920" s="4"/>
      <c r="AM14920" s="4"/>
    </row>
    <row r="14921" spans="21:39" x14ac:dyDescent="0.2">
      <c r="U14921" s="4"/>
      <c r="V14921" s="4"/>
      <c r="W14921" s="4"/>
      <c r="X14921" s="4"/>
      <c r="AJ14921" s="4"/>
      <c r="AK14921" s="4"/>
      <c r="AL14921" s="4"/>
      <c r="AM14921" s="4"/>
    </row>
    <row r="14922" spans="21:39" x14ac:dyDescent="0.2">
      <c r="U14922" s="4"/>
      <c r="V14922" s="4"/>
      <c r="W14922" s="4"/>
      <c r="X14922" s="4"/>
      <c r="AJ14922" s="4"/>
      <c r="AK14922" s="4"/>
      <c r="AL14922" s="4"/>
      <c r="AM14922" s="4"/>
    </row>
    <row r="14923" spans="21:39" x14ac:dyDescent="0.2">
      <c r="U14923" s="4"/>
      <c r="V14923" s="4"/>
      <c r="W14923" s="4"/>
      <c r="X14923" s="4"/>
      <c r="AJ14923" s="4"/>
      <c r="AK14923" s="4"/>
      <c r="AL14923" s="4"/>
      <c r="AM14923" s="4"/>
    </row>
    <row r="14924" spans="21:39" x14ac:dyDescent="0.2">
      <c r="U14924" s="4"/>
      <c r="V14924" s="4"/>
      <c r="W14924" s="4"/>
      <c r="X14924" s="4"/>
      <c r="AJ14924" s="4"/>
      <c r="AK14924" s="4"/>
      <c r="AL14924" s="4"/>
      <c r="AM14924" s="4"/>
    </row>
    <row r="14925" spans="21:39" x14ac:dyDescent="0.2">
      <c r="U14925" s="4"/>
      <c r="V14925" s="4"/>
      <c r="W14925" s="4"/>
      <c r="X14925" s="4"/>
      <c r="AJ14925" s="4"/>
      <c r="AK14925" s="4"/>
      <c r="AL14925" s="4"/>
      <c r="AM14925" s="4"/>
    </row>
    <row r="14926" spans="21:39" x14ac:dyDescent="0.2">
      <c r="U14926" s="4"/>
      <c r="V14926" s="4"/>
      <c r="W14926" s="4"/>
      <c r="X14926" s="4"/>
      <c r="AJ14926" s="4"/>
      <c r="AK14926" s="4"/>
      <c r="AL14926" s="4"/>
      <c r="AM14926" s="4"/>
    </row>
    <row r="14927" spans="21:39" x14ac:dyDescent="0.2">
      <c r="U14927" s="4"/>
      <c r="V14927" s="4"/>
      <c r="W14927" s="4"/>
      <c r="X14927" s="4"/>
      <c r="AJ14927" s="4"/>
      <c r="AK14927" s="4"/>
      <c r="AL14927" s="4"/>
      <c r="AM14927" s="4"/>
    </row>
    <row r="14928" spans="21:39" x14ac:dyDescent="0.2">
      <c r="U14928" s="4"/>
      <c r="V14928" s="4"/>
      <c r="W14928" s="4"/>
      <c r="X14928" s="4"/>
      <c r="AJ14928" s="4"/>
      <c r="AK14928" s="4"/>
      <c r="AL14928" s="4"/>
      <c r="AM14928" s="4"/>
    </row>
    <row r="14929" spans="21:39" x14ac:dyDescent="0.2">
      <c r="U14929" s="4"/>
      <c r="V14929" s="4"/>
      <c r="W14929" s="4"/>
      <c r="X14929" s="4"/>
      <c r="AJ14929" s="4"/>
      <c r="AK14929" s="4"/>
      <c r="AL14929" s="4"/>
      <c r="AM14929" s="4"/>
    </row>
    <row r="14930" spans="21:39" x14ac:dyDescent="0.2">
      <c r="U14930" s="4"/>
      <c r="V14930" s="4"/>
      <c r="W14930" s="4"/>
      <c r="X14930" s="4"/>
      <c r="AJ14930" s="4"/>
      <c r="AK14930" s="4"/>
      <c r="AL14930" s="4"/>
      <c r="AM14930" s="4"/>
    </row>
    <row r="14931" spans="21:39" x14ac:dyDescent="0.2">
      <c r="U14931" s="4"/>
      <c r="V14931" s="4"/>
      <c r="W14931" s="4"/>
      <c r="X14931" s="4"/>
      <c r="AJ14931" s="4"/>
      <c r="AK14931" s="4"/>
      <c r="AL14931" s="4"/>
      <c r="AM14931" s="4"/>
    </row>
    <row r="14932" spans="21:39" x14ac:dyDescent="0.2">
      <c r="U14932" s="4"/>
      <c r="V14932" s="4"/>
      <c r="W14932" s="4"/>
      <c r="X14932" s="4"/>
      <c r="AJ14932" s="4"/>
      <c r="AK14932" s="4"/>
      <c r="AL14932" s="4"/>
      <c r="AM14932" s="4"/>
    </row>
    <row r="14933" spans="21:39" x14ac:dyDescent="0.2">
      <c r="U14933" s="4"/>
      <c r="V14933" s="4"/>
      <c r="W14933" s="4"/>
      <c r="X14933" s="4"/>
      <c r="AJ14933" s="4"/>
      <c r="AK14933" s="4"/>
      <c r="AL14933" s="4"/>
      <c r="AM14933" s="4"/>
    </row>
    <row r="14934" spans="21:39" x14ac:dyDescent="0.2">
      <c r="U14934" s="4"/>
      <c r="V14934" s="4"/>
      <c r="W14934" s="4"/>
      <c r="X14934" s="4"/>
      <c r="AJ14934" s="4"/>
      <c r="AK14934" s="4"/>
      <c r="AL14934" s="4"/>
      <c r="AM14934" s="4"/>
    </row>
    <row r="14935" spans="21:39" x14ac:dyDescent="0.2">
      <c r="U14935" s="4"/>
      <c r="V14935" s="4"/>
      <c r="W14935" s="4"/>
      <c r="X14935" s="4"/>
      <c r="AJ14935" s="4"/>
      <c r="AK14935" s="4"/>
      <c r="AL14935" s="4"/>
      <c r="AM14935" s="4"/>
    </row>
    <row r="14936" spans="21:39" x14ac:dyDescent="0.2">
      <c r="U14936" s="4"/>
      <c r="V14936" s="4"/>
      <c r="W14936" s="4"/>
      <c r="X14936" s="4"/>
      <c r="AJ14936" s="4"/>
      <c r="AK14936" s="4"/>
      <c r="AL14936" s="4"/>
      <c r="AM14936" s="4"/>
    </row>
    <row r="14937" spans="21:39" x14ac:dyDescent="0.2">
      <c r="U14937" s="4"/>
      <c r="V14937" s="4"/>
      <c r="W14937" s="4"/>
      <c r="X14937" s="4"/>
      <c r="AJ14937" s="4"/>
      <c r="AK14937" s="4"/>
      <c r="AL14937" s="4"/>
      <c r="AM14937" s="4"/>
    </row>
    <row r="14938" spans="21:39" x14ac:dyDescent="0.2">
      <c r="U14938" s="4"/>
      <c r="V14938" s="4"/>
      <c r="W14938" s="4"/>
      <c r="X14938" s="4"/>
      <c r="AJ14938" s="4"/>
      <c r="AK14938" s="4"/>
      <c r="AL14938" s="4"/>
      <c r="AM14938" s="4"/>
    </row>
    <row r="14939" spans="21:39" x14ac:dyDescent="0.2">
      <c r="U14939" s="4"/>
      <c r="V14939" s="4"/>
      <c r="W14939" s="4"/>
      <c r="X14939" s="4"/>
      <c r="AJ14939" s="4"/>
      <c r="AK14939" s="4"/>
      <c r="AL14939" s="4"/>
      <c r="AM14939" s="4"/>
    </row>
    <row r="14940" spans="21:39" x14ac:dyDescent="0.2">
      <c r="U14940" s="4"/>
      <c r="V14940" s="4"/>
      <c r="W14940" s="4"/>
      <c r="X14940" s="4"/>
      <c r="AJ14940" s="4"/>
      <c r="AK14940" s="4"/>
      <c r="AL14940" s="4"/>
      <c r="AM14940" s="4"/>
    </row>
    <row r="14941" spans="21:39" x14ac:dyDescent="0.2">
      <c r="U14941" s="4"/>
      <c r="V14941" s="4"/>
      <c r="W14941" s="4"/>
      <c r="X14941" s="4"/>
      <c r="AJ14941" s="4"/>
      <c r="AK14941" s="4"/>
      <c r="AL14941" s="4"/>
      <c r="AM14941" s="4"/>
    </row>
    <row r="14942" spans="21:39" x14ac:dyDescent="0.2">
      <c r="U14942" s="4"/>
      <c r="V14942" s="4"/>
      <c r="W14942" s="4"/>
      <c r="X14942" s="4"/>
      <c r="AJ14942" s="4"/>
      <c r="AK14942" s="4"/>
      <c r="AL14942" s="4"/>
      <c r="AM14942" s="4"/>
    </row>
    <row r="14943" spans="21:39" x14ac:dyDescent="0.2">
      <c r="U14943" s="4"/>
      <c r="V14943" s="4"/>
      <c r="W14943" s="4"/>
      <c r="X14943" s="4"/>
      <c r="AJ14943" s="4"/>
      <c r="AK14943" s="4"/>
      <c r="AL14943" s="4"/>
      <c r="AM14943" s="4"/>
    </row>
    <row r="14944" spans="21:39" x14ac:dyDescent="0.2">
      <c r="U14944" s="4"/>
      <c r="V14944" s="4"/>
      <c r="W14944" s="4"/>
      <c r="X14944" s="4"/>
      <c r="AJ14944" s="4"/>
      <c r="AK14944" s="4"/>
      <c r="AL14944" s="4"/>
      <c r="AM14944" s="4"/>
    </row>
    <row r="14945" spans="21:39" x14ac:dyDescent="0.2">
      <c r="U14945" s="4"/>
      <c r="V14945" s="4"/>
      <c r="W14945" s="4"/>
      <c r="X14945" s="4"/>
      <c r="AJ14945" s="4"/>
      <c r="AK14945" s="4"/>
      <c r="AL14945" s="4"/>
      <c r="AM14945" s="4"/>
    </row>
    <row r="14946" spans="21:39" x14ac:dyDescent="0.2">
      <c r="U14946" s="4"/>
      <c r="V14946" s="4"/>
      <c r="W14946" s="4"/>
      <c r="X14946" s="4"/>
      <c r="AJ14946" s="4"/>
      <c r="AK14946" s="4"/>
      <c r="AL14946" s="4"/>
      <c r="AM14946" s="4"/>
    </row>
    <row r="14947" spans="21:39" x14ac:dyDescent="0.2">
      <c r="U14947" s="4"/>
      <c r="V14947" s="4"/>
      <c r="W14947" s="4"/>
      <c r="X14947" s="4"/>
      <c r="AJ14947" s="4"/>
      <c r="AK14947" s="4"/>
      <c r="AL14947" s="4"/>
      <c r="AM14947" s="4"/>
    </row>
    <row r="14948" spans="21:39" x14ac:dyDescent="0.2">
      <c r="U14948" s="4"/>
      <c r="V14948" s="4"/>
      <c r="W14948" s="4"/>
      <c r="X14948" s="4"/>
      <c r="AJ14948" s="4"/>
      <c r="AK14948" s="4"/>
      <c r="AL14948" s="4"/>
      <c r="AM14948" s="4"/>
    </row>
    <row r="14949" spans="21:39" x14ac:dyDescent="0.2">
      <c r="U14949" s="4"/>
      <c r="V14949" s="4"/>
      <c r="W14949" s="4"/>
      <c r="X14949" s="4"/>
      <c r="AJ14949" s="4"/>
      <c r="AK14949" s="4"/>
      <c r="AL14949" s="4"/>
      <c r="AM14949" s="4"/>
    </row>
    <row r="14950" spans="21:39" x14ac:dyDescent="0.2">
      <c r="U14950" s="4"/>
      <c r="V14950" s="4"/>
      <c r="W14950" s="4"/>
      <c r="X14950" s="4"/>
      <c r="AJ14950" s="4"/>
      <c r="AK14950" s="4"/>
      <c r="AL14950" s="4"/>
      <c r="AM14950" s="4"/>
    </row>
    <row r="14951" spans="21:39" x14ac:dyDescent="0.2">
      <c r="U14951" s="4"/>
      <c r="V14951" s="4"/>
      <c r="W14951" s="4"/>
      <c r="X14951" s="4"/>
      <c r="AJ14951" s="4"/>
      <c r="AK14951" s="4"/>
      <c r="AL14951" s="4"/>
      <c r="AM14951" s="4"/>
    </row>
    <row r="14952" spans="21:39" x14ac:dyDescent="0.2">
      <c r="U14952" s="4"/>
      <c r="V14952" s="4"/>
      <c r="W14952" s="4"/>
      <c r="X14952" s="4"/>
      <c r="AJ14952" s="4"/>
      <c r="AK14952" s="4"/>
      <c r="AL14952" s="4"/>
      <c r="AM14952" s="4"/>
    </row>
    <row r="14953" spans="21:39" x14ac:dyDescent="0.2">
      <c r="U14953" s="4"/>
      <c r="V14953" s="4"/>
      <c r="W14953" s="4"/>
      <c r="X14953" s="4"/>
      <c r="AJ14953" s="4"/>
      <c r="AK14953" s="4"/>
      <c r="AL14953" s="4"/>
      <c r="AM14953" s="4"/>
    </row>
    <row r="14954" spans="21:39" x14ac:dyDescent="0.2">
      <c r="U14954" s="4"/>
      <c r="V14954" s="4"/>
      <c r="W14954" s="4"/>
      <c r="X14954" s="4"/>
      <c r="AJ14954" s="4"/>
      <c r="AK14954" s="4"/>
      <c r="AL14954" s="4"/>
      <c r="AM14954" s="4"/>
    </row>
    <row r="14955" spans="21:39" x14ac:dyDescent="0.2">
      <c r="U14955" s="4"/>
      <c r="V14955" s="4"/>
      <c r="W14955" s="4"/>
      <c r="X14955" s="4"/>
      <c r="AJ14955" s="4"/>
      <c r="AK14955" s="4"/>
      <c r="AL14955" s="4"/>
      <c r="AM14955" s="4"/>
    </row>
    <row r="14956" spans="21:39" x14ac:dyDescent="0.2">
      <c r="U14956" s="4"/>
      <c r="V14956" s="4"/>
      <c r="W14956" s="4"/>
      <c r="X14956" s="4"/>
      <c r="AJ14956" s="4"/>
      <c r="AK14956" s="4"/>
      <c r="AL14956" s="4"/>
      <c r="AM14956" s="4"/>
    </row>
    <row r="14957" spans="21:39" x14ac:dyDescent="0.2">
      <c r="U14957" s="4"/>
      <c r="V14957" s="4"/>
      <c r="W14957" s="4"/>
      <c r="X14957" s="4"/>
      <c r="AJ14957" s="4"/>
      <c r="AK14957" s="4"/>
      <c r="AL14957" s="4"/>
      <c r="AM14957" s="4"/>
    </row>
    <row r="14958" spans="21:39" x14ac:dyDescent="0.2">
      <c r="U14958" s="4"/>
      <c r="V14958" s="4"/>
      <c r="W14958" s="4"/>
      <c r="X14958" s="4"/>
      <c r="AJ14958" s="4"/>
      <c r="AK14958" s="4"/>
      <c r="AL14958" s="4"/>
      <c r="AM14958" s="4"/>
    </row>
    <row r="14959" spans="21:39" x14ac:dyDescent="0.2">
      <c r="U14959" s="4"/>
      <c r="V14959" s="4"/>
      <c r="W14959" s="4"/>
      <c r="X14959" s="4"/>
      <c r="AJ14959" s="4"/>
      <c r="AK14959" s="4"/>
      <c r="AL14959" s="4"/>
      <c r="AM14959" s="4"/>
    </row>
    <row r="14960" spans="21:39" x14ac:dyDescent="0.2">
      <c r="U14960" s="4"/>
      <c r="V14960" s="4"/>
      <c r="W14960" s="4"/>
      <c r="X14960" s="4"/>
      <c r="AJ14960" s="4"/>
      <c r="AK14960" s="4"/>
      <c r="AL14960" s="4"/>
      <c r="AM14960" s="4"/>
    </row>
    <row r="14961" spans="21:39" x14ac:dyDescent="0.2">
      <c r="U14961" s="4"/>
      <c r="V14961" s="4"/>
      <c r="W14961" s="4"/>
      <c r="X14961" s="4"/>
      <c r="AJ14961" s="4"/>
      <c r="AK14961" s="4"/>
      <c r="AL14961" s="4"/>
      <c r="AM14961" s="4"/>
    </row>
    <row r="14962" spans="21:39" x14ac:dyDescent="0.2">
      <c r="U14962" s="4"/>
      <c r="V14962" s="4"/>
      <c r="W14962" s="4"/>
      <c r="X14962" s="4"/>
      <c r="AJ14962" s="4"/>
      <c r="AK14962" s="4"/>
      <c r="AL14962" s="4"/>
      <c r="AM14962" s="4"/>
    </row>
    <row r="14963" spans="21:39" x14ac:dyDescent="0.2">
      <c r="U14963" s="4"/>
      <c r="V14963" s="4"/>
      <c r="W14963" s="4"/>
      <c r="X14963" s="4"/>
      <c r="AJ14963" s="4"/>
      <c r="AK14963" s="4"/>
      <c r="AL14963" s="4"/>
      <c r="AM14963" s="4"/>
    </row>
    <row r="14964" spans="21:39" x14ac:dyDescent="0.2">
      <c r="U14964" s="4"/>
      <c r="V14964" s="4"/>
      <c r="W14964" s="4"/>
      <c r="X14964" s="4"/>
      <c r="AJ14964" s="4"/>
      <c r="AK14964" s="4"/>
      <c r="AL14964" s="4"/>
      <c r="AM14964" s="4"/>
    </row>
    <row r="14965" spans="21:39" x14ac:dyDescent="0.2">
      <c r="U14965" s="4"/>
      <c r="V14965" s="4"/>
      <c r="W14965" s="4"/>
      <c r="X14965" s="4"/>
      <c r="AJ14965" s="4"/>
      <c r="AK14965" s="4"/>
      <c r="AL14965" s="4"/>
      <c r="AM14965" s="4"/>
    </row>
    <row r="14966" spans="21:39" x14ac:dyDescent="0.2">
      <c r="U14966" s="4"/>
      <c r="V14966" s="4"/>
      <c r="W14966" s="4"/>
      <c r="X14966" s="4"/>
      <c r="AJ14966" s="4"/>
      <c r="AK14966" s="4"/>
      <c r="AL14966" s="4"/>
      <c r="AM14966" s="4"/>
    </row>
    <row r="14967" spans="21:39" x14ac:dyDescent="0.2">
      <c r="U14967" s="4"/>
      <c r="V14967" s="4"/>
      <c r="W14967" s="4"/>
      <c r="X14967" s="4"/>
      <c r="AJ14967" s="4"/>
      <c r="AK14967" s="4"/>
      <c r="AL14967" s="4"/>
      <c r="AM14967" s="4"/>
    </row>
    <row r="14968" spans="21:39" x14ac:dyDescent="0.2">
      <c r="U14968" s="4"/>
      <c r="V14968" s="4"/>
      <c r="W14968" s="4"/>
      <c r="X14968" s="4"/>
      <c r="AJ14968" s="4"/>
      <c r="AK14968" s="4"/>
      <c r="AL14968" s="4"/>
      <c r="AM14968" s="4"/>
    </row>
    <row r="14969" spans="21:39" x14ac:dyDescent="0.2">
      <c r="U14969" s="4"/>
      <c r="V14969" s="4"/>
      <c r="W14969" s="4"/>
      <c r="X14969" s="4"/>
      <c r="AJ14969" s="4"/>
      <c r="AK14969" s="4"/>
      <c r="AL14969" s="4"/>
      <c r="AM14969" s="4"/>
    </row>
    <row r="14970" spans="21:39" x14ac:dyDescent="0.2">
      <c r="U14970" s="4"/>
      <c r="V14970" s="4"/>
      <c r="W14970" s="4"/>
      <c r="X14970" s="4"/>
      <c r="AJ14970" s="4"/>
      <c r="AK14970" s="4"/>
      <c r="AL14970" s="4"/>
      <c r="AM14970" s="4"/>
    </row>
    <row r="14971" spans="21:39" x14ac:dyDescent="0.2">
      <c r="U14971" s="4"/>
      <c r="V14971" s="4"/>
      <c r="W14971" s="4"/>
      <c r="X14971" s="4"/>
      <c r="AJ14971" s="4"/>
      <c r="AK14971" s="4"/>
      <c r="AL14971" s="4"/>
      <c r="AM14971" s="4"/>
    </row>
    <row r="14972" spans="21:39" x14ac:dyDescent="0.2">
      <c r="U14972" s="4"/>
      <c r="V14972" s="4"/>
      <c r="W14972" s="4"/>
      <c r="X14972" s="4"/>
      <c r="AJ14972" s="4"/>
      <c r="AK14972" s="4"/>
      <c r="AL14972" s="4"/>
      <c r="AM14972" s="4"/>
    </row>
    <row r="14973" spans="21:39" x14ac:dyDescent="0.2">
      <c r="U14973" s="4"/>
      <c r="V14973" s="4"/>
      <c r="W14973" s="4"/>
      <c r="X14973" s="4"/>
      <c r="AJ14973" s="4"/>
      <c r="AK14973" s="4"/>
      <c r="AL14973" s="4"/>
      <c r="AM14973" s="4"/>
    </row>
    <row r="14974" spans="21:39" x14ac:dyDescent="0.2">
      <c r="U14974" s="4"/>
      <c r="V14974" s="4"/>
      <c r="W14974" s="4"/>
      <c r="X14974" s="4"/>
      <c r="AJ14974" s="4"/>
      <c r="AK14974" s="4"/>
      <c r="AL14974" s="4"/>
      <c r="AM14974" s="4"/>
    </row>
    <row r="14975" spans="21:39" x14ac:dyDescent="0.2">
      <c r="U14975" s="4"/>
      <c r="V14975" s="4"/>
      <c r="W14975" s="4"/>
      <c r="X14975" s="4"/>
      <c r="AJ14975" s="4"/>
      <c r="AK14975" s="4"/>
      <c r="AL14975" s="4"/>
      <c r="AM14975" s="4"/>
    </row>
    <row r="14976" spans="21:39" x14ac:dyDescent="0.2">
      <c r="U14976" s="4"/>
      <c r="V14976" s="4"/>
      <c r="W14976" s="4"/>
      <c r="X14976" s="4"/>
      <c r="AJ14976" s="4"/>
      <c r="AK14976" s="4"/>
      <c r="AL14976" s="4"/>
      <c r="AM14976" s="4"/>
    </row>
    <row r="14977" spans="21:39" x14ac:dyDescent="0.2">
      <c r="U14977" s="4"/>
      <c r="V14977" s="4"/>
      <c r="W14977" s="4"/>
      <c r="X14977" s="4"/>
      <c r="AJ14977" s="4"/>
      <c r="AK14977" s="4"/>
      <c r="AL14977" s="4"/>
      <c r="AM14977" s="4"/>
    </row>
    <row r="14978" spans="21:39" x14ac:dyDescent="0.2">
      <c r="U14978" s="4"/>
      <c r="V14978" s="4"/>
      <c r="W14978" s="4"/>
      <c r="X14978" s="4"/>
      <c r="AJ14978" s="4"/>
      <c r="AK14978" s="4"/>
      <c r="AL14978" s="4"/>
      <c r="AM14978" s="4"/>
    </row>
    <row r="14979" spans="21:39" x14ac:dyDescent="0.2">
      <c r="U14979" s="4"/>
      <c r="V14979" s="4"/>
      <c r="W14979" s="4"/>
      <c r="X14979" s="4"/>
      <c r="AJ14979" s="4"/>
      <c r="AK14979" s="4"/>
      <c r="AL14979" s="4"/>
      <c r="AM14979" s="4"/>
    </row>
    <row r="14980" spans="21:39" x14ac:dyDescent="0.2">
      <c r="U14980" s="4"/>
      <c r="V14980" s="4"/>
      <c r="W14980" s="4"/>
      <c r="X14980" s="4"/>
      <c r="AJ14980" s="4"/>
      <c r="AK14980" s="4"/>
      <c r="AL14980" s="4"/>
      <c r="AM14980" s="4"/>
    </row>
    <row r="14981" spans="21:39" x14ac:dyDescent="0.2">
      <c r="U14981" s="4"/>
      <c r="V14981" s="4"/>
      <c r="W14981" s="4"/>
      <c r="X14981" s="4"/>
      <c r="AJ14981" s="4"/>
      <c r="AK14981" s="4"/>
      <c r="AL14981" s="4"/>
      <c r="AM14981" s="4"/>
    </row>
    <row r="14982" spans="21:39" x14ac:dyDescent="0.2">
      <c r="U14982" s="4"/>
      <c r="V14982" s="4"/>
      <c r="W14982" s="4"/>
      <c r="X14982" s="4"/>
      <c r="AJ14982" s="4"/>
      <c r="AK14982" s="4"/>
      <c r="AL14982" s="4"/>
      <c r="AM14982" s="4"/>
    </row>
    <row r="14983" spans="21:39" x14ac:dyDescent="0.2">
      <c r="U14983" s="4"/>
      <c r="V14983" s="4"/>
      <c r="W14983" s="4"/>
      <c r="X14983" s="4"/>
      <c r="AJ14983" s="4"/>
      <c r="AK14983" s="4"/>
      <c r="AL14983" s="4"/>
      <c r="AM14983" s="4"/>
    </row>
    <row r="14984" spans="21:39" x14ac:dyDescent="0.2">
      <c r="U14984" s="4"/>
      <c r="V14984" s="4"/>
      <c r="W14984" s="4"/>
      <c r="X14984" s="4"/>
      <c r="AJ14984" s="4"/>
      <c r="AK14984" s="4"/>
      <c r="AL14984" s="4"/>
      <c r="AM14984" s="4"/>
    </row>
    <row r="14985" spans="21:39" x14ac:dyDescent="0.2">
      <c r="U14985" s="4"/>
      <c r="V14985" s="4"/>
      <c r="W14985" s="4"/>
      <c r="X14985" s="4"/>
      <c r="AJ14985" s="4"/>
      <c r="AK14985" s="4"/>
      <c r="AL14985" s="4"/>
      <c r="AM14985" s="4"/>
    </row>
    <row r="14986" spans="21:39" x14ac:dyDescent="0.2">
      <c r="U14986" s="4"/>
      <c r="V14986" s="4"/>
      <c r="W14986" s="4"/>
      <c r="X14986" s="4"/>
      <c r="AJ14986" s="4"/>
      <c r="AK14986" s="4"/>
      <c r="AL14986" s="4"/>
      <c r="AM14986" s="4"/>
    </row>
    <row r="14987" spans="21:39" x14ac:dyDescent="0.2">
      <c r="U14987" s="4"/>
      <c r="V14987" s="4"/>
      <c r="W14987" s="4"/>
      <c r="X14987" s="4"/>
      <c r="AJ14987" s="4"/>
      <c r="AK14987" s="4"/>
      <c r="AL14987" s="4"/>
      <c r="AM14987" s="4"/>
    </row>
    <row r="14988" spans="21:39" x14ac:dyDescent="0.2">
      <c r="U14988" s="4"/>
      <c r="V14988" s="4"/>
      <c r="W14988" s="4"/>
      <c r="X14988" s="4"/>
      <c r="AJ14988" s="4"/>
      <c r="AK14988" s="4"/>
      <c r="AL14988" s="4"/>
      <c r="AM14988" s="4"/>
    </row>
    <row r="14989" spans="21:39" x14ac:dyDescent="0.2">
      <c r="U14989" s="4"/>
      <c r="V14989" s="4"/>
      <c r="W14989" s="4"/>
      <c r="X14989" s="4"/>
      <c r="AJ14989" s="4"/>
      <c r="AK14989" s="4"/>
      <c r="AL14989" s="4"/>
      <c r="AM14989" s="4"/>
    </row>
    <row r="14990" spans="21:39" x14ac:dyDescent="0.2">
      <c r="U14990" s="4"/>
      <c r="V14990" s="4"/>
      <c r="W14990" s="4"/>
      <c r="X14990" s="4"/>
      <c r="AJ14990" s="4"/>
      <c r="AK14990" s="4"/>
      <c r="AL14990" s="4"/>
      <c r="AM14990" s="4"/>
    </row>
    <row r="14991" spans="21:39" x14ac:dyDescent="0.2">
      <c r="U14991" s="4"/>
      <c r="V14991" s="4"/>
      <c r="W14991" s="4"/>
      <c r="X14991" s="4"/>
      <c r="AJ14991" s="4"/>
      <c r="AK14991" s="4"/>
      <c r="AL14991" s="4"/>
      <c r="AM14991" s="4"/>
    </row>
    <row r="14992" spans="21:39" x14ac:dyDescent="0.2">
      <c r="U14992" s="4"/>
      <c r="V14992" s="4"/>
      <c r="W14992" s="4"/>
      <c r="X14992" s="4"/>
      <c r="AJ14992" s="4"/>
      <c r="AK14992" s="4"/>
      <c r="AL14992" s="4"/>
      <c r="AM14992" s="4"/>
    </row>
    <row r="14993" spans="21:39" x14ac:dyDescent="0.2">
      <c r="U14993" s="4"/>
      <c r="V14993" s="4"/>
      <c r="W14993" s="4"/>
      <c r="X14993" s="4"/>
      <c r="AJ14993" s="4"/>
      <c r="AK14993" s="4"/>
      <c r="AL14993" s="4"/>
      <c r="AM14993" s="4"/>
    </row>
    <row r="14994" spans="21:39" x14ac:dyDescent="0.2">
      <c r="U14994" s="4"/>
      <c r="V14994" s="4"/>
      <c r="W14994" s="4"/>
      <c r="X14994" s="4"/>
      <c r="AJ14994" s="4"/>
      <c r="AK14994" s="4"/>
      <c r="AL14994" s="4"/>
      <c r="AM14994" s="4"/>
    </row>
    <row r="14995" spans="21:39" x14ac:dyDescent="0.2">
      <c r="U14995" s="4"/>
      <c r="V14995" s="4"/>
      <c r="W14995" s="4"/>
      <c r="X14995" s="4"/>
      <c r="AJ14995" s="4"/>
      <c r="AK14995" s="4"/>
      <c r="AL14995" s="4"/>
      <c r="AM14995" s="4"/>
    </row>
    <row r="14996" spans="21:39" x14ac:dyDescent="0.2">
      <c r="U14996" s="4"/>
      <c r="V14996" s="4"/>
      <c r="W14996" s="4"/>
      <c r="X14996" s="4"/>
      <c r="AJ14996" s="4"/>
      <c r="AK14996" s="4"/>
      <c r="AL14996" s="4"/>
      <c r="AM14996" s="4"/>
    </row>
    <row r="14997" spans="21:39" x14ac:dyDescent="0.2">
      <c r="U14997" s="4"/>
      <c r="V14997" s="4"/>
      <c r="W14997" s="4"/>
      <c r="X14997" s="4"/>
      <c r="AJ14997" s="4"/>
      <c r="AK14997" s="4"/>
      <c r="AL14997" s="4"/>
      <c r="AM14997" s="4"/>
    </row>
    <row r="14998" spans="21:39" x14ac:dyDescent="0.2">
      <c r="U14998" s="4"/>
      <c r="V14998" s="4"/>
      <c r="W14998" s="4"/>
      <c r="X14998" s="4"/>
      <c r="AJ14998" s="4"/>
      <c r="AK14998" s="4"/>
      <c r="AL14998" s="4"/>
      <c r="AM14998" s="4"/>
    </row>
    <row r="14999" spans="21:39" x14ac:dyDescent="0.2">
      <c r="U14999" s="4"/>
      <c r="V14999" s="4"/>
      <c r="W14999" s="4"/>
      <c r="X14999" s="4"/>
      <c r="AJ14999" s="4"/>
      <c r="AK14999" s="4"/>
      <c r="AL14999" s="4"/>
      <c r="AM14999" s="4"/>
    </row>
    <row r="15000" spans="21:39" x14ac:dyDescent="0.2">
      <c r="U15000" s="4"/>
      <c r="V15000" s="4"/>
      <c r="W15000" s="4"/>
      <c r="X15000" s="4"/>
      <c r="AJ15000" s="4"/>
      <c r="AK15000" s="4"/>
      <c r="AL15000" s="4"/>
      <c r="AM15000" s="4"/>
    </row>
    <row r="15001" spans="21:39" x14ac:dyDescent="0.2">
      <c r="U15001" s="4"/>
      <c r="V15001" s="4"/>
      <c r="W15001" s="4"/>
      <c r="X15001" s="4"/>
      <c r="AJ15001" s="4"/>
      <c r="AK15001" s="4"/>
      <c r="AL15001" s="4"/>
      <c r="AM15001" s="4"/>
    </row>
    <row r="15002" spans="21:39" x14ac:dyDescent="0.2">
      <c r="U15002" s="4"/>
      <c r="V15002" s="4"/>
      <c r="W15002" s="4"/>
      <c r="X15002" s="4"/>
      <c r="AJ15002" s="4"/>
      <c r="AK15002" s="4"/>
      <c r="AL15002" s="4"/>
      <c r="AM15002" s="4"/>
    </row>
    <row r="15003" spans="21:39" x14ac:dyDescent="0.2">
      <c r="U15003" s="4"/>
      <c r="V15003" s="4"/>
      <c r="W15003" s="4"/>
      <c r="X15003" s="4"/>
      <c r="AJ15003" s="4"/>
      <c r="AK15003" s="4"/>
      <c r="AL15003" s="4"/>
      <c r="AM15003" s="4"/>
    </row>
    <row r="15004" spans="21:39" x14ac:dyDescent="0.2">
      <c r="U15004" s="4"/>
      <c r="V15004" s="4"/>
      <c r="W15004" s="4"/>
      <c r="X15004" s="4"/>
      <c r="AJ15004" s="4"/>
      <c r="AK15004" s="4"/>
      <c r="AL15004" s="4"/>
      <c r="AM15004" s="4"/>
    </row>
    <row r="15005" spans="21:39" x14ac:dyDescent="0.2">
      <c r="U15005" s="4"/>
      <c r="V15005" s="4"/>
      <c r="W15005" s="4"/>
      <c r="X15005" s="4"/>
      <c r="AJ15005" s="4"/>
      <c r="AK15005" s="4"/>
      <c r="AL15005" s="4"/>
      <c r="AM15005" s="4"/>
    </row>
    <row r="15006" spans="21:39" x14ac:dyDescent="0.2">
      <c r="U15006" s="4"/>
      <c r="V15006" s="4"/>
      <c r="W15006" s="4"/>
      <c r="X15006" s="4"/>
      <c r="AJ15006" s="4"/>
      <c r="AK15006" s="4"/>
      <c r="AL15006" s="4"/>
      <c r="AM15006" s="4"/>
    </row>
    <row r="15007" spans="21:39" x14ac:dyDescent="0.2">
      <c r="U15007" s="4"/>
      <c r="V15007" s="4"/>
      <c r="W15007" s="4"/>
      <c r="X15007" s="4"/>
      <c r="AJ15007" s="4"/>
      <c r="AK15007" s="4"/>
      <c r="AL15007" s="4"/>
      <c r="AM15007" s="4"/>
    </row>
    <row r="15008" spans="21:39" x14ac:dyDescent="0.2">
      <c r="U15008" s="4"/>
      <c r="V15008" s="4"/>
      <c r="W15008" s="4"/>
      <c r="X15008" s="4"/>
      <c r="AJ15008" s="4"/>
      <c r="AK15008" s="4"/>
      <c r="AL15008" s="4"/>
      <c r="AM15008" s="4"/>
    </row>
    <row r="15009" spans="21:39" x14ac:dyDescent="0.2">
      <c r="U15009" s="4"/>
      <c r="V15009" s="4"/>
      <c r="W15009" s="4"/>
      <c r="X15009" s="4"/>
      <c r="AJ15009" s="4"/>
      <c r="AK15009" s="4"/>
      <c r="AL15009" s="4"/>
      <c r="AM15009" s="4"/>
    </row>
    <row r="15010" spans="21:39" x14ac:dyDescent="0.2">
      <c r="U15010" s="4"/>
      <c r="V15010" s="4"/>
      <c r="W15010" s="4"/>
      <c r="X15010" s="4"/>
      <c r="AJ15010" s="4"/>
      <c r="AK15010" s="4"/>
      <c r="AL15010" s="4"/>
      <c r="AM15010" s="4"/>
    </row>
    <row r="15011" spans="21:39" x14ac:dyDescent="0.2">
      <c r="U15011" s="4"/>
      <c r="V15011" s="4"/>
      <c r="W15011" s="4"/>
      <c r="X15011" s="4"/>
      <c r="AJ15011" s="4"/>
      <c r="AK15011" s="4"/>
      <c r="AL15011" s="4"/>
      <c r="AM15011" s="4"/>
    </row>
    <row r="15012" spans="21:39" x14ac:dyDescent="0.2">
      <c r="U15012" s="4"/>
      <c r="V15012" s="4"/>
      <c r="W15012" s="4"/>
      <c r="X15012" s="4"/>
      <c r="AJ15012" s="4"/>
      <c r="AK15012" s="4"/>
      <c r="AL15012" s="4"/>
      <c r="AM15012" s="4"/>
    </row>
    <row r="15013" spans="21:39" x14ac:dyDescent="0.2">
      <c r="U15013" s="4"/>
      <c r="V15013" s="4"/>
      <c r="W15013" s="4"/>
      <c r="X15013" s="4"/>
      <c r="AJ15013" s="4"/>
      <c r="AK15013" s="4"/>
      <c r="AL15013" s="4"/>
      <c r="AM15013" s="4"/>
    </row>
    <row r="15014" spans="21:39" x14ac:dyDescent="0.2">
      <c r="U15014" s="4"/>
      <c r="V15014" s="4"/>
      <c r="W15014" s="4"/>
      <c r="X15014" s="4"/>
      <c r="AJ15014" s="4"/>
      <c r="AK15014" s="4"/>
      <c r="AL15014" s="4"/>
      <c r="AM15014" s="4"/>
    </row>
    <row r="15015" spans="21:39" x14ac:dyDescent="0.2">
      <c r="U15015" s="4"/>
      <c r="V15015" s="4"/>
      <c r="W15015" s="4"/>
      <c r="X15015" s="4"/>
      <c r="AJ15015" s="4"/>
      <c r="AK15015" s="4"/>
      <c r="AL15015" s="4"/>
      <c r="AM15015" s="4"/>
    </row>
    <row r="15016" spans="21:39" x14ac:dyDescent="0.2">
      <c r="U15016" s="4"/>
      <c r="V15016" s="4"/>
      <c r="W15016" s="4"/>
      <c r="X15016" s="4"/>
      <c r="AJ15016" s="4"/>
      <c r="AK15016" s="4"/>
      <c r="AL15016" s="4"/>
      <c r="AM15016" s="4"/>
    </row>
    <row r="15017" spans="21:39" x14ac:dyDescent="0.2">
      <c r="U15017" s="4"/>
      <c r="V15017" s="4"/>
      <c r="W15017" s="4"/>
      <c r="X15017" s="4"/>
      <c r="AJ15017" s="4"/>
      <c r="AK15017" s="4"/>
      <c r="AL15017" s="4"/>
      <c r="AM15017" s="4"/>
    </row>
    <row r="15018" spans="21:39" x14ac:dyDescent="0.2">
      <c r="U15018" s="4"/>
      <c r="V15018" s="4"/>
      <c r="W15018" s="4"/>
      <c r="X15018" s="4"/>
      <c r="AJ15018" s="4"/>
      <c r="AK15018" s="4"/>
      <c r="AL15018" s="4"/>
      <c r="AM15018" s="4"/>
    </row>
    <row r="15019" spans="21:39" x14ac:dyDescent="0.2">
      <c r="U15019" s="4"/>
      <c r="V15019" s="4"/>
      <c r="W15019" s="4"/>
      <c r="X15019" s="4"/>
      <c r="AJ15019" s="4"/>
      <c r="AK15019" s="4"/>
      <c r="AL15019" s="4"/>
      <c r="AM15019" s="4"/>
    </row>
    <row r="15020" spans="21:39" x14ac:dyDescent="0.2">
      <c r="U15020" s="4"/>
      <c r="V15020" s="4"/>
      <c r="W15020" s="4"/>
      <c r="X15020" s="4"/>
      <c r="AJ15020" s="4"/>
      <c r="AK15020" s="4"/>
      <c r="AL15020" s="4"/>
      <c r="AM15020" s="4"/>
    </row>
    <row r="15021" spans="21:39" x14ac:dyDescent="0.2">
      <c r="U15021" s="4"/>
      <c r="V15021" s="4"/>
      <c r="W15021" s="4"/>
      <c r="X15021" s="4"/>
      <c r="AJ15021" s="4"/>
      <c r="AK15021" s="4"/>
      <c r="AL15021" s="4"/>
      <c r="AM15021" s="4"/>
    </row>
    <row r="15022" spans="21:39" x14ac:dyDescent="0.2">
      <c r="U15022" s="4"/>
      <c r="V15022" s="4"/>
      <c r="W15022" s="4"/>
      <c r="X15022" s="4"/>
      <c r="AJ15022" s="4"/>
      <c r="AK15022" s="4"/>
      <c r="AL15022" s="4"/>
      <c r="AM15022" s="4"/>
    </row>
    <row r="15023" spans="21:39" x14ac:dyDescent="0.2">
      <c r="U15023" s="4"/>
      <c r="V15023" s="4"/>
      <c r="W15023" s="4"/>
      <c r="X15023" s="4"/>
      <c r="AJ15023" s="4"/>
      <c r="AK15023" s="4"/>
      <c r="AL15023" s="4"/>
      <c r="AM15023" s="4"/>
    </row>
    <row r="15024" spans="21:39" x14ac:dyDescent="0.2">
      <c r="U15024" s="4"/>
      <c r="V15024" s="4"/>
      <c r="W15024" s="4"/>
      <c r="X15024" s="4"/>
      <c r="AJ15024" s="4"/>
      <c r="AK15024" s="4"/>
      <c r="AL15024" s="4"/>
      <c r="AM15024" s="4"/>
    </row>
    <row r="15025" spans="21:39" x14ac:dyDescent="0.2">
      <c r="U15025" s="4"/>
      <c r="V15025" s="4"/>
      <c r="W15025" s="4"/>
      <c r="X15025" s="4"/>
      <c r="AJ15025" s="4"/>
      <c r="AK15025" s="4"/>
      <c r="AL15025" s="4"/>
      <c r="AM15025" s="4"/>
    </row>
    <row r="15026" spans="21:39" x14ac:dyDescent="0.2">
      <c r="U15026" s="4"/>
      <c r="V15026" s="4"/>
      <c r="W15026" s="4"/>
      <c r="X15026" s="4"/>
      <c r="AJ15026" s="4"/>
      <c r="AK15026" s="4"/>
      <c r="AL15026" s="4"/>
      <c r="AM15026" s="4"/>
    </row>
    <row r="15027" spans="21:39" x14ac:dyDescent="0.2">
      <c r="U15027" s="4"/>
      <c r="V15027" s="4"/>
      <c r="W15027" s="4"/>
      <c r="X15027" s="4"/>
      <c r="AJ15027" s="4"/>
      <c r="AK15027" s="4"/>
      <c r="AL15027" s="4"/>
      <c r="AM15027" s="4"/>
    </row>
    <row r="15028" spans="21:39" x14ac:dyDescent="0.2">
      <c r="U15028" s="4"/>
      <c r="V15028" s="4"/>
      <c r="W15028" s="4"/>
      <c r="X15028" s="4"/>
      <c r="AJ15028" s="4"/>
      <c r="AK15028" s="4"/>
      <c r="AL15028" s="4"/>
      <c r="AM15028" s="4"/>
    </row>
    <row r="15029" spans="21:39" x14ac:dyDescent="0.2">
      <c r="U15029" s="4"/>
      <c r="V15029" s="4"/>
      <c r="W15029" s="4"/>
      <c r="X15029" s="4"/>
      <c r="AJ15029" s="4"/>
      <c r="AK15029" s="4"/>
      <c r="AL15029" s="4"/>
      <c r="AM15029" s="4"/>
    </row>
    <row r="15030" spans="21:39" x14ac:dyDescent="0.2">
      <c r="U15030" s="4"/>
      <c r="V15030" s="4"/>
      <c r="W15030" s="4"/>
      <c r="X15030" s="4"/>
      <c r="AJ15030" s="4"/>
      <c r="AK15030" s="4"/>
      <c r="AL15030" s="4"/>
      <c r="AM15030" s="4"/>
    </row>
    <row r="15031" spans="21:39" x14ac:dyDescent="0.2">
      <c r="U15031" s="4"/>
      <c r="V15031" s="4"/>
      <c r="W15031" s="4"/>
      <c r="X15031" s="4"/>
      <c r="AJ15031" s="4"/>
      <c r="AK15031" s="4"/>
      <c r="AL15031" s="4"/>
      <c r="AM15031" s="4"/>
    </row>
    <row r="15032" spans="21:39" x14ac:dyDescent="0.2">
      <c r="U15032" s="4"/>
      <c r="V15032" s="4"/>
      <c r="W15032" s="4"/>
      <c r="X15032" s="4"/>
      <c r="AJ15032" s="4"/>
      <c r="AK15032" s="4"/>
      <c r="AL15032" s="4"/>
      <c r="AM15032" s="4"/>
    </row>
    <row r="15033" spans="21:39" x14ac:dyDescent="0.2">
      <c r="U15033" s="4"/>
      <c r="V15033" s="4"/>
      <c r="W15033" s="4"/>
      <c r="X15033" s="4"/>
      <c r="AJ15033" s="4"/>
      <c r="AK15033" s="4"/>
      <c r="AL15033" s="4"/>
      <c r="AM15033" s="4"/>
    </row>
    <row r="15034" spans="21:39" x14ac:dyDescent="0.2">
      <c r="U15034" s="4"/>
      <c r="V15034" s="4"/>
      <c r="W15034" s="4"/>
      <c r="X15034" s="4"/>
      <c r="AJ15034" s="4"/>
      <c r="AK15034" s="4"/>
      <c r="AL15034" s="4"/>
      <c r="AM15034" s="4"/>
    </row>
    <row r="15035" spans="21:39" x14ac:dyDescent="0.2">
      <c r="U15035" s="4"/>
      <c r="V15035" s="4"/>
      <c r="W15035" s="4"/>
      <c r="X15035" s="4"/>
      <c r="AJ15035" s="4"/>
      <c r="AK15035" s="4"/>
      <c r="AL15035" s="4"/>
      <c r="AM15035" s="4"/>
    </row>
    <row r="15036" spans="21:39" x14ac:dyDescent="0.2">
      <c r="U15036" s="4"/>
      <c r="V15036" s="4"/>
      <c r="W15036" s="4"/>
      <c r="X15036" s="4"/>
      <c r="AJ15036" s="4"/>
      <c r="AK15036" s="4"/>
      <c r="AL15036" s="4"/>
      <c r="AM15036" s="4"/>
    </row>
    <row r="15037" spans="21:39" x14ac:dyDescent="0.2">
      <c r="U15037" s="4"/>
      <c r="V15037" s="4"/>
      <c r="W15037" s="4"/>
      <c r="X15037" s="4"/>
      <c r="AJ15037" s="4"/>
      <c r="AK15037" s="4"/>
      <c r="AL15037" s="4"/>
      <c r="AM15037" s="4"/>
    </row>
    <row r="15038" spans="21:39" x14ac:dyDescent="0.2">
      <c r="U15038" s="4"/>
      <c r="V15038" s="4"/>
      <c r="W15038" s="4"/>
      <c r="X15038" s="4"/>
      <c r="AJ15038" s="4"/>
      <c r="AK15038" s="4"/>
      <c r="AL15038" s="4"/>
      <c r="AM15038" s="4"/>
    </row>
    <row r="15039" spans="21:39" x14ac:dyDescent="0.2">
      <c r="U15039" s="4"/>
      <c r="V15039" s="4"/>
      <c r="W15039" s="4"/>
      <c r="X15039" s="4"/>
      <c r="AJ15039" s="4"/>
      <c r="AK15039" s="4"/>
      <c r="AL15039" s="4"/>
      <c r="AM15039" s="4"/>
    </row>
    <row r="15040" spans="21:39" x14ac:dyDescent="0.2">
      <c r="U15040" s="4"/>
      <c r="V15040" s="4"/>
      <c r="W15040" s="4"/>
      <c r="X15040" s="4"/>
      <c r="AJ15040" s="4"/>
      <c r="AK15040" s="4"/>
      <c r="AL15040" s="4"/>
      <c r="AM15040" s="4"/>
    </row>
    <row r="15041" spans="21:39" x14ac:dyDescent="0.2">
      <c r="U15041" s="4"/>
      <c r="V15041" s="4"/>
      <c r="W15041" s="4"/>
      <c r="X15041" s="4"/>
      <c r="AJ15041" s="4"/>
      <c r="AK15041" s="4"/>
      <c r="AL15041" s="4"/>
      <c r="AM15041" s="4"/>
    </row>
    <row r="15042" spans="21:39" x14ac:dyDescent="0.2">
      <c r="U15042" s="4"/>
      <c r="V15042" s="4"/>
      <c r="W15042" s="4"/>
      <c r="X15042" s="4"/>
      <c r="AJ15042" s="4"/>
      <c r="AK15042" s="4"/>
      <c r="AL15042" s="4"/>
      <c r="AM15042" s="4"/>
    </row>
    <row r="15043" spans="21:39" x14ac:dyDescent="0.2">
      <c r="U15043" s="4"/>
      <c r="V15043" s="4"/>
      <c r="W15043" s="4"/>
      <c r="X15043" s="4"/>
      <c r="AJ15043" s="4"/>
      <c r="AK15043" s="4"/>
      <c r="AL15043" s="4"/>
      <c r="AM15043" s="4"/>
    </row>
    <row r="15044" spans="21:39" x14ac:dyDescent="0.2">
      <c r="U15044" s="4"/>
      <c r="V15044" s="4"/>
      <c r="W15044" s="4"/>
      <c r="X15044" s="4"/>
      <c r="AJ15044" s="4"/>
      <c r="AK15044" s="4"/>
      <c r="AL15044" s="4"/>
      <c r="AM15044" s="4"/>
    </row>
    <row r="15045" spans="21:39" x14ac:dyDescent="0.2">
      <c r="U15045" s="4"/>
      <c r="V15045" s="4"/>
      <c r="W15045" s="4"/>
      <c r="X15045" s="4"/>
      <c r="AJ15045" s="4"/>
      <c r="AK15045" s="4"/>
      <c r="AL15045" s="4"/>
      <c r="AM15045" s="4"/>
    </row>
    <row r="15046" spans="21:39" x14ac:dyDescent="0.2">
      <c r="U15046" s="4"/>
      <c r="V15046" s="4"/>
      <c r="W15046" s="4"/>
      <c r="X15046" s="4"/>
      <c r="AJ15046" s="4"/>
      <c r="AK15046" s="4"/>
      <c r="AL15046" s="4"/>
      <c r="AM15046" s="4"/>
    </row>
    <row r="15047" spans="21:39" x14ac:dyDescent="0.2">
      <c r="U15047" s="4"/>
      <c r="V15047" s="4"/>
      <c r="W15047" s="4"/>
      <c r="X15047" s="4"/>
      <c r="AJ15047" s="4"/>
      <c r="AK15047" s="4"/>
      <c r="AL15047" s="4"/>
      <c r="AM15047" s="4"/>
    </row>
    <row r="15048" spans="21:39" x14ac:dyDescent="0.2">
      <c r="U15048" s="4"/>
      <c r="V15048" s="4"/>
      <c r="W15048" s="4"/>
      <c r="X15048" s="4"/>
      <c r="AJ15048" s="4"/>
      <c r="AK15048" s="4"/>
      <c r="AL15048" s="4"/>
      <c r="AM15048" s="4"/>
    </row>
    <row r="15049" spans="21:39" x14ac:dyDescent="0.2">
      <c r="U15049" s="4"/>
      <c r="V15049" s="4"/>
      <c r="W15049" s="4"/>
      <c r="X15049" s="4"/>
      <c r="AJ15049" s="4"/>
      <c r="AK15049" s="4"/>
      <c r="AL15049" s="4"/>
      <c r="AM15049" s="4"/>
    </row>
    <row r="15050" spans="21:39" x14ac:dyDescent="0.2">
      <c r="U15050" s="4"/>
      <c r="V15050" s="4"/>
      <c r="W15050" s="4"/>
      <c r="X15050" s="4"/>
      <c r="AJ15050" s="4"/>
      <c r="AK15050" s="4"/>
      <c r="AL15050" s="4"/>
      <c r="AM15050" s="4"/>
    </row>
    <row r="15051" spans="21:39" x14ac:dyDescent="0.2">
      <c r="U15051" s="4"/>
      <c r="V15051" s="4"/>
      <c r="W15051" s="4"/>
      <c r="X15051" s="4"/>
      <c r="AJ15051" s="4"/>
      <c r="AK15051" s="4"/>
      <c r="AL15051" s="4"/>
      <c r="AM15051" s="4"/>
    </row>
    <row r="15052" spans="21:39" x14ac:dyDescent="0.2">
      <c r="U15052" s="4"/>
      <c r="V15052" s="4"/>
      <c r="W15052" s="4"/>
      <c r="X15052" s="4"/>
      <c r="AJ15052" s="4"/>
      <c r="AK15052" s="4"/>
      <c r="AL15052" s="4"/>
      <c r="AM15052" s="4"/>
    </row>
    <row r="15053" spans="21:39" x14ac:dyDescent="0.2">
      <c r="U15053" s="4"/>
      <c r="V15053" s="4"/>
      <c r="W15053" s="4"/>
      <c r="X15053" s="4"/>
      <c r="AJ15053" s="4"/>
      <c r="AK15053" s="4"/>
      <c r="AL15053" s="4"/>
      <c r="AM15053" s="4"/>
    </row>
    <row r="15054" spans="21:39" x14ac:dyDescent="0.2">
      <c r="U15054" s="4"/>
      <c r="V15054" s="4"/>
      <c r="W15054" s="4"/>
      <c r="X15054" s="4"/>
      <c r="AJ15054" s="4"/>
      <c r="AK15054" s="4"/>
      <c r="AL15054" s="4"/>
      <c r="AM15054" s="4"/>
    </row>
    <row r="15055" spans="21:39" x14ac:dyDescent="0.2">
      <c r="U15055" s="4"/>
      <c r="V15055" s="4"/>
      <c r="W15055" s="4"/>
      <c r="X15055" s="4"/>
      <c r="AJ15055" s="4"/>
      <c r="AK15055" s="4"/>
      <c r="AL15055" s="4"/>
      <c r="AM15055" s="4"/>
    </row>
    <row r="15056" spans="21:39" x14ac:dyDescent="0.2">
      <c r="U15056" s="4"/>
      <c r="V15056" s="4"/>
      <c r="W15056" s="4"/>
      <c r="X15056" s="4"/>
      <c r="AJ15056" s="4"/>
      <c r="AK15056" s="4"/>
      <c r="AL15056" s="4"/>
      <c r="AM15056" s="4"/>
    </row>
    <row r="15057" spans="21:39" x14ac:dyDescent="0.2">
      <c r="U15057" s="4"/>
      <c r="V15057" s="4"/>
      <c r="W15057" s="4"/>
      <c r="X15057" s="4"/>
      <c r="AJ15057" s="4"/>
      <c r="AK15057" s="4"/>
      <c r="AL15057" s="4"/>
      <c r="AM15057" s="4"/>
    </row>
    <row r="15058" spans="21:39" x14ac:dyDescent="0.2">
      <c r="U15058" s="4"/>
      <c r="V15058" s="4"/>
      <c r="W15058" s="4"/>
      <c r="X15058" s="4"/>
      <c r="AJ15058" s="4"/>
      <c r="AK15058" s="4"/>
      <c r="AL15058" s="4"/>
      <c r="AM15058" s="4"/>
    </row>
    <row r="15059" spans="21:39" x14ac:dyDescent="0.2">
      <c r="U15059" s="4"/>
      <c r="V15059" s="4"/>
      <c r="W15059" s="4"/>
      <c r="X15059" s="4"/>
      <c r="AJ15059" s="4"/>
      <c r="AK15059" s="4"/>
      <c r="AL15059" s="4"/>
      <c r="AM15059" s="4"/>
    </row>
    <row r="15060" spans="21:39" x14ac:dyDescent="0.2">
      <c r="U15060" s="4"/>
      <c r="V15060" s="4"/>
      <c r="W15060" s="4"/>
      <c r="X15060" s="4"/>
      <c r="AJ15060" s="4"/>
      <c r="AK15060" s="4"/>
      <c r="AL15060" s="4"/>
      <c r="AM15060" s="4"/>
    </row>
    <row r="15061" spans="21:39" x14ac:dyDescent="0.2">
      <c r="U15061" s="4"/>
      <c r="V15061" s="4"/>
      <c r="W15061" s="4"/>
      <c r="X15061" s="4"/>
      <c r="AJ15061" s="4"/>
      <c r="AK15061" s="4"/>
      <c r="AL15061" s="4"/>
      <c r="AM15061" s="4"/>
    </row>
    <row r="15062" spans="21:39" x14ac:dyDescent="0.2">
      <c r="U15062" s="4"/>
      <c r="V15062" s="4"/>
      <c r="W15062" s="4"/>
      <c r="X15062" s="4"/>
      <c r="AJ15062" s="4"/>
      <c r="AK15062" s="4"/>
      <c r="AL15062" s="4"/>
      <c r="AM15062" s="4"/>
    </row>
    <row r="15063" spans="21:39" x14ac:dyDescent="0.2">
      <c r="U15063" s="4"/>
      <c r="V15063" s="4"/>
      <c r="W15063" s="4"/>
      <c r="X15063" s="4"/>
      <c r="AJ15063" s="4"/>
      <c r="AK15063" s="4"/>
      <c r="AL15063" s="4"/>
      <c r="AM15063" s="4"/>
    </row>
    <row r="15064" spans="21:39" x14ac:dyDescent="0.2">
      <c r="U15064" s="4"/>
      <c r="V15064" s="4"/>
      <c r="W15064" s="4"/>
      <c r="X15064" s="4"/>
      <c r="AJ15064" s="4"/>
      <c r="AK15064" s="4"/>
      <c r="AL15064" s="4"/>
      <c r="AM15064" s="4"/>
    </row>
    <row r="15065" spans="21:39" x14ac:dyDescent="0.2">
      <c r="U15065" s="4"/>
      <c r="V15065" s="4"/>
      <c r="W15065" s="4"/>
      <c r="X15065" s="4"/>
      <c r="AJ15065" s="4"/>
      <c r="AK15065" s="4"/>
      <c r="AL15065" s="4"/>
      <c r="AM15065" s="4"/>
    </row>
    <row r="15066" spans="21:39" x14ac:dyDescent="0.2">
      <c r="U15066" s="4"/>
      <c r="V15066" s="4"/>
      <c r="W15066" s="4"/>
      <c r="X15066" s="4"/>
      <c r="AJ15066" s="4"/>
      <c r="AK15066" s="4"/>
      <c r="AL15066" s="4"/>
      <c r="AM15066" s="4"/>
    </row>
    <row r="15067" spans="21:39" x14ac:dyDescent="0.2">
      <c r="U15067" s="4"/>
      <c r="V15067" s="4"/>
      <c r="W15067" s="4"/>
      <c r="X15067" s="4"/>
      <c r="AJ15067" s="4"/>
      <c r="AK15067" s="4"/>
      <c r="AL15067" s="4"/>
      <c r="AM15067" s="4"/>
    </row>
    <row r="15068" spans="21:39" x14ac:dyDescent="0.2">
      <c r="U15068" s="4"/>
      <c r="V15068" s="4"/>
      <c r="W15068" s="4"/>
      <c r="X15068" s="4"/>
      <c r="AJ15068" s="4"/>
      <c r="AK15068" s="4"/>
      <c r="AL15068" s="4"/>
      <c r="AM15068" s="4"/>
    </row>
    <row r="15069" spans="21:39" x14ac:dyDescent="0.2">
      <c r="U15069" s="4"/>
      <c r="V15069" s="4"/>
      <c r="W15069" s="4"/>
      <c r="X15069" s="4"/>
      <c r="AJ15069" s="4"/>
      <c r="AK15069" s="4"/>
      <c r="AL15069" s="4"/>
      <c r="AM15069" s="4"/>
    </row>
    <row r="15070" spans="21:39" x14ac:dyDescent="0.2">
      <c r="U15070" s="4"/>
      <c r="V15070" s="4"/>
      <c r="W15070" s="4"/>
      <c r="X15070" s="4"/>
      <c r="AJ15070" s="4"/>
      <c r="AK15070" s="4"/>
      <c r="AL15070" s="4"/>
      <c r="AM15070" s="4"/>
    </row>
    <row r="15071" spans="21:39" x14ac:dyDescent="0.2">
      <c r="U15071" s="4"/>
      <c r="V15071" s="4"/>
      <c r="W15071" s="4"/>
      <c r="X15071" s="4"/>
      <c r="AJ15071" s="4"/>
      <c r="AK15071" s="4"/>
      <c r="AL15071" s="4"/>
      <c r="AM15071" s="4"/>
    </row>
    <row r="15072" spans="21:39" x14ac:dyDescent="0.2">
      <c r="U15072" s="4"/>
      <c r="V15072" s="4"/>
      <c r="W15072" s="4"/>
      <c r="X15072" s="4"/>
      <c r="AJ15072" s="4"/>
      <c r="AK15072" s="4"/>
      <c r="AL15072" s="4"/>
      <c r="AM15072" s="4"/>
    </row>
    <row r="15073" spans="21:39" x14ac:dyDescent="0.2">
      <c r="U15073" s="4"/>
      <c r="V15073" s="4"/>
      <c r="W15073" s="4"/>
      <c r="X15073" s="4"/>
      <c r="AJ15073" s="4"/>
      <c r="AK15073" s="4"/>
      <c r="AL15073" s="4"/>
      <c r="AM15073" s="4"/>
    </row>
    <row r="15074" spans="21:39" x14ac:dyDescent="0.2">
      <c r="U15074" s="4"/>
      <c r="V15074" s="4"/>
      <c r="W15074" s="4"/>
      <c r="X15074" s="4"/>
      <c r="AJ15074" s="4"/>
      <c r="AK15074" s="4"/>
      <c r="AL15074" s="4"/>
      <c r="AM15074" s="4"/>
    </row>
    <row r="15075" spans="21:39" x14ac:dyDescent="0.2">
      <c r="U15075" s="4"/>
      <c r="V15075" s="4"/>
      <c r="W15075" s="4"/>
      <c r="X15075" s="4"/>
      <c r="AJ15075" s="4"/>
      <c r="AK15075" s="4"/>
      <c r="AL15075" s="4"/>
      <c r="AM15075" s="4"/>
    </row>
    <row r="15076" spans="21:39" x14ac:dyDescent="0.2">
      <c r="U15076" s="4"/>
      <c r="V15076" s="4"/>
      <c r="W15076" s="4"/>
      <c r="X15076" s="4"/>
      <c r="AJ15076" s="4"/>
      <c r="AK15076" s="4"/>
      <c r="AL15076" s="4"/>
      <c r="AM15076" s="4"/>
    </row>
    <row r="15077" spans="21:39" x14ac:dyDescent="0.2">
      <c r="U15077" s="4"/>
      <c r="V15077" s="4"/>
      <c r="W15077" s="4"/>
      <c r="X15077" s="4"/>
      <c r="AJ15077" s="4"/>
      <c r="AK15077" s="4"/>
      <c r="AL15077" s="4"/>
      <c r="AM15077" s="4"/>
    </row>
    <row r="15078" spans="21:39" x14ac:dyDescent="0.2">
      <c r="U15078" s="4"/>
      <c r="V15078" s="4"/>
      <c r="W15078" s="4"/>
      <c r="X15078" s="4"/>
      <c r="AJ15078" s="4"/>
      <c r="AK15078" s="4"/>
      <c r="AL15078" s="4"/>
      <c r="AM15078" s="4"/>
    </row>
    <row r="15079" spans="21:39" x14ac:dyDescent="0.2">
      <c r="U15079" s="4"/>
      <c r="V15079" s="4"/>
      <c r="W15079" s="4"/>
      <c r="X15079" s="4"/>
      <c r="AJ15079" s="4"/>
      <c r="AK15079" s="4"/>
      <c r="AL15079" s="4"/>
      <c r="AM15079" s="4"/>
    </row>
    <row r="15080" spans="21:39" x14ac:dyDescent="0.2">
      <c r="U15080" s="4"/>
      <c r="V15080" s="4"/>
      <c r="W15080" s="4"/>
      <c r="X15080" s="4"/>
      <c r="AJ15080" s="4"/>
      <c r="AK15080" s="4"/>
      <c r="AL15080" s="4"/>
      <c r="AM15080" s="4"/>
    </row>
    <row r="15081" spans="21:39" x14ac:dyDescent="0.2">
      <c r="U15081" s="4"/>
      <c r="V15081" s="4"/>
      <c r="W15081" s="4"/>
      <c r="X15081" s="4"/>
      <c r="AJ15081" s="4"/>
      <c r="AK15081" s="4"/>
      <c r="AL15081" s="4"/>
      <c r="AM15081" s="4"/>
    </row>
    <row r="15082" spans="21:39" x14ac:dyDescent="0.2">
      <c r="U15082" s="4"/>
      <c r="V15082" s="4"/>
      <c r="W15082" s="4"/>
      <c r="X15082" s="4"/>
      <c r="AJ15082" s="4"/>
      <c r="AK15082" s="4"/>
      <c r="AL15082" s="4"/>
      <c r="AM15082" s="4"/>
    </row>
    <row r="15083" spans="21:39" x14ac:dyDescent="0.2">
      <c r="U15083" s="4"/>
      <c r="V15083" s="4"/>
      <c r="W15083" s="4"/>
      <c r="X15083" s="4"/>
      <c r="AJ15083" s="4"/>
      <c r="AK15083" s="4"/>
      <c r="AL15083" s="4"/>
      <c r="AM15083" s="4"/>
    </row>
    <row r="15084" spans="21:39" x14ac:dyDescent="0.2">
      <c r="U15084" s="4"/>
      <c r="V15084" s="4"/>
      <c r="W15084" s="4"/>
      <c r="X15084" s="4"/>
      <c r="AJ15084" s="4"/>
      <c r="AK15084" s="4"/>
      <c r="AL15084" s="4"/>
      <c r="AM15084" s="4"/>
    </row>
    <row r="15085" spans="21:39" x14ac:dyDescent="0.2">
      <c r="U15085" s="4"/>
      <c r="V15085" s="4"/>
      <c r="W15085" s="4"/>
      <c r="X15085" s="4"/>
      <c r="AJ15085" s="4"/>
      <c r="AK15085" s="4"/>
      <c r="AL15085" s="4"/>
      <c r="AM15085" s="4"/>
    </row>
    <row r="15086" spans="21:39" x14ac:dyDescent="0.2">
      <c r="U15086" s="4"/>
      <c r="V15086" s="4"/>
      <c r="W15086" s="4"/>
      <c r="X15086" s="4"/>
      <c r="AJ15086" s="4"/>
      <c r="AK15086" s="4"/>
      <c r="AL15086" s="4"/>
      <c r="AM15086" s="4"/>
    </row>
    <row r="15087" spans="21:39" x14ac:dyDescent="0.2">
      <c r="U15087" s="4"/>
      <c r="V15087" s="4"/>
      <c r="W15087" s="4"/>
      <c r="X15087" s="4"/>
      <c r="AJ15087" s="4"/>
      <c r="AK15087" s="4"/>
      <c r="AL15087" s="4"/>
      <c r="AM15087" s="4"/>
    </row>
    <row r="15088" spans="21:39" x14ac:dyDescent="0.2">
      <c r="U15088" s="4"/>
      <c r="V15088" s="4"/>
      <c r="W15088" s="4"/>
      <c r="X15088" s="4"/>
      <c r="AJ15088" s="4"/>
      <c r="AK15088" s="4"/>
      <c r="AL15088" s="4"/>
      <c r="AM15088" s="4"/>
    </row>
    <row r="15089" spans="21:39" x14ac:dyDescent="0.2">
      <c r="U15089" s="4"/>
      <c r="V15089" s="4"/>
      <c r="W15089" s="4"/>
      <c r="X15089" s="4"/>
      <c r="AJ15089" s="4"/>
      <c r="AK15089" s="4"/>
      <c r="AL15089" s="4"/>
      <c r="AM15089" s="4"/>
    </row>
    <row r="15090" spans="21:39" x14ac:dyDescent="0.2">
      <c r="U15090" s="4"/>
      <c r="V15090" s="4"/>
      <c r="W15090" s="4"/>
      <c r="X15090" s="4"/>
      <c r="AJ15090" s="4"/>
      <c r="AK15090" s="4"/>
      <c r="AL15090" s="4"/>
      <c r="AM15090" s="4"/>
    </row>
    <row r="15091" spans="21:39" x14ac:dyDescent="0.2">
      <c r="U15091" s="4"/>
      <c r="V15091" s="4"/>
      <c r="W15091" s="4"/>
      <c r="X15091" s="4"/>
      <c r="AJ15091" s="4"/>
      <c r="AK15091" s="4"/>
      <c r="AL15091" s="4"/>
      <c r="AM15091" s="4"/>
    </row>
    <row r="15092" spans="21:39" x14ac:dyDescent="0.2">
      <c r="U15092" s="4"/>
      <c r="V15092" s="4"/>
      <c r="W15092" s="4"/>
      <c r="X15092" s="4"/>
      <c r="AJ15092" s="4"/>
      <c r="AK15092" s="4"/>
      <c r="AL15092" s="4"/>
      <c r="AM15092" s="4"/>
    </row>
    <row r="15093" spans="21:39" x14ac:dyDescent="0.2">
      <c r="U15093" s="4"/>
      <c r="V15093" s="4"/>
      <c r="W15093" s="4"/>
      <c r="X15093" s="4"/>
      <c r="AJ15093" s="4"/>
      <c r="AK15093" s="4"/>
      <c r="AL15093" s="4"/>
      <c r="AM15093" s="4"/>
    </row>
    <row r="15094" spans="21:39" x14ac:dyDescent="0.2">
      <c r="U15094" s="4"/>
      <c r="V15094" s="4"/>
      <c r="W15094" s="4"/>
      <c r="X15094" s="4"/>
      <c r="AJ15094" s="4"/>
      <c r="AK15094" s="4"/>
      <c r="AL15094" s="4"/>
      <c r="AM15094" s="4"/>
    </row>
    <row r="15095" spans="21:39" x14ac:dyDescent="0.2">
      <c r="U15095" s="4"/>
      <c r="V15095" s="4"/>
      <c r="W15095" s="4"/>
      <c r="X15095" s="4"/>
      <c r="AJ15095" s="4"/>
      <c r="AK15095" s="4"/>
      <c r="AL15095" s="4"/>
      <c r="AM15095" s="4"/>
    </row>
    <row r="15096" spans="21:39" x14ac:dyDescent="0.2">
      <c r="U15096" s="4"/>
      <c r="V15096" s="4"/>
      <c r="W15096" s="4"/>
      <c r="X15096" s="4"/>
      <c r="AJ15096" s="4"/>
      <c r="AK15096" s="4"/>
      <c r="AL15096" s="4"/>
      <c r="AM15096" s="4"/>
    </row>
    <row r="15097" spans="21:39" x14ac:dyDescent="0.2">
      <c r="U15097" s="4"/>
      <c r="V15097" s="4"/>
      <c r="W15097" s="4"/>
      <c r="X15097" s="4"/>
      <c r="AJ15097" s="4"/>
      <c r="AK15097" s="4"/>
      <c r="AL15097" s="4"/>
      <c r="AM15097" s="4"/>
    </row>
    <row r="15098" spans="21:39" x14ac:dyDescent="0.2">
      <c r="U15098" s="4"/>
      <c r="V15098" s="4"/>
      <c r="W15098" s="4"/>
      <c r="X15098" s="4"/>
      <c r="AJ15098" s="4"/>
      <c r="AK15098" s="4"/>
      <c r="AL15098" s="4"/>
      <c r="AM15098" s="4"/>
    </row>
    <row r="15099" spans="21:39" x14ac:dyDescent="0.2">
      <c r="U15099" s="4"/>
      <c r="V15099" s="4"/>
      <c r="W15099" s="4"/>
      <c r="X15099" s="4"/>
      <c r="AJ15099" s="4"/>
      <c r="AK15099" s="4"/>
      <c r="AL15099" s="4"/>
      <c r="AM15099" s="4"/>
    </row>
    <row r="15100" spans="21:39" x14ac:dyDescent="0.2">
      <c r="U15100" s="4"/>
      <c r="V15100" s="4"/>
      <c r="W15100" s="4"/>
      <c r="X15100" s="4"/>
      <c r="AJ15100" s="4"/>
      <c r="AK15100" s="4"/>
      <c r="AL15100" s="4"/>
      <c r="AM15100" s="4"/>
    </row>
    <row r="15101" spans="21:39" x14ac:dyDescent="0.2">
      <c r="U15101" s="4"/>
      <c r="V15101" s="4"/>
      <c r="W15101" s="4"/>
      <c r="X15101" s="4"/>
      <c r="AJ15101" s="4"/>
      <c r="AK15101" s="4"/>
      <c r="AL15101" s="4"/>
      <c r="AM15101" s="4"/>
    </row>
    <row r="15102" spans="21:39" x14ac:dyDescent="0.2">
      <c r="U15102" s="4"/>
      <c r="V15102" s="4"/>
      <c r="W15102" s="4"/>
      <c r="X15102" s="4"/>
      <c r="AJ15102" s="4"/>
      <c r="AK15102" s="4"/>
      <c r="AL15102" s="4"/>
      <c r="AM15102" s="4"/>
    </row>
    <row r="15103" spans="21:39" x14ac:dyDescent="0.2">
      <c r="U15103" s="4"/>
      <c r="V15103" s="4"/>
      <c r="W15103" s="4"/>
      <c r="X15103" s="4"/>
      <c r="AJ15103" s="4"/>
      <c r="AK15103" s="4"/>
      <c r="AL15103" s="4"/>
      <c r="AM15103" s="4"/>
    </row>
    <row r="15104" spans="21:39" x14ac:dyDescent="0.2">
      <c r="U15104" s="4"/>
      <c r="V15104" s="4"/>
      <c r="W15104" s="4"/>
      <c r="X15104" s="4"/>
      <c r="AJ15104" s="4"/>
      <c r="AK15104" s="4"/>
      <c r="AL15104" s="4"/>
      <c r="AM15104" s="4"/>
    </row>
    <row r="15105" spans="21:39" x14ac:dyDescent="0.2">
      <c r="U15105" s="4"/>
      <c r="V15105" s="4"/>
      <c r="W15105" s="4"/>
      <c r="X15105" s="4"/>
      <c r="AJ15105" s="4"/>
      <c r="AK15105" s="4"/>
      <c r="AL15105" s="4"/>
      <c r="AM15105" s="4"/>
    </row>
    <row r="15106" spans="21:39" x14ac:dyDescent="0.2">
      <c r="U15106" s="4"/>
      <c r="V15106" s="4"/>
      <c r="W15106" s="4"/>
      <c r="X15106" s="4"/>
      <c r="AJ15106" s="4"/>
      <c r="AK15106" s="4"/>
      <c r="AL15106" s="4"/>
      <c r="AM15106" s="4"/>
    </row>
    <row r="15107" spans="21:39" x14ac:dyDescent="0.2">
      <c r="U15107" s="4"/>
      <c r="V15107" s="4"/>
      <c r="W15107" s="4"/>
      <c r="X15107" s="4"/>
      <c r="AJ15107" s="4"/>
      <c r="AK15107" s="4"/>
      <c r="AL15107" s="4"/>
      <c r="AM15107" s="4"/>
    </row>
    <row r="15108" spans="21:39" x14ac:dyDescent="0.2">
      <c r="U15108" s="4"/>
      <c r="V15108" s="4"/>
      <c r="W15108" s="4"/>
      <c r="X15108" s="4"/>
      <c r="AJ15108" s="4"/>
      <c r="AK15108" s="4"/>
      <c r="AL15108" s="4"/>
      <c r="AM15108" s="4"/>
    </row>
    <row r="15109" spans="21:39" x14ac:dyDescent="0.2">
      <c r="U15109" s="4"/>
      <c r="V15109" s="4"/>
      <c r="W15109" s="4"/>
      <c r="X15109" s="4"/>
      <c r="AJ15109" s="4"/>
      <c r="AK15109" s="4"/>
      <c r="AL15109" s="4"/>
      <c r="AM15109" s="4"/>
    </row>
    <row r="15110" spans="21:39" x14ac:dyDescent="0.2">
      <c r="U15110" s="4"/>
      <c r="V15110" s="4"/>
      <c r="W15110" s="4"/>
      <c r="X15110" s="4"/>
      <c r="AJ15110" s="4"/>
      <c r="AK15110" s="4"/>
      <c r="AL15110" s="4"/>
      <c r="AM15110" s="4"/>
    </row>
    <row r="15111" spans="21:39" x14ac:dyDescent="0.2">
      <c r="U15111" s="4"/>
      <c r="V15111" s="4"/>
      <c r="W15111" s="4"/>
      <c r="X15111" s="4"/>
      <c r="AJ15111" s="4"/>
      <c r="AK15111" s="4"/>
      <c r="AL15111" s="4"/>
      <c r="AM15111" s="4"/>
    </row>
    <row r="15112" spans="21:39" x14ac:dyDescent="0.2">
      <c r="U15112" s="4"/>
      <c r="V15112" s="4"/>
      <c r="W15112" s="4"/>
      <c r="X15112" s="4"/>
      <c r="AJ15112" s="4"/>
      <c r="AK15112" s="4"/>
      <c r="AL15112" s="4"/>
      <c r="AM15112" s="4"/>
    </row>
    <row r="15113" spans="21:39" x14ac:dyDescent="0.2">
      <c r="U15113" s="4"/>
      <c r="V15113" s="4"/>
      <c r="W15113" s="4"/>
      <c r="X15113" s="4"/>
      <c r="AJ15113" s="4"/>
      <c r="AK15113" s="4"/>
      <c r="AL15113" s="4"/>
      <c r="AM15113" s="4"/>
    </row>
    <row r="15114" spans="21:39" x14ac:dyDescent="0.2">
      <c r="U15114" s="4"/>
      <c r="V15114" s="4"/>
      <c r="W15114" s="4"/>
      <c r="X15114" s="4"/>
      <c r="AJ15114" s="4"/>
      <c r="AK15114" s="4"/>
      <c r="AL15114" s="4"/>
      <c r="AM15114" s="4"/>
    </row>
    <row r="15115" spans="21:39" x14ac:dyDescent="0.2">
      <c r="U15115" s="4"/>
      <c r="V15115" s="4"/>
      <c r="W15115" s="4"/>
      <c r="X15115" s="4"/>
      <c r="AJ15115" s="4"/>
      <c r="AK15115" s="4"/>
      <c r="AL15115" s="4"/>
      <c r="AM15115" s="4"/>
    </row>
    <row r="15116" spans="21:39" x14ac:dyDescent="0.2">
      <c r="U15116" s="4"/>
      <c r="V15116" s="4"/>
      <c r="W15116" s="4"/>
      <c r="X15116" s="4"/>
      <c r="AJ15116" s="4"/>
      <c r="AK15116" s="4"/>
      <c r="AL15116" s="4"/>
      <c r="AM15116" s="4"/>
    </row>
    <row r="15117" spans="21:39" x14ac:dyDescent="0.2">
      <c r="U15117" s="4"/>
      <c r="V15117" s="4"/>
      <c r="W15117" s="4"/>
      <c r="X15117" s="4"/>
      <c r="AJ15117" s="4"/>
      <c r="AK15117" s="4"/>
      <c r="AL15117" s="4"/>
      <c r="AM15117" s="4"/>
    </row>
    <row r="15118" spans="21:39" x14ac:dyDescent="0.2">
      <c r="U15118" s="4"/>
      <c r="V15118" s="4"/>
      <c r="W15118" s="4"/>
      <c r="X15118" s="4"/>
      <c r="AJ15118" s="4"/>
      <c r="AK15118" s="4"/>
      <c r="AL15118" s="4"/>
      <c r="AM15118" s="4"/>
    </row>
    <row r="15119" spans="21:39" x14ac:dyDescent="0.2">
      <c r="U15119" s="4"/>
      <c r="V15119" s="4"/>
      <c r="W15119" s="4"/>
      <c r="X15119" s="4"/>
      <c r="AJ15119" s="4"/>
      <c r="AK15119" s="4"/>
      <c r="AL15119" s="4"/>
      <c r="AM15119" s="4"/>
    </row>
    <row r="15120" spans="21:39" x14ac:dyDescent="0.2">
      <c r="U15120" s="4"/>
      <c r="V15120" s="4"/>
      <c r="W15120" s="4"/>
      <c r="X15120" s="4"/>
      <c r="AJ15120" s="4"/>
      <c r="AK15120" s="4"/>
      <c r="AL15120" s="4"/>
      <c r="AM15120" s="4"/>
    </row>
    <row r="15121" spans="21:39" x14ac:dyDescent="0.2">
      <c r="U15121" s="4"/>
      <c r="V15121" s="4"/>
      <c r="W15121" s="4"/>
      <c r="X15121" s="4"/>
      <c r="AJ15121" s="4"/>
      <c r="AK15121" s="4"/>
      <c r="AL15121" s="4"/>
      <c r="AM15121" s="4"/>
    </row>
    <row r="15122" spans="21:39" x14ac:dyDescent="0.2">
      <c r="U15122" s="4"/>
      <c r="V15122" s="4"/>
      <c r="W15122" s="4"/>
      <c r="X15122" s="4"/>
      <c r="AJ15122" s="4"/>
      <c r="AK15122" s="4"/>
      <c r="AL15122" s="4"/>
      <c r="AM15122" s="4"/>
    </row>
    <row r="15123" spans="21:39" x14ac:dyDescent="0.2">
      <c r="U15123" s="4"/>
      <c r="V15123" s="4"/>
      <c r="W15123" s="4"/>
      <c r="X15123" s="4"/>
      <c r="AJ15123" s="4"/>
      <c r="AK15123" s="4"/>
      <c r="AL15123" s="4"/>
      <c r="AM15123" s="4"/>
    </row>
    <row r="15124" spans="21:39" x14ac:dyDescent="0.2">
      <c r="U15124" s="4"/>
      <c r="V15124" s="4"/>
      <c r="W15124" s="4"/>
      <c r="X15124" s="4"/>
      <c r="AJ15124" s="4"/>
      <c r="AK15124" s="4"/>
      <c r="AL15124" s="4"/>
      <c r="AM15124" s="4"/>
    </row>
    <row r="15125" spans="21:39" x14ac:dyDescent="0.2">
      <c r="U15125" s="4"/>
      <c r="V15125" s="4"/>
      <c r="W15125" s="4"/>
      <c r="X15125" s="4"/>
      <c r="AJ15125" s="4"/>
      <c r="AK15125" s="4"/>
      <c r="AL15125" s="4"/>
      <c r="AM15125" s="4"/>
    </row>
    <row r="15126" spans="21:39" x14ac:dyDescent="0.2">
      <c r="U15126" s="4"/>
      <c r="V15126" s="4"/>
      <c r="W15126" s="4"/>
      <c r="X15126" s="4"/>
      <c r="AJ15126" s="4"/>
      <c r="AK15126" s="4"/>
      <c r="AL15126" s="4"/>
      <c r="AM15126" s="4"/>
    </row>
    <row r="15127" spans="21:39" x14ac:dyDescent="0.2">
      <c r="U15127" s="4"/>
      <c r="V15127" s="4"/>
      <c r="W15127" s="4"/>
      <c r="X15127" s="4"/>
      <c r="AJ15127" s="4"/>
      <c r="AK15127" s="4"/>
      <c r="AL15127" s="4"/>
      <c r="AM15127" s="4"/>
    </row>
    <row r="15128" spans="21:39" x14ac:dyDescent="0.2">
      <c r="U15128" s="4"/>
      <c r="V15128" s="4"/>
      <c r="W15128" s="4"/>
      <c r="X15128" s="4"/>
      <c r="AJ15128" s="4"/>
      <c r="AK15128" s="4"/>
      <c r="AL15128" s="4"/>
      <c r="AM15128" s="4"/>
    </row>
    <row r="15129" spans="21:39" x14ac:dyDescent="0.2">
      <c r="U15129" s="4"/>
      <c r="V15129" s="4"/>
      <c r="W15129" s="4"/>
      <c r="X15129" s="4"/>
      <c r="AJ15129" s="4"/>
      <c r="AK15129" s="4"/>
      <c r="AL15129" s="4"/>
      <c r="AM15129" s="4"/>
    </row>
    <row r="15130" spans="21:39" x14ac:dyDescent="0.2">
      <c r="U15130" s="4"/>
      <c r="V15130" s="4"/>
      <c r="W15130" s="4"/>
      <c r="X15130" s="4"/>
      <c r="AJ15130" s="4"/>
      <c r="AK15130" s="4"/>
      <c r="AL15130" s="4"/>
      <c r="AM15130" s="4"/>
    </row>
    <row r="15131" spans="21:39" x14ac:dyDescent="0.2">
      <c r="U15131" s="4"/>
      <c r="V15131" s="4"/>
      <c r="W15131" s="4"/>
      <c r="X15131" s="4"/>
      <c r="AJ15131" s="4"/>
      <c r="AK15131" s="4"/>
      <c r="AL15131" s="4"/>
      <c r="AM15131" s="4"/>
    </row>
    <row r="15132" spans="21:39" x14ac:dyDescent="0.2">
      <c r="U15132" s="4"/>
      <c r="V15132" s="4"/>
      <c r="W15132" s="4"/>
      <c r="X15132" s="4"/>
      <c r="AJ15132" s="4"/>
      <c r="AK15132" s="4"/>
      <c r="AL15132" s="4"/>
      <c r="AM15132" s="4"/>
    </row>
    <row r="15133" spans="21:39" x14ac:dyDescent="0.2">
      <c r="U15133" s="4"/>
      <c r="V15133" s="4"/>
      <c r="W15133" s="4"/>
      <c r="X15133" s="4"/>
      <c r="AJ15133" s="4"/>
      <c r="AK15133" s="4"/>
      <c r="AL15133" s="4"/>
      <c r="AM15133" s="4"/>
    </row>
    <row r="15134" spans="21:39" x14ac:dyDescent="0.2">
      <c r="U15134" s="4"/>
      <c r="V15134" s="4"/>
      <c r="W15134" s="4"/>
      <c r="X15134" s="4"/>
      <c r="AJ15134" s="4"/>
      <c r="AK15134" s="4"/>
      <c r="AL15134" s="4"/>
      <c r="AM15134" s="4"/>
    </row>
    <row r="15135" spans="21:39" x14ac:dyDescent="0.2">
      <c r="U15135" s="4"/>
      <c r="V15135" s="4"/>
      <c r="W15135" s="4"/>
      <c r="X15135" s="4"/>
      <c r="AJ15135" s="4"/>
      <c r="AK15135" s="4"/>
      <c r="AL15135" s="4"/>
      <c r="AM15135" s="4"/>
    </row>
    <row r="15136" spans="21:39" x14ac:dyDescent="0.2">
      <c r="U15136" s="4"/>
      <c r="V15136" s="4"/>
      <c r="W15136" s="4"/>
      <c r="X15136" s="4"/>
      <c r="AJ15136" s="4"/>
      <c r="AK15136" s="4"/>
      <c r="AL15136" s="4"/>
      <c r="AM15136" s="4"/>
    </row>
    <row r="15137" spans="21:39" x14ac:dyDescent="0.2">
      <c r="U15137" s="4"/>
      <c r="V15137" s="4"/>
      <c r="W15137" s="4"/>
      <c r="X15137" s="4"/>
      <c r="AJ15137" s="4"/>
      <c r="AK15137" s="4"/>
      <c r="AL15137" s="4"/>
      <c r="AM15137" s="4"/>
    </row>
    <row r="15138" spans="21:39" x14ac:dyDescent="0.2">
      <c r="U15138" s="4"/>
      <c r="V15138" s="4"/>
      <c r="W15138" s="4"/>
      <c r="X15138" s="4"/>
      <c r="AJ15138" s="4"/>
      <c r="AK15138" s="4"/>
      <c r="AL15138" s="4"/>
      <c r="AM15138" s="4"/>
    </row>
    <row r="15139" spans="21:39" x14ac:dyDescent="0.2">
      <c r="U15139" s="4"/>
      <c r="V15139" s="4"/>
      <c r="W15139" s="4"/>
      <c r="X15139" s="4"/>
      <c r="AJ15139" s="4"/>
      <c r="AK15139" s="4"/>
      <c r="AL15139" s="4"/>
      <c r="AM15139" s="4"/>
    </row>
    <row r="15140" spans="21:39" x14ac:dyDescent="0.2">
      <c r="U15140" s="4"/>
      <c r="V15140" s="4"/>
      <c r="W15140" s="4"/>
      <c r="X15140" s="4"/>
      <c r="AJ15140" s="4"/>
      <c r="AK15140" s="4"/>
      <c r="AL15140" s="4"/>
      <c r="AM15140" s="4"/>
    </row>
    <row r="15141" spans="21:39" x14ac:dyDescent="0.2">
      <c r="U15141" s="4"/>
      <c r="V15141" s="4"/>
      <c r="W15141" s="4"/>
      <c r="X15141" s="4"/>
      <c r="AJ15141" s="4"/>
      <c r="AK15141" s="4"/>
      <c r="AL15141" s="4"/>
      <c r="AM15141" s="4"/>
    </row>
    <row r="15142" spans="21:39" x14ac:dyDescent="0.2">
      <c r="U15142" s="4"/>
      <c r="V15142" s="4"/>
      <c r="W15142" s="4"/>
      <c r="X15142" s="4"/>
      <c r="AJ15142" s="4"/>
      <c r="AK15142" s="4"/>
      <c r="AL15142" s="4"/>
      <c r="AM15142" s="4"/>
    </row>
    <row r="15143" spans="21:39" x14ac:dyDescent="0.2">
      <c r="U15143" s="4"/>
      <c r="V15143" s="4"/>
      <c r="W15143" s="4"/>
      <c r="X15143" s="4"/>
      <c r="AJ15143" s="4"/>
      <c r="AK15143" s="4"/>
      <c r="AL15143" s="4"/>
      <c r="AM15143" s="4"/>
    </row>
    <row r="15144" spans="21:39" x14ac:dyDescent="0.2">
      <c r="U15144" s="4"/>
      <c r="V15144" s="4"/>
      <c r="W15144" s="4"/>
      <c r="X15144" s="4"/>
      <c r="AJ15144" s="4"/>
      <c r="AK15144" s="4"/>
      <c r="AL15144" s="4"/>
      <c r="AM15144" s="4"/>
    </row>
    <row r="15145" spans="21:39" x14ac:dyDescent="0.2">
      <c r="U15145" s="4"/>
      <c r="V15145" s="4"/>
      <c r="W15145" s="4"/>
      <c r="X15145" s="4"/>
      <c r="AJ15145" s="4"/>
      <c r="AK15145" s="4"/>
      <c r="AL15145" s="4"/>
      <c r="AM15145" s="4"/>
    </row>
    <row r="15146" spans="21:39" x14ac:dyDescent="0.2">
      <c r="U15146" s="4"/>
      <c r="V15146" s="4"/>
      <c r="W15146" s="4"/>
      <c r="X15146" s="4"/>
      <c r="AJ15146" s="4"/>
      <c r="AK15146" s="4"/>
      <c r="AL15146" s="4"/>
      <c r="AM15146" s="4"/>
    </row>
    <row r="15147" spans="21:39" x14ac:dyDescent="0.2">
      <c r="U15147" s="4"/>
      <c r="V15147" s="4"/>
      <c r="W15147" s="4"/>
      <c r="X15147" s="4"/>
      <c r="AJ15147" s="4"/>
      <c r="AK15147" s="4"/>
      <c r="AL15147" s="4"/>
      <c r="AM15147" s="4"/>
    </row>
    <row r="15148" spans="21:39" x14ac:dyDescent="0.2">
      <c r="U15148" s="4"/>
      <c r="V15148" s="4"/>
      <c r="W15148" s="4"/>
      <c r="X15148" s="4"/>
      <c r="AJ15148" s="4"/>
      <c r="AK15148" s="4"/>
      <c r="AL15148" s="4"/>
      <c r="AM15148" s="4"/>
    </row>
    <row r="15149" spans="21:39" x14ac:dyDescent="0.2">
      <c r="U15149" s="4"/>
      <c r="V15149" s="4"/>
      <c r="W15149" s="4"/>
      <c r="X15149" s="4"/>
      <c r="AJ15149" s="4"/>
      <c r="AK15149" s="4"/>
      <c r="AL15149" s="4"/>
      <c r="AM15149" s="4"/>
    </row>
    <row r="15150" spans="21:39" x14ac:dyDescent="0.2">
      <c r="U15150" s="4"/>
      <c r="V15150" s="4"/>
      <c r="W15150" s="4"/>
      <c r="X15150" s="4"/>
      <c r="AJ15150" s="4"/>
      <c r="AK15150" s="4"/>
      <c r="AL15150" s="4"/>
      <c r="AM15150" s="4"/>
    </row>
    <row r="15151" spans="21:39" x14ac:dyDescent="0.2">
      <c r="U15151" s="4"/>
      <c r="V15151" s="4"/>
      <c r="W15151" s="4"/>
      <c r="X15151" s="4"/>
      <c r="AJ15151" s="4"/>
      <c r="AK15151" s="4"/>
      <c r="AL15151" s="4"/>
      <c r="AM15151" s="4"/>
    </row>
    <row r="15152" spans="21:39" x14ac:dyDescent="0.2">
      <c r="U15152" s="4"/>
      <c r="V15152" s="4"/>
      <c r="W15152" s="4"/>
      <c r="X15152" s="4"/>
      <c r="AJ15152" s="4"/>
      <c r="AK15152" s="4"/>
      <c r="AL15152" s="4"/>
      <c r="AM15152" s="4"/>
    </row>
    <row r="15153" spans="21:39" x14ac:dyDescent="0.2">
      <c r="U15153" s="4"/>
      <c r="V15153" s="4"/>
      <c r="W15153" s="4"/>
      <c r="X15153" s="4"/>
      <c r="AJ15153" s="4"/>
      <c r="AK15153" s="4"/>
      <c r="AL15153" s="4"/>
      <c r="AM15153" s="4"/>
    </row>
    <row r="15154" spans="21:39" x14ac:dyDescent="0.2">
      <c r="U15154" s="4"/>
      <c r="V15154" s="4"/>
      <c r="W15154" s="4"/>
      <c r="X15154" s="4"/>
      <c r="AJ15154" s="4"/>
      <c r="AK15154" s="4"/>
      <c r="AL15154" s="4"/>
      <c r="AM15154" s="4"/>
    </row>
    <row r="15155" spans="21:39" x14ac:dyDescent="0.2">
      <c r="U15155" s="4"/>
      <c r="V15155" s="4"/>
      <c r="W15155" s="4"/>
      <c r="X15155" s="4"/>
      <c r="AJ15155" s="4"/>
      <c r="AK15155" s="4"/>
      <c r="AL15155" s="4"/>
      <c r="AM15155" s="4"/>
    </row>
    <row r="15156" spans="21:39" x14ac:dyDescent="0.2">
      <c r="U15156" s="4"/>
      <c r="V15156" s="4"/>
      <c r="W15156" s="4"/>
      <c r="X15156" s="4"/>
      <c r="AJ15156" s="4"/>
      <c r="AK15156" s="4"/>
      <c r="AL15156" s="4"/>
      <c r="AM15156" s="4"/>
    </row>
    <row r="15157" spans="21:39" x14ac:dyDescent="0.2">
      <c r="U15157" s="4"/>
      <c r="V15157" s="4"/>
      <c r="W15157" s="4"/>
      <c r="X15157" s="4"/>
      <c r="AJ15157" s="4"/>
      <c r="AK15157" s="4"/>
      <c r="AL15157" s="4"/>
      <c r="AM15157" s="4"/>
    </row>
    <row r="15158" spans="21:39" x14ac:dyDescent="0.2">
      <c r="U15158" s="4"/>
      <c r="V15158" s="4"/>
      <c r="W15158" s="4"/>
      <c r="X15158" s="4"/>
      <c r="AJ15158" s="4"/>
      <c r="AK15158" s="4"/>
      <c r="AL15158" s="4"/>
      <c r="AM15158" s="4"/>
    </row>
    <row r="15159" spans="21:39" x14ac:dyDescent="0.2">
      <c r="U15159" s="4"/>
      <c r="V15159" s="4"/>
      <c r="W15159" s="4"/>
      <c r="X15159" s="4"/>
      <c r="AJ15159" s="4"/>
      <c r="AK15159" s="4"/>
      <c r="AL15159" s="4"/>
      <c r="AM15159" s="4"/>
    </row>
    <row r="15160" spans="21:39" x14ac:dyDescent="0.2">
      <c r="U15160" s="4"/>
      <c r="V15160" s="4"/>
      <c r="W15160" s="4"/>
      <c r="X15160" s="4"/>
      <c r="AJ15160" s="4"/>
      <c r="AK15160" s="4"/>
      <c r="AL15160" s="4"/>
      <c r="AM15160" s="4"/>
    </row>
    <row r="15161" spans="21:39" x14ac:dyDescent="0.2">
      <c r="U15161" s="4"/>
      <c r="V15161" s="4"/>
      <c r="W15161" s="4"/>
      <c r="X15161" s="4"/>
      <c r="AJ15161" s="4"/>
      <c r="AK15161" s="4"/>
      <c r="AL15161" s="4"/>
      <c r="AM15161" s="4"/>
    </row>
    <row r="15162" spans="21:39" x14ac:dyDescent="0.2">
      <c r="U15162" s="4"/>
      <c r="V15162" s="4"/>
      <c r="W15162" s="4"/>
      <c r="X15162" s="4"/>
      <c r="AJ15162" s="4"/>
      <c r="AK15162" s="4"/>
      <c r="AL15162" s="4"/>
      <c r="AM15162" s="4"/>
    </row>
    <row r="15163" spans="21:39" x14ac:dyDescent="0.2">
      <c r="U15163" s="4"/>
      <c r="V15163" s="4"/>
      <c r="W15163" s="4"/>
      <c r="X15163" s="4"/>
      <c r="AJ15163" s="4"/>
      <c r="AK15163" s="4"/>
      <c r="AL15163" s="4"/>
      <c r="AM15163" s="4"/>
    </row>
    <row r="15164" spans="21:39" x14ac:dyDescent="0.2">
      <c r="U15164" s="4"/>
      <c r="V15164" s="4"/>
      <c r="W15164" s="4"/>
      <c r="X15164" s="4"/>
      <c r="AJ15164" s="4"/>
      <c r="AK15164" s="4"/>
      <c r="AL15164" s="4"/>
      <c r="AM15164" s="4"/>
    </row>
    <row r="15165" spans="21:39" x14ac:dyDescent="0.2">
      <c r="U15165" s="4"/>
      <c r="V15165" s="4"/>
      <c r="W15165" s="4"/>
      <c r="X15165" s="4"/>
      <c r="AJ15165" s="4"/>
      <c r="AK15165" s="4"/>
      <c r="AL15165" s="4"/>
      <c r="AM15165" s="4"/>
    </row>
    <row r="15166" spans="21:39" x14ac:dyDescent="0.2">
      <c r="U15166" s="4"/>
      <c r="V15166" s="4"/>
      <c r="W15166" s="4"/>
      <c r="X15166" s="4"/>
      <c r="AJ15166" s="4"/>
      <c r="AK15166" s="4"/>
      <c r="AL15166" s="4"/>
      <c r="AM15166" s="4"/>
    </row>
    <row r="15167" spans="21:39" x14ac:dyDescent="0.2">
      <c r="U15167" s="4"/>
      <c r="V15167" s="4"/>
      <c r="W15167" s="4"/>
      <c r="X15167" s="4"/>
      <c r="AJ15167" s="4"/>
      <c r="AK15167" s="4"/>
      <c r="AL15167" s="4"/>
      <c r="AM15167" s="4"/>
    </row>
    <row r="15168" spans="21:39" x14ac:dyDescent="0.2">
      <c r="U15168" s="4"/>
      <c r="V15168" s="4"/>
      <c r="W15168" s="4"/>
      <c r="X15168" s="4"/>
      <c r="AJ15168" s="4"/>
      <c r="AK15168" s="4"/>
      <c r="AL15168" s="4"/>
      <c r="AM15168" s="4"/>
    </row>
    <row r="15169" spans="21:39" x14ac:dyDescent="0.2">
      <c r="U15169" s="4"/>
      <c r="V15169" s="4"/>
      <c r="W15169" s="4"/>
      <c r="X15169" s="4"/>
      <c r="AJ15169" s="4"/>
      <c r="AK15169" s="4"/>
      <c r="AL15169" s="4"/>
      <c r="AM15169" s="4"/>
    </row>
    <row r="15170" spans="21:39" x14ac:dyDescent="0.2">
      <c r="U15170" s="4"/>
      <c r="V15170" s="4"/>
      <c r="W15170" s="4"/>
      <c r="X15170" s="4"/>
      <c r="AJ15170" s="4"/>
      <c r="AK15170" s="4"/>
      <c r="AL15170" s="4"/>
      <c r="AM15170" s="4"/>
    </row>
    <row r="15171" spans="21:39" x14ac:dyDescent="0.2">
      <c r="U15171" s="4"/>
      <c r="V15171" s="4"/>
      <c r="W15171" s="4"/>
      <c r="X15171" s="4"/>
      <c r="AJ15171" s="4"/>
      <c r="AK15171" s="4"/>
      <c r="AL15171" s="4"/>
      <c r="AM15171" s="4"/>
    </row>
    <row r="15172" spans="21:39" x14ac:dyDescent="0.2">
      <c r="U15172" s="4"/>
      <c r="V15172" s="4"/>
      <c r="W15172" s="4"/>
      <c r="X15172" s="4"/>
      <c r="AJ15172" s="4"/>
      <c r="AK15172" s="4"/>
      <c r="AL15172" s="4"/>
      <c r="AM15172" s="4"/>
    </row>
    <row r="15173" spans="21:39" x14ac:dyDescent="0.2">
      <c r="U15173" s="4"/>
      <c r="V15173" s="4"/>
      <c r="W15173" s="4"/>
      <c r="X15173" s="4"/>
      <c r="AJ15173" s="4"/>
      <c r="AK15173" s="4"/>
      <c r="AL15173" s="4"/>
      <c r="AM15173" s="4"/>
    </row>
    <row r="15174" spans="21:39" x14ac:dyDescent="0.2">
      <c r="U15174" s="4"/>
      <c r="V15174" s="4"/>
      <c r="W15174" s="4"/>
      <c r="X15174" s="4"/>
      <c r="AJ15174" s="4"/>
      <c r="AK15174" s="4"/>
      <c r="AL15174" s="4"/>
      <c r="AM15174" s="4"/>
    </row>
    <row r="15175" spans="21:39" x14ac:dyDescent="0.2">
      <c r="U15175" s="4"/>
      <c r="V15175" s="4"/>
      <c r="W15175" s="4"/>
      <c r="X15175" s="4"/>
      <c r="AJ15175" s="4"/>
      <c r="AK15175" s="4"/>
      <c r="AL15175" s="4"/>
      <c r="AM15175" s="4"/>
    </row>
    <row r="15176" spans="21:39" x14ac:dyDescent="0.2">
      <c r="U15176" s="4"/>
      <c r="V15176" s="4"/>
      <c r="W15176" s="4"/>
      <c r="X15176" s="4"/>
      <c r="AJ15176" s="4"/>
      <c r="AK15176" s="4"/>
      <c r="AL15176" s="4"/>
      <c r="AM15176" s="4"/>
    </row>
    <row r="15177" spans="21:39" x14ac:dyDescent="0.2">
      <c r="U15177" s="4"/>
      <c r="V15177" s="4"/>
      <c r="W15177" s="4"/>
      <c r="X15177" s="4"/>
      <c r="AJ15177" s="4"/>
      <c r="AK15177" s="4"/>
      <c r="AL15177" s="4"/>
      <c r="AM15177" s="4"/>
    </row>
    <row r="15178" spans="21:39" x14ac:dyDescent="0.2">
      <c r="U15178" s="4"/>
      <c r="V15178" s="4"/>
      <c r="W15178" s="4"/>
      <c r="X15178" s="4"/>
      <c r="AJ15178" s="4"/>
      <c r="AK15178" s="4"/>
      <c r="AL15178" s="4"/>
      <c r="AM15178" s="4"/>
    </row>
    <row r="15179" spans="21:39" x14ac:dyDescent="0.2">
      <c r="U15179" s="4"/>
      <c r="V15179" s="4"/>
      <c r="W15179" s="4"/>
      <c r="X15179" s="4"/>
      <c r="AJ15179" s="4"/>
      <c r="AK15179" s="4"/>
      <c r="AL15179" s="4"/>
      <c r="AM15179" s="4"/>
    </row>
    <row r="15180" spans="21:39" x14ac:dyDescent="0.2">
      <c r="U15180" s="4"/>
      <c r="V15180" s="4"/>
      <c r="W15180" s="4"/>
      <c r="X15180" s="4"/>
      <c r="AJ15180" s="4"/>
      <c r="AK15180" s="4"/>
      <c r="AL15180" s="4"/>
      <c r="AM15180" s="4"/>
    </row>
    <row r="15181" spans="21:39" x14ac:dyDescent="0.2">
      <c r="U15181" s="4"/>
      <c r="V15181" s="4"/>
      <c r="W15181" s="4"/>
      <c r="X15181" s="4"/>
      <c r="AJ15181" s="4"/>
      <c r="AK15181" s="4"/>
      <c r="AL15181" s="4"/>
      <c r="AM15181" s="4"/>
    </row>
    <row r="15182" spans="21:39" x14ac:dyDescent="0.2">
      <c r="U15182" s="4"/>
      <c r="V15182" s="4"/>
      <c r="W15182" s="4"/>
      <c r="X15182" s="4"/>
      <c r="AJ15182" s="4"/>
      <c r="AK15182" s="4"/>
      <c r="AL15182" s="4"/>
      <c r="AM15182" s="4"/>
    </row>
    <row r="15183" spans="21:39" x14ac:dyDescent="0.2">
      <c r="U15183" s="4"/>
      <c r="V15183" s="4"/>
      <c r="W15183" s="4"/>
      <c r="X15183" s="4"/>
      <c r="AJ15183" s="4"/>
      <c r="AK15183" s="4"/>
      <c r="AL15183" s="4"/>
      <c r="AM15183" s="4"/>
    </row>
    <row r="15184" spans="21:39" x14ac:dyDescent="0.2">
      <c r="U15184" s="4"/>
      <c r="V15184" s="4"/>
      <c r="W15184" s="4"/>
      <c r="X15184" s="4"/>
      <c r="AJ15184" s="4"/>
      <c r="AK15184" s="4"/>
      <c r="AL15184" s="4"/>
      <c r="AM15184" s="4"/>
    </row>
    <row r="15185" spans="21:39" x14ac:dyDescent="0.2">
      <c r="U15185" s="4"/>
      <c r="V15185" s="4"/>
      <c r="W15185" s="4"/>
      <c r="X15185" s="4"/>
      <c r="AJ15185" s="4"/>
      <c r="AK15185" s="4"/>
      <c r="AL15185" s="4"/>
      <c r="AM15185" s="4"/>
    </row>
    <row r="15186" spans="21:39" x14ac:dyDescent="0.2">
      <c r="U15186" s="4"/>
      <c r="V15186" s="4"/>
      <c r="W15186" s="4"/>
      <c r="X15186" s="4"/>
      <c r="AJ15186" s="4"/>
      <c r="AK15186" s="4"/>
      <c r="AL15186" s="4"/>
      <c r="AM15186" s="4"/>
    </row>
    <row r="15187" spans="21:39" x14ac:dyDescent="0.2">
      <c r="U15187" s="4"/>
      <c r="V15187" s="4"/>
      <c r="W15187" s="4"/>
      <c r="X15187" s="4"/>
      <c r="AJ15187" s="4"/>
      <c r="AK15187" s="4"/>
      <c r="AL15187" s="4"/>
      <c r="AM15187" s="4"/>
    </row>
    <row r="15188" spans="21:39" x14ac:dyDescent="0.2">
      <c r="U15188" s="4"/>
      <c r="V15188" s="4"/>
      <c r="W15188" s="4"/>
      <c r="X15188" s="4"/>
      <c r="AJ15188" s="4"/>
      <c r="AK15188" s="4"/>
      <c r="AL15188" s="4"/>
      <c r="AM15188" s="4"/>
    </row>
    <row r="15189" spans="21:39" x14ac:dyDescent="0.2">
      <c r="U15189" s="4"/>
      <c r="V15189" s="4"/>
      <c r="W15189" s="4"/>
      <c r="X15189" s="4"/>
      <c r="AJ15189" s="4"/>
      <c r="AK15189" s="4"/>
      <c r="AL15189" s="4"/>
      <c r="AM15189" s="4"/>
    </row>
    <row r="15190" spans="21:39" x14ac:dyDescent="0.2">
      <c r="U15190" s="4"/>
      <c r="V15190" s="4"/>
      <c r="W15190" s="4"/>
      <c r="X15190" s="4"/>
      <c r="AJ15190" s="4"/>
      <c r="AK15190" s="4"/>
      <c r="AL15190" s="4"/>
      <c r="AM15190" s="4"/>
    </row>
    <row r="15191" spans="21:39" x14ac:dyDescent="0.2">
      <c r="U15191" s="4"/>
      <c r="V15191" s="4"/>
      <c r="W15191" s="4"/>
      <c r="X15191" s="4"/>
      <c r="AJ15191" s="4"/>
      <c r="AK15191" s="4"/>
      <c r="AL15191" s="4"/>
      <c r="AM15191" s="4"/>
    </row>
    <row r="15192" spans="21:39" x14ac:dyDescent="0.2">
      <c r="U15192" s="4"/>
      <c r="V15192" s="4"/>
      <c r="W15192" s="4"/>
      <c r="X15192" s="4"/>
      <c r="AJ15192" s="4"/>
      <c r="AK15192" s="4"/>
      <c r="AL15192" s="4"/>
      <c r="AM15192" s="4"/>
    </row>
    <row r="15193" spans="21:39" x14ac:dyDescent="0.2">
      <c r="U15193" s="4"/>
      <c r="V15193" s="4"/>
      <c r="W15193" s="4"/>
      <c r="X15193" s="4"/>
      <c r="AJ15193" s="4"/>
      <c r="AK15193" s="4"/>
      <c r="AL15193" s="4"/>
      <c r="AM15193" s="4"/>
    </row>
    <row r="15194" spans="21:39" x14ac:dyDescent="0.2">
      <c r="U15194" s="4"/>
      <c r="V15194" s="4"/>
      <c r="W15194" s="4"/>
      <c r="X15194" s="4"/>
      <c r="AJ15194" s="4"/>
      <c r="AK15194" s="4"/>
      <c r="AL15194" s="4"/>
      <c r="AM15194" s="4"/>
    </row>
    <row r="15195" spans="21:39" x14ac:dyDescent="0.2">
      <c r="U15195" s="4"/>
      <c r="V15195" s="4"/>
      <c r="W15195" s="4"/>
      <c r="X15195" s="4"/>
      <c r="AJ15195" s="4"/>
      <c r="AK15195" s="4"/>
      <c r="AL15195" s="4"/>
      <c r="AM15195" s="4"/>
    </row>
    <row r="15196" spans="21:39" x14ac:dyDescent="0.2">
      <c r="U15196" s="4"/>
      <c r="V15196" s="4"/>
      <c r="W15196" s="4"/>
      <c r="X15196" s="4"/>
      <c r="AJ15196" s="4"/>
      <c r="AK15196" s="4"/>
      <c r="AL15196" s="4"/>
      <c r="AM15196" s="4"/>
    </row>
    <row r="15197" spans="21:39" x14ac:dyDescent="0.2">
      <c r="U15197" s="4"/>
      <c r="V15197" s="4"/>
      <c r="W15197" s="4"/>
      <c r="X15197" s="4"/>
      <c r="AJ15197" s="4"/>
      <c r="AK15197" s="4"/>
      <c r="AL15197" s="4"/>
      <c r="AM15197" s="4"/>
    </row>
    <row r="15198" spans="21:39" x14ac:dyDescent="0.2">
      <c r="U15198" s="4"/>
      <c r="V15198" s="4"/>
      <c r="W15198" s="4"/>
      <c r="X15198" s="4"/>
      <c r="AJ15198" s="4"/>
      <c r="AK15198" s="4"/>
      <c r="AL15198" s="4"/>
      <c r="AM15198" s="4"/>
    </row>
    <row r="15199" spans="21:39" x14ac:dyDescent="0.2">
      <c r="U15199" s="4"/>
      <c r="V15199" s="4"/>
      <c r="W15199" s="4"/>
      <c r="X15199" s="4"/>
      <c r="AJ15199" s="4"/>
      <c r="AK15199" s="4"/>
      <c r="AL15199" s="4"/>
      <c r="AM15199" s="4"/>
    </row>
    <row r="15200" spans="21:39" x14ac:dyDescent="0.2">
      <c r="U15200" s="4"/>
      <c r="V15200" s="4"/>
      <c r="W15200" s="4"/>
      <c r="X15200" s="4"/>
      <c r="AJ15200" s="4"/>
      <c r="AK15200" s="4"/>
      <c r="AL15200" s="4"/>
      <c r="AM15200" s="4"/>
    </row>
    <row r="15201" spans="21:39" x14ac:dyDescent="0.2">
      <c r="U15201" s="4"/>
      <c r="V15201" s="4"/>
      <c r="W15201" s="4"/>
      <c r="X15201" s="4"/>
      <c r="AJ15201" s="4"/>
      <c r="AK15201" s="4"/>
      <c r="AL15201" s="4"/>
      <c r="AM15201" s="4"/>
    </row>
    <row r="15202" spans="21:39" x14ac:dyDescent="0.2">
      <c r="U15202" s="4"/>
      <c r="V15202" s="4"/>
      <c r="W15202" s="4"/>
      <c r="X15202" s="4"/>
      <c r="AJ15202" s="4"/>
      <c r="AK15202" s="4"/>
      <c r="AL15202" s="4"/>
      <c r="AM15202" s="4"/>
    </row>
    <row r="15203" spans="21:39" x14ac:dyDescent="0.2">
      <c r="U15203" s="4"/>
      <c r="V15203" s="4"/>
      <c r="W15203" s="4"/>
      <c r="X15203" s="4"/>
      <c r="AJ15203" s="4"/>
      <c r="AK15203" s="4"/>
      <c r="AL15203" s="4"/>
      <c r="AM15203" s="4"/>
    </row>
    <row r="15204" spans="21:39" x14ac:dyDescent="0.2">
      <c r="U15204" s="4"/>
      <c r="V15204" s="4"/>
      <c r="W15204" s="4"/>
      <c r="X15204" s="4"/>
      <c r="AJ15204" s="4"/>
      <c r="AK15204" s="4"/>
      <c r="AL15204" s="4"/>
      <c r="AM15204" s="4"/>
    </row>
    <row r="15205" spans="21:39" x14ac:dyDescent="0.2">
      <c r="U15205" s="4"/>
      <c r="V15205" s="4"/>
      <c r="W15205" s="4"/>
      <c r="X15205" s="4"/>
      <c r="AJ15205" s="4"/>
      <c r="AK15205" s="4"/>
      <c r="AL15205" s="4"/>
      <c r="AM15205" s="4"/>
    </row>
    <row r="15206" spans="21:39" x14ac:dyDescent="0.2">
      <c r="U15206" s="4"/>
      <c r="V15206" s="4"/>
      <c r="W15206" s="4"/>
      <c r="X15206" s="4"/>
      <c r="AJ15206" s="4"/>
      <c r="AK15206" s="4"/>
      <c r="AL15206" s="4"/>
      <c r="AM15206" s="4"/>
    </row>
    <row r="15207" spans="21:39" x14ac:dyDescent="0.2">
      <c r="U15207" s="4"/>
      <c r="V15207" s="4"/>
      <c r="W15207" s="4"/>
      <c r="X15207" s="4"/>
      <c r="AJ15207" s="4"/>
      <c r="AK15207" s="4"/>
      <c r="AL15207" s="4"/>
      <c r="AM15207" s="4"/>
    </row>
    <row r="15208" spans="21:39" x14ac:dyDescent="0.2">
      <c r="U15208" s="4"/>
      <c r="V15208" s="4"/>
      <c r="W15208" s="4"/>
      <c r="X15208" s="4"/>
      <c r="AJ15208" s="4"/>
      <c r="AK15208" s="4"/>
      <c r="AL15208" s="4"/>
      <c r="AM15208" s="4"/>
    </row>
    <row r="15209" spans="21:39" x14ac:dyDescent="0.2">
      <c r="U15209" s="4"/>
      <c r="V15209" s="4"/>
      <c r="W15209" s="4"/>
      <c r="X15209" s="4"/>
      <c r="AJ15209" s="4"/>
      <c r="AK15209" s="4"/>
      <c r="AL15209" s="4"/>
      <c r="AM15209" s="4"/>
    </row>
    <row r="15210" spans="21:39" x14ac:dyDescent="0.2">
      <c r="U15210" s="4"/>
      <c r="V15210" s="4"/>
      <c r="W15210" s="4"/>
      <c r="X15210" s="4"/>
      <c r="AJ15210" s="4"/>
      <c r="AK15210" s="4"/>
      <c r="AL15210" s="4"/>
      <c r="AM15210" s="4"/>
    </row>
    <row r="15211" spans="21:39" x14ac:dyDescent="0.2">
      <c r="U15211" s="4"/>
      <c r="V15211" s="4"/>
      <c r="W15211" s="4"/>
      <c r="X15211" s="4"/>
      <c r="AJ15211" s="4"/>
      <c r="AK15211" s="4"/>
      <c r="AL15211" s="4"/>
      <c r="AM15211" s="4"/>
    </row>
    <row r="15212" spans="21:39" x14ac:dyDescent="0.2">
      <c r="U15212" s="4"/>
      <c r="V15212" s="4"/>
      <c r="W15212" s="4"/>
      <c r="X15212" s="4"/>
      <c r="AJ15212" s="4"/>
      <c r="AK15212" s="4"/>
      <c r="AL15212" s="4"/>
      <c r="AM15212" s="4"/>
    </row>
    <row r="15213" spans="21:39" x14ac:dyDescent="0.2">
      <c r="U15213" s="4"/>
      <c r="V15213" s="4"/>
      <c r="W15213" s="4"/>
      <c r="X15213" s="4"/>
      <c r="AJ15213" s="4"/>
      <c r="AK15213" s="4"/>
      <c r="AL15213" s="4"/>
      <c r="AM15213" s="4"/>
    </row>
    <row r="15214" spans="21:39" x14ac:dyDescent="0.2">
      <c r="U15214" s="4"/>
      <c r="V15214" s="4"/>
      <c r="W15214" s="4"/>
      <c r="X15214" s="4"/>
      <c r="AJ15214" s="4"/>
      <c r="AK15214" s="4"/>
      <c r="AL15214" s="4"/>
      <c r="AM15214" s="4"/>
    </row>
    <row r="15215" spans="21:39" x14ac:dyDescent="0.2">
      <c r="U15215" s="4"/>
      <c r="V15215" s="4"/>
      <c r="W15215" s="4"/>
      <c r="X15215" s="4"/>
      <c r="AJ15215" s="4"/>
      <c r="AK15215" s="4"/>
      <c r="AL15215" s="4"/>
      <c r="AM15215" s="4"/>
    </row>
    <row r="15216" spans="21:39" x14ac:dyDescent="0.2">
      <c r="U15216" s="4"/>
      <c r="V15216" s="4"/>
      <c r="W15216" s="4"/>
      <c r="X15216" s="4"/>
      <c r="AJ15216" s="4"/>
      <c r="AK15216" s="4"/>
      <c r="AL15216" s="4"/>
      <c r="AM15216" s="4"/>
    </row>
    <row r="15217" spans="21:39" x14ac:dyDescent="0.2">
      <c r="U15217" s="4"/>
      <c r="V15217" s="4"/>
      <c r="W15217" s="4"/>
      <c r="X15217" s="4"/>
      <c r="AJ15217" s="4"/>
      <c r="AK15217" s="4"/>
      <c r="AL15217" s="4"/>
      <c r="AM15217" s="4"/>
    </row>
    <row r="15218" spans="21:39" x14ac:dyDescent="0.2">
      <c r="U15218" s="4"/>
      <c r="V15218" s="4"/>
      <c r="W15218" s="4"/>
      <c r="X15218" s="4"/>
      <c r="AJ15218" s="4"/>
      <c r="AK15218" s="4"/>
      <c r="AL15218" s="4"/>
      <c r="AM15218" s="4"/>
    </row>
    <row r="15219" spans="21:39" x14ac:dyDescent="0.2">
      <c r="U15219" s="4"/>
      <c r="V15219" s="4"/>
      <c r="W15219" s="4"/>
      <c r="X15219" s="4"/>
      <c r="AJ15219" s="4"/>
      <c r="AK15219" s="4"/>
      <c r="AL15219" s="4"/>
      <c r="AM15219" s="4"/>
    </row>
    <row r="15220" spans="21:39" x14ac:dyDescent="0.2">
      <c r="U15220" s="4"/>
      <c r="V15220" s="4"/>
      <c r="W15220" s="4"/>
      <c r="X15220" s="4"/>
      <c r="AJ15220" s="4"/>
      <c r="AK15220" s="4"/>
      <c r="AL15220" s="4"/>
      <c r="AM15220" s="4"/>
    </row>
    <row r="15221" spans="21:39" x14ac:dyDescent="0.2">
      <c r="U15221" s="4"/>
      <c r="V15221" s="4"/>
      <c r="W15221" s="4"/>
      <c r="X15221" s="4"/>
      <c r="AJ15221" s="4"/>
      <c r="AK15221" s="4"/>
      <c r="AL15221" s="4"/>
      <c r="AM15221" s="4"/>
    </row>
    <row r="15222" spans="21:39" x14ac:dyDescent="0.2">
      <c r="U15222" s="4"/>
      <c r="V15222" s="4"/>
      <c r="W15222" s="4"/>
      <c r="X15222" s="4"/>
      <c r="AJ15222" s="4"/>
      <c r="AK15222" s="4"/>
      <c r="AL15222" s="4"/>
      <c r="AM15222" s="4"/>
    </row>
    <row r="15223" spans="21:39" x14ac:dyDescent="0.2">
      <c r="U15223" s="4"/>
      <c r="V15223" s="4"/>
      <c r="W15223" s="4"/>
      <c r="X15223" s="4"/>
      <c r="AJ15223" s="4"/>
      <c r="AK15223" s="4"/>
      <c r="AL15223" s="4"/>
      <c r="AM15223" s="4"/>
    </row>
    <row r="15224" spans="21:39" x14ac:dyDescent="0.2">
      <c r="U15224" s="4"/>
      <c r="V15224" s="4"/>
      <c r="W15224" s="4"/>
      <c r="X15224" s="4"/>
      <c r="AJ15224" s="4"/>
      <c r="AK15224" s="4"/>
      <c r="AL15224" s="4"/>
      <c r="AM15224" s="4"/>
    </row>
    <row r="15225" spans="21:39" x14ac:dyDescent="0.2">
      <c r="U15225" s="4"/>
      <c r="V15225" s="4"/>
      <c r="W15225" s="4"/>
      <c r="X15225" s="4"/>
      <c r="AJ15225" s="4"/>
      <c r="AK15225" s="4"/>
      <c r="AL15225" s="4"/>
      <c r="AM15225" s="4"/>
    </row>
    <row r="15226" spans="21:39" x14ac:dyDescent="0.2">
      <c r="U15226" s="4"/>
      <c r="V15226" s="4"/>
      <c r="W15226" s="4"/>
      <c r="X15226" s="4"/>
      <c r="AJ15226" s="4"/>
      <c r="AK15226" s="4"/>
      <c r="AL15226" s="4"/>
      <c r="AM15226" s="4"/>
    </row>
    <row r="15227" spans="21:39" x14ac:dyDescent="0.2">
      <c r="U15227" s="4"/>
      <c r="V15227" s="4"/>
      <c r="W15227" s="4"/>
      <c r="X15227" s="4"/>
      <c r="AJ15227" s="4"/>
      <c r="AK15227" s="4"/>
      <c r="AL15227" s="4"/>
      <c r="AM15227" s="4"/>
    </row>
    <row r="15228" spans="21:39" x14ac:dyDescent="0.2">
      <c r="U15228" s="4"/>
      <c r="V15228" s="4"/>
      <c r="W15228" s="4"/>
      <c r="X15228" s="4"/>
      <c r="AJ15228" s="4"/>
      <c r="AK15228" s="4"/>
      <c r="AL15228" s="4"/>
      <c r="AM15228" s="4"/>
    </row>
    <row r="15229" spans="21:39" x14ac:dyDescent="0.2">
      <c r="U15229" s="4"/>
      <c r="V15229" s="4"/>
      <c r="W15229" s="4"/>
      <c r="X15229" s="4"/>
      <c r="AJ15229" s="4"/>
      <c r="AK15229" s="4"/>
      <c r="AL15229" s="4"/>
      <c r="AM15229" s="4"/>
    </row>
    <row r="15230" spans="21:39" x14ac:dyDescent="0.2">
      <c r="U15230" s="4"/>
      <c r="V15230" s="4"/>
      <c r="W15230" s="4"/>
      <c r="X15230" s="4"/>
      <c r="AJ15230" s="4"/>
      <c r="AK15230" s="4"/>
      <c r="AL15230" s="4"/>
      <c r="AM15230" s="4"/>
    </row>
    <row r="15231" spans="21:39" x14ac:dyDescent="0.2">
      <c r="U15231" s="4"/>
      <c r="V15231" s="4"/>
      <c r="W15231" s="4"/>
      <c r="X15231" s="4"/>
      <c r="AJ15231" s="4"/>
      <c r="AK15231" s="4"/>
      <c r="AL15231" s="4"/>
      <c r="AM15231" s="4"/>
    </row>
    <row r="15232" spans="21:39" x14ac:dyDescent="0.2">
      <c r="U15232" s="4"/>
      <c r="V15232" s="4"/>
      <c r="W15232" s="4"/>
      <c r="X15232" s="4"/>
      <c r="AJ15232" s="4"/>
      <c r="AK15232" s="4"/>
      <c r="AL15232" s="4"/>
      <c r="AM15232" s="4"/>
    </row>
    <row r="15233" spans="21:39" x14ac:dyDescent="0.2">
      <c r="U15233" s="4"/>
      <c r="V15233" s="4"/>
      <c r="W15233" s="4"/>
      <c r="X15233" s="4"/>
      <c r="AJ15233" s="4"/>
      <c r="AK15233" s="4"/>
      <c r="AL15233" s="4"/>
      <c r="AM15233" s="4"/>
    </row>
    <row r="15234" spans="21:39" x14ac:dyDescent="0.2">
      <c r="U15234" s="4"/>
      <c r="V15234" s="4"/>
      <c r="W15234" s="4"/>
      <c r="X15234" s="4"/>
      <c r="AJ15234" s="4"/>
      <c r="AK15234" s="4"/>
      <c r="AL15234" s="4"/>
      <c r="AM15234" s="4"/>
    </row>
    <row r="15235" spans="21:39" x14ac:dyDescent="0.2">
      <c r="U15235" s="4"/>
      <c r="V15235" s="4"/>
      <c r="W15235" s="4"/>
      <c r="X15235" s="4"/>
      <c r="AJ15235" s="4"/>
      <c r="AK15235" s="4"/>
      <c r="AL15235" s="4"/>
      <c r="AM15235" s="4"/>
    </row>
    <row r="15236" spans="21:39" x14ac:dyDescent="0.2">
      <c r="U15236" s="4"/>
      <c r="V15236" s="4"/>
      <c r="W15236" s="4"/>
      <c r="X15236" s="4"/>
      <c r="AJ15236" s="4"/>
      <c r="AK15236" s="4"/>
      <c r="AL15236" s="4"/>
      <c r="AM15236" s="4"/>
    </row>
    <row r="15237" spans="21:39" x14ac:dyDescent="0.2">
      <c r="U15237" s="4"/>
      <c r="V15237" s="4"/>
      <c r="W15237" s="4"/>
      <c r="X15237" s="4"/>
      <c r="AJ15237" s="4"/>
      <c r="AK15237" s="4"/>
      <c r="AL15237" s="4"/>
      <c r="AM15237" s="4"/>
    </row>
    <row r="15238" spans="21:39" x14ac:dyDescent="0.2">
      <c r="U15238" s="4"/>
      <c r="V15238" s="4"/>
      <c r="W15238" s="4"/>
      <c r="X15238" s="4"/>
      <c r="AJ15238" s="4"/>
      <c r="AK15238" s="4"/>
      <c r="AL15238" s="4"/>
      <c r="AM15238" s="4"/>
    </row>
    <row r="15239" spans="21:39" x14ac:dyDescent="0.2">
      <c r="U15239" s="4"/>
      <c r="V15239" s="4"/>
      <c r="W15239" s="4"/>
      <c r="X15239" s="4"/>
      <c r="AJ15239" s="4"/>
      <c r="AK15239" s="4"/>
      <c r="AL15239" s="4"/>
      <c r="AM15239" s="4"/>
    </row>
    <row r="15240" spans="21:39" x14ac:dyDescent="0.2">
      <c r="U15240" s="4"/>
      <c r="V15240" s="4"/>
      <c r="W15240" s="4"/>
      <c r="X15240" s="4"/>
      <c r="AJ15240" s="4"/>
      <c r="AK15240" s="4"/>
      <c r="AL15240" s="4"/>
      <c r="AM15240" s="4"/>
    </row>
    <row r="15241" spans="21:39" x14ac:dyDescent="0.2">
      <c r="U15241" s="4"/>
      <c r="V15241" s="4"/>
      <c r="W15241" s="4"/>
      <c r="X15241" s="4"/>
      <c r="AJ15241" s="4"/>
      <c r="AK15241" s="4"/>
      <c r="AL15241" s="4"/>
      <c r="AM15241" s="4"/>
    </row>
    <row r="15242" spans="21:39" x14ac:dyDescent="0.2">
      <c r="U15242" s="4"/>
      <c r="V15242" s="4"/>
      <c r="W15242" s="4"/>
      <c r="X15242" s="4"/>
      <c r="AJ15242" s="4"/>
      <c r="AK15242" s="4"/>
      <c r="AL15242" s="4"/>
      <c r="AM15242" s="4"/>
    </row>
    <row r="15243" spans="21:39" x14ac:dyDescent="0.2">
      <c r="U15243" s="4"/>
      <c r="V15243" s="4"/>
      <c r="W15243" s="4"/>
      <c r="X15243" s="4"/>
      <c r="AJ15243" s="4"/>
      <c r="AK15243" s="4"/>
      <c r="AL15243" s="4"/>
      <c r="AM15243" s="4"/>
    </row>
    <row r="15244" spans="21:39" x14ac:dyDescent="0.2">
      <c r="U15244" s="4"/>
      <c r="V15244" s="4"/>
      <c r="W15244" s="4"/>
      <c r="X15244" s="4"/>
      <c r="AJ15244" s="4"/>
      <c r="AK15244" s="4"/>
      <c r="AL15244" s="4"/>
      <c r="AM15244" s="4"/>
    </row>
    <row r="15245" spans="21:39" x14ac:dyDescent="0.2">
      <c r="U15245" s="4"/>
      <c r="V15245" s="4"/>
      <c r="W15245" s="4"/>
      <c r="X15245" s="4"/>
      <c r="AJ15245" s="4"/>
      <c r="AK15245" s="4"/>
      <c r="AL15245" s="4"/>
      <c r="AM15245" s="4"/>
    </row>
    <row r="15246" spans="21:39" x14ac:dyDescent="0.2">
      <c r="U15246" s="4"/>
      <c r="V15246" s="4"/>
      <c r="W15246" s="4"/>
      <c r="X15246" s="4"/>
      <c r="AJ15246" s="4"/>
      <c r="AK15246" s="4"/>
      <c r="AL15246" s="4"/>
      <c r="AM15246" s="4"/>
    </row>
    <row r="15247" spans="21:39" x14ac:dyDescent="0.2">
      <c r="U15247" s="4"/>
      <c r="V15247" s="4"/>
      <c r="W15247" s="4"/>
      <c r="X15247" s="4"/>
      <c r="AJ15247" s="4"/>
      <c r="AK15247" s="4"/>
      <c r="AL15247" s="4"/>
      <c r="AM15247" s="4"/>
    </row>
    <row r="15248" spans="21:39" x14ac:dyDescent="0.2">
      <c r="U15248" s="4"/>
      <c r="V15248" s="4"/>
      <c r="W15248" s="4"/>
      <c r="X15248" s="4"/>
      <c r="AJ15248" s="4"/>
      <c r="AK15248" s="4"/>
      <c r="AL15248" s="4"/>
      <c r="AM15248" s="4"/>
    </row>
    <row r="15249" spans="21:39" x14ac:dyDescent="0.2">
      <c r="U15249" s="4"/>
      <c r="V15249" s="4"/>
      <c r="W15249" s="4"/>
      <c r="X15249" s="4"/>
      <c r="AJ15249" s="4"/>
      <c r="AK15249" s="4"/>
      <c r="AL15249" s="4"/>
      <c r="AM15249" s="4"/>
    </row>
    <row r="15250" spans="21:39" x14ac:dyDescent="0.2">
      <c r="U15250" s="4"/>
      <c r="V15250" s="4"/>
      <c r="W15250" s="4"/>
      <c r="X15250" s="4"/>
      <c r="AJ15250" s="4"/>
      <c r="AK15250" s="4"/>
      <c r="AL15250" s="4"/>
      <c r="AM15250" s="4"/>
    </row>
    <row r="15251" spans="21:39" x14ac:dyDescent="0.2">
      <c r="U15251" s="4"/>
      <c r="V15251" s="4"/>
      <c r="W15251" s="4"/>
      <c r="X15251" s="4"/>
      <c r="AJ15251" s="4"/>
      <c r="AK15251" s="4"/>
      <c r="AL15251" s="4"/>
      <c r="AM15251" s="4"/>
    </row>
    <row r="15252" spans="21:39" x14ac:dyDescent="0.2">
      <c r="U15252" s="4"/>
      <c r="V15252" s="4"/>
      <c r="W15252" s="4"/>
      <c r="X15252" s="4"/>
      <c r="AJ15252" s="4"/>
      <c r="AK15252" s="4"/>
      <c r="AL15252" s="4"/>
      <c r="AM15252" s="4"/>
    </row>
    <row r="15253" spans="21:39" x14ac:dyDescent="0.2">
      <c r="U15253" s="4"/>
      <c r="V15253" s="4"/>
      <c r="W15253" s="4"/>
      <c r="X15253" s="4"/>
      <c r="AJ15253" s="4"/>
      <c r="AK15253" s="4"/>
      <c r="AL15253" s="4"/>
      <c r="AM15253" s="4"/>
    </row>
    <row r="15254" spans="21:39" x14ac:dyDescent="0.2">
      <c r="U15254" s="4"/>
      <c r="V15254" s="4"/>
      <c r="W15254" s="4"/>
      <c r="X15254" s="4"/>
      <c r="AJ15254" s="4"/>
      <c r="AK15254" s="4"/>
      <c r="AL15254" s="4"/>
      <c r="AM15254" s="4"/>
    </row>
    <row r="15255" spans="21:39" x14ac:dyDescent="0.2">
      <c r="U15255" s="4"/>
      <c r="V15255" s="4"/>
      <c r="W15255" s="4"/>
      <c r="X15255" s="4"/>
      <c r="AJ15255" s="4"/>
      <c r="AK15255" s="4"/>
      <c r="AL15255" s="4"/>
      <c r="AM15255" s="4"/>
    </row>
    <row r="15256" spans="21:39" x14ac:dyDescent="0.2">
      <c r="U15256" s="4"/>
      <c r="V15256" s="4"/>
      <c r="W15256" s="4"/>
      <c r="X15256" s="4"/>
      <c r="AJ15256" s="4"/>
      <c r="AK15256" s="4"/>
      <c r="AL15256" s="4"/>
      <c r="AM15256" s="4"/>
    </row>
    <row r="15257" spans="21:39" x14ac:dyDescent="0.2">
      <c r="U15257" s="4"/>
      <c r="V15257" s="4"/>
      <c r="W15257" s="4"/>
      <c r="X15257" s="4"/>
      <c r="AJ15257" s="4"/>
      <c r="AK15257" s="4"/>
      <c r="AL15257" s="4"/>
      <c r="AM15257" s="4"/>
    </row>
    <row r="15258" spans="21:39" x14ac:dyDescent="0.2">
      <c r="U15258" s="4"/>
      <c r="V15258" s="4"/>
      <c r="W15258" s="4"/>
      <c r="X15258" s="4"/>
      <c r="AJ15258" s="4"/>
      <c r="AK15258" s="4"/>
      <c r="AL15258" s="4"/>
      <c r="AM15258" s="4"/>
    </row>
    <row r="15259" spans="21:39" x14ac:dyDescent="0.2">
      <c r="U15259" s="4"/>
      <c r="V15259" s="4"/>
      <c r="W15259" s="4"/>
      <c r="X15259" s="4"/>
      <c r="AJ15259" s="4"/>
      <c r="AK15259" s="4"/>
      <c r="AL15259" s="4"/>
      <c r="AM15259" s="4"/>
    </row>
    <row r="15260" spans="21:39" x14ac:dyDescent="0.2">
      <c r="U15260" s="4"/>
      <c r="V15260" s="4"/>
      <c r="W15260" s="4"/>
      <c r="X15260" s="4"/>
      <c r="AJ15260" s="4"/>
      <c r="AK15260" s="4"/>
      <c r="AL15260" s="4"/>
      <c r="AM15260" s="4"/>
    </row>
    <row r="15261" spans="21:39" x14ac:dyDescent="0.2">
      <c r="U15261" s="4"/>
      <c r="V15261" s="4"/>
      <c r="W15261" s="4"/>
      <c r="X15261" s="4"/>
      <c r="AJ15261" s="4"/>
      <c r="AK15261" s="4"/>
      <c r="AL15261" s="4"/>
      <c r="AM15261" s="4"/>
    </row>
    <row r="15262" spans="21:39" x14ac:dyDescent="0.2">
      <c r="U15262" s="4"/>
      <c r="V15262" s="4"/>
      <c r="W15262" s="4"/>
      <c r="X15262" s="4"/>
      <c r="AJ15262" s="4"/>
      <c r="AK15262" s="4"/>
      <c r="AL15262" s="4"/>
      <c r="AM15262" s="4"/>
    </row>
    <row r="15263" spans="21:39" x14ac:dyDescent="0.2">
      <c r="U15263" s="4"/>
      <c r="V15263" s="4"/>
      <c r="W15263" s="4"/>
      <c r="X15263" s="4"/>
      <c r="AJ15263" s="4"/>
      <c r="AK15263" s="4"/>
      <c r="AL15263" s="4"/>
      <c r="AM15263" s="4"/>
    </row>
    <row r="15264" spans="21:39" x14ac:dyDescent="0.2">
      <c r="U15264" s="4"/>
      <c r="V15264" s="4"/>
      <c r="W15264" s="4"/>
      <c r="X15264" s="4"/>
      <c r="AJ15264" s="4"/>
      <c r="AK15264" s="4"/>
      <c r="AL15264" s="4"/>
      <c r="AM15264" s="4"/>
    </row>
    <row r="15265" spans="21:39" x14ac:dyDescent="0.2">
      <c r="U15265" s="4"/>
      <c r="V15265" s="4"/>
      <c r="W15265" s="4"/>
      <c r="X15265" s="4"/>
      <c r="AJ15265" s="4"/>
      <c r="AK15265" s="4"/>
      <c r="AL15265" s="4"/>
      <c r="AM15265" s="4"/>
    </row>
    <row r="15266" spans="21:39" x14ac:dyDescent="0.2">
      <c r="U15266" s="4"/>
      <c r="V15266" s="4"/>
      <c r="W15266" s="4"/>
      <c r="X15266" s="4"/>
      <c r="AJ15266" s="4"/>
      <c r="AK15266" s="4"/>
      <c r="AL15266" s="4"/>
      <c r="AM15266" s="4"/>
    </row>
    <row r="15267" spans="21:39" x14ac:dyDescent="0.2">
      <c r="U15267" s="4"/>
      <c r="V15267" s="4"/>
      <c r="W15267" s="4"/>
      <c r="X15267" s="4"/>
      <c r="AJ15267" s="4"/>
      <c r="AK15267" s="4"/>
      <c r="AL15267" s="4"/>
      <c r="AM15267" s="4"/>
    </row>
    <row r="15268" spans="21:39" x14ac:dyDescent="0.2">
      <c r="U15268" s="4"/>
      <c r="V15268" s="4"/>
      <c r="W15268" s="4"/>
      <c r="X15268" s="4"/>
      <c r="AJ15268" s="4"/>
      <c r="AK15268" s="4"/>
      <c r="AL15268" s="4"/>
      <c r="AM15268" s="4"/>
    </row>
    <row r="15269" spans="21:39" x14ac:dyDescent="0.2">
      <c r="U15269" s="4"/>
      <c r="V15269" s="4"/>
      <c r="W15269" s="4"/>
      <c r="X15269" s="4"/>
      <c r="AJ15269" s="4"/>
      <c r="AK15269" s="4"/>
      <c r="AL15269" s="4"/>
      <c r="AM15269" s="4"/>
    </row>
    <row r="15270" spans="21:39" x14ac:dyDescent="0.2">
      <c r="U15270" s="4"/>
      <c r="V15270" s="4"/>
      <c r="W15270" s="4"/>
      <c r="X15270" s="4"/>
      <c r="AJ15270" s="4"/>
      <c r="AK15270" s="4"/>
      <c r="AL15270" s="4"/>
      <c r="AM15270" s="4"/>
    </row>
    <row r="15271" spans="21:39" x14ac:dyDescent="0.2">
      <c r="U15271" s="4"/>
      <c r="V15271" s="4"/>
      <c r="W15271" s="4"/>
      <c r="X15271" s="4"/>
      <c r="AJ15271" s="4"/>
      <c r="AK15271" s="4"/>
      <c r="AL15271" s="4"/>
      <c r="AM15271" s="4"/>
    </row>
    <row r="15272" spans="21:39" x14ac:dyDescent="0.2">
      <c r="U15272" s="4"/>
      <c r="V15272" s="4"/>
      <c r="W15272" s="4"/>
      <c r="X15272" s="4"/>
      <c r="AJ15272" s="4"/>
      <c r="AK15272" s="4"/>
      <c r="AL15272" s="4"/>
      <c r="AM15272" s="4"/>
    </row>
    <row r="15273" spans="21:39" x14ac:dyDescent="0.2">
      <c r="U15273" s="4"/>
      <c r="V15273" s="4"/>
      <c r="W15273" s="4"/>
      <c r="X15273" s="4"/>
      <c r="AJ15273" s="4"/>
      <c r="AK15273" s="4"/>
      <c r="AL15273" s="4"/>
      <c r="AM15273" s="4"/>
    </row>
    <row r="15274" spans="21:39" x14ac:dyDescent="0.2">
      <c r="U15274" s="4"/>
      <c r="V15274" s="4"/>
      <c r="W15274" s="4"/>
      <c r="X15274" s="4"/>
      <c r="AJ15274" s="4"/>
      <c r="AK15274" s="4"/>
      <c r="AL15274" s="4"/>
      <c r="AM15274" s="4"/>
    </row>
    <row r="15275" spans="21:39" x14ac:dyDescent="0.2">
      <c r="U15275" s="4"/>
      <c r="V15275" s="4"/>
      <c r="W15275" s="4"/>
      <c r="X15275" s="4"/>
      <c r="AJ15275" s="4"/>
      <c r="AK15275" s="4"/>
      <c r="AL15275" s="4"/>
      <c r="AM15275" s="4"/>
    </row>
    <row r="15276" spans="21:39" x14ac:dyDescent="0.2">
      <c r="U15276" s="4"/>
      <c r="V15276" s="4"/>
      <c r="W15276" s="4"/>
      <c r="X15276" s="4"/>
      <c r="AJ15276" s="4"/>
      <c r="AK15276" s="4"/>
      <c r="AL15276" s="4"/>
      <c r="AM15276" s="4"/>
    </row>
    <row r="15277" spans="21:39" x14ac:dyDescent="0.2">
      <c r="U15277" s="4"/>
      <c r="V15277" s="4"/>
      <c r="W15277" s="4"/>
      <c r="X15277" s="4"/>
      <c r="AJ15277" s="4"/>
      <c r="AK15277" s="4"/>
      <c r="AL15277" s="4"/>
      <c r="AM15277" s="4"/>
    </row>
    <row r="15278" spans="21:39" x14ac:dyDescent="0.2">
      <c r="U15278" s="4"/>
      <c r="V15278" s="4"/>
      <c r="W15278" s="4"/>
      <c r="X15278" s="4"/>
      <c r="AJ15278" s="4"/>
      <c r="AK15278" s="4"/>
      <c r="AL15278" s="4"/>
      <c r="AM15278" s="4"/>
    </row>
    <row r="15279" spans="21:39" x14ac:dyDescent="0.2">
      <c r="U15279" s="4"/>
      <c r="V15279" s="4"/>
      <c r="W15279" s="4"/>
      <c r="X15279" s="4"/>
      <c r="AJ15279" s="4"/>
      <c r="AK15279" s="4"/>
      <c r="AL15279" s="4"/>
      <c r="AM15279" s="4"/>
    </row>
    <row r="15280" spans="21:39" x14ac:dyDescent="0.2">
      <c r="U15280" s="4"/>
      <c r="V15280" s="4"/>
      <c r="W15280" s="4"/>
      <c r="X15280" s="4"/>
      <c r="AJ15280" s="4"/>
      <c r="AK15280" s="4"/>
      <c r="AL15280" s="4"/>
      <c r="AM15280" s="4"/>
    </row>
    <row r="15281" spans="21:39" x14ac:dyDescent="0.2">
      <c r="U15281" s="4"/>
      <c r="V15281" s="4"/>
      <c r="W15281" s="4"/>
      <c r="X15281" s="4"/>
      <c r="AJ15281" s="4"/>
      <c r="AK15281" s="4"/>
      <c r="AL15281" s="4"/>
      <c r="AM15281" s="4"/>
    </row>
    <row r="15282" spans="21:39" x14ac:dyDescent="0.2">
      <c r="U15282" s="4"/>
      <c r="V15282" s="4"/>
      <c r="W15282" s="4"/>
      <c r="X15282" s="4"/>
      <c r="AJ15282" s="4"/>
      <c r="AK15282" s="4"/>
      <c r="AL15282" s="4"/>
      <c r="AM15282" s="4"/>
    </row>
    <row r="15283" spans="21:39" x14ac:dyDescent="0.2">
      <c r="U15283" s="4"/>
      <c r="V15283" s="4"/>
      <c r="W15283" s="4"/>
      <c r="X15283" s="4"/>
      <c r="AJ15283" s="4"/>
      <c r="AK15283" s="4"/>
      <c r="AL15283" s="4"/>
      <c r="AM15283" s="4"/>
    </row>
    <row r="15284" spans="21:39" x14ac:dyDescent="0.2">
      <c r="U15284" s="4"/>
      <c r="V15284" s="4"/>
      <c r="W15284" s="4"/>
      <c r="X15284" s="4"/>
      <c r="AJ15284" s="4"/>
      <c r="AK15284" s="4"/>
      <c r="AL15284" s="4"/>
      <c r="AM15284" s="4"/>
    </row>
    <row r="15285" spans="21:39" x14ac:dyDescent="0.2">
      <c r="U15285" s="4"/>
      <c r="V15285" s="4"/>
      <c r="W15285" s="4"/>
      <c r="X15285" s="4"/>
      <c r="AJ15285" s="4"/>
      <c r="AK15285" s="4"/>
      <c r="AL15285" s="4"/>
      <c r="AM15285" s="4"/>
    </row>
    <row r="15286" spans="21:39" x14ac:dyDescent="0.2">
      <c r="U15286" s="4"/>
      <c r="V15286" s="4"/>
      <c r="W15286" s="4"/>
      <c r="X15286" s="4"/>
      <c r="AJ15286" s="4"/>
      <c r="AK15286" s="4"/>
      <c r="AL15286" s="4"/>
      <c r="AM15286" s="4"/>
    </row>
    <row r="15287" spans="21:39" x14ac:dyDescent="0.2">
      <c r="U15287" s="4"/>
      <c r="V15287" s="4"/>
      <c r="W15287" s="4"/>
      <c r="X15287" s="4"/>
      <c r="AJ15287" s="4"/>
      <c r="AK15287" s="4"/>
      <c r="AL15287" s="4"/>
      <c r="AM15287" s="4"/>
    </row>
    <row r="15288" spans="21:39" x14ac:dyDescent="0.2">
      <c r="U15288" s="4"/>
      <c r="V15288" s="4"/>
      <c r="W15288" s="4"/>
      <c r="X15288" s="4"/>
      <c r="AJ15288" s="4"/>
      <c r="AK15288" s="4"/>
      <c r="AL15288" s="4"/>
      <c r="AM15288" s="4"/>
    </row>
    <row r="15289" spans="21:39" x14ac:dyDescent="0.2">
      <c r="U15289" s="4"/>
      <c r="V15289" s="4"/>
      <c r="W15289" s="4"/>
      <c r="X15289" s="4"/>
      <c r="AJ15289" s="4"/>
      <c r="AK15289" s="4"/>
      <c r="AL15289" s="4"/>
      <c r="AM15289" s="4"/>
    </row>
    <row r="15290" spans="21:39" x14ac:dyDescent="0.2">
      <c r="U15290" s="4"/>
      <c r="V15290" s="4"/>
      <c r="W15290" s="4"/>
      <c r="X15290" s="4"/>
      <c r="AJ15290" s="4"/>
      <c r="AK15290" s="4"/>
      <c r="AL15290" s="4"/>
      <c r="AM15290" s="4"/>
    </row>
    <row r="15291" spans="21:39" x14ac:dyDescent="0.2">
      <c r="U15291" s="4"/>
      <c r="V15291" s="4"/>
      <c r="W15291" s="4"/>
      <c r="X15291" s="4"/>
      <c r="AJ15291" s="4"/>
      <c r="AK15291" s="4"/>
      <c r="AL15291" s="4"/>
      <c r="AM15291" s="4"/>
    </row>
    <row r="15292" spans="21:39" x14ac:dyDescent="0.2">
      <c r="U15292" s="4"/>
      <c r="V15292" s="4"/>
      <c r="W15292" s="4"/>
      <c r="X15292" s="4"/>
      <c r="AJ15292" s="4"/>
      <c r="AK15292" s="4"/>
      <c r="AL15292" s="4"/>
      <c r="AM15292" s="4"/>
    </row>
    <row r="15293" spans="21:39" x14ac:dyDescent="0.2">
      <c r="U15293" s="4"/>
      <c r="V15293" s="4"/>
      <c r="W15293" s="4"/>
      <c r="X15293" s="4"/>
      <c r="AJ15293" s="4"/>
      <c r="AK15293" s="4"/>
      <c r="AL15293" s="4"/>
      <c r="AM15293" s="4"/>
    </row>
    <row r="15294" spans="21:39" x14ac:dyDescent="0.2">
      <c r="U15294" s="4"/>
      <c r="V15294" s="4"/>
      <c r="W15294" s="4"/>
      <c r="X15294" s="4"/>
      <c r="AJ15294" s="4"/>
      <c r="AK15294" s="4"/>
      <c r="AL15294" s="4"/>
      <c r="AM15294" s="4"/>
    </row>
    <row r="15295" spans="21:39" x14ac:dyDescent="0.2">
      <c r="U15295" s="4"/>
      <c r="V15295" s="4"/>
      <c r="W15295" s="4"/>
      <c r="X15295" s="4"/>
      <c r="AJ15295" s="4"/>
      <c r="AK15295" s="4"/>
      <c r="AL15295" s="4"/>
      <c r="AM15295" s="4"/>
    </row>
    <row r="15296" spans="21:39" x14ac:dyDescent="0.2">
      <c r="U15296" s="4"/>
      <c r="V15296" s="4"/>
      <c r="W15296" s="4"/>
      <c r="X15296" s="4"/>
      <c r="AJ15296" s="4"/>
      <c r="AK15296" s="4"/>
      <c r="AL15296" s="4"/>
      <c r="AM15296" s="4"/>
    </row>
    <row r="15297" spans="21:39" x14ac:dyDescent="0.2">
      <c r="U15297" s="4"/>
      <c r="V15297" s="4"/>
      <c r="W15297" s="4"/>
      <c r="X15297" s="4"/>
      <c r="AJ15297" s="4"/>
      <c r="AK15297" s="4"/>
      <c r="AL15297" s="4"/>
      <c r="AM15297" s="4"/>
    </row>
    <row r="15298" spans="21:39" x14ac:dyDescent="0.2">
      <c r="U15298" s="4"/>
      <c r="V15298" s="4"/>
      <c r="W15298" s="4"/>
      <c r="X15298" s="4"/>
      <c r="AJ15298" s="4"/>
      <c r="AK15298" s="4"/>
      <c r="AL15298" s="4"/>
      <c r="AM15298" s="4"/>
    </row>
    <row r="15299" spans="21:39" x14ac:dyDescent="0.2">
      <c r="U15299" s="4"/>
      <c r="V15299" s="4"/>
      <c r="W15299" s="4"/>
      <c r="X15299" s="4"/>
      <c r="AJ15299" s="4"/>
      <c r="AK15299" s="4"/>
      <c r="AL15299" s="4"/>
      <c r="AM15299" s="4"/>
    </row>
    <row r="15300" spans="21:39" x14ac:dyDescent="0.2">
      <c r="U15300" s="4"/>
      <c r="V15300" s="4"/>
      <c r="W15300" s="4"/>
      <c r="X15300" s="4"/>
      <c r="AJ15300" s="4"/>
      <c r="AK15300" s="4"/>
      <c r="AL15300" s="4"/>
      <c r="AM15300" s="4"/>
    </row>
    <row r="15301" spans="21:39" x14ac:dyDescent="0.2">
      <c r="U15301" s="4"/>
      <c r="V15301" s="4"/>
      <c r="W15301" s="4"/>
      <c r="X15301" s="4"/>
      <c r="AJ15301" s="4"/>
      <c r="AK15301" s="4"/>
      <c r="AL15301" s="4"/>
      <c r="AM15301" s="4"/>
    </row>
    <row r="15302" spans="21:39" x14ac:dyDescent="0.2">
      <c r="U15302" s="4"/>
      <c r="V15302" s="4"/>
      <c r="W15302" s="4"/>
      <c r="X15302" s="4"/>
      <c r="AJ15302" s="4"/>
      <c r="AK15302" s="4"/>
      <c r="AL15302" s="4"/>
      <c r="AM15302" s="4"/>
    </row>
    <row r="15303" spans="21:39" x14ac:dyDescent="0.2">
      <c r="U15303" s="4"/>
      <c r="V15303" s="4"/>
      <c r="W15303" s="4"/>
      <c r="X15303" s="4"/>
      <c r="AJ15303" s="4"/>
      <c r="AK15303" s="4"/>
      <c r="AL15303" s="4"/>
      <c r="AM15303" s="4"/>
    </row>
    <row r="15304" spans="21:39" x14ac:dyDescent="0.2">
      <c r="U15304" s="4"/>
      <c r="V15304" s="4"/>
      <c r="W15304" s="4"/>
      <c r="X15304" s="4"/>
      <c r="AJ15304" s="4"/>
      <c r="AK15304" s="4"/>
      <c r="AL15304" s="4"/>
      <c r="AM15304" s="4"/>
    </row>
    <row r="15305" spans="21:39" x14ac:dyDescent="0.2">
      <c r="U15305" s="4"/>
      <c r="V15305" s="4"/>
      <c r="W15305" s="4"/>
      <c r="X15305" s="4"/>
      <c r="AJ15305" s="4"/>
      <c r="AK15305" s="4"/>
      <c r="AL15305" s="4"/>
      <c r="AM15305" s="4"/>
    </row>
    <row r="15306" spans="21:39" x14ac:dyDescent="0.2">
      <c r="U15306" s="4"/>
      <c r="V15306" s="4"/>
      <c r="W15306" s="4"/>
      <c r="X15306" s="4"/>
      <c r="AJ15306" s="4"/>
      <c r="AK15306" s="4"/>
      <c r="AL15306" s="4"/>
      <c r="AM15306" s="4"/>
    </row>
    <row r="15307" spans="21:39" x14ac:dyDescent="0.2">
      <c r="U15307" s="4"/>
      <c r="V15307" s="4"/>
      <c r="W15307" s="4"/>
      <c r="X15307" s="4"/>
      <c r="AJ15307" s="4"/>
      <c r="AK15307" s="4"/>
      <c r="AL15307" s="4"/>
      <c r="AM15307" s="4"/>
    </row>
    <row r="15308" spans="21:39" x14ac:dyDescent="0.2">
      <c r="U15308" s="4"/>
      <c r="V15308" s="4"/>
      <c r="W15308" s="4"/>
      <c r="X15308" s="4"/>
      <c r="AJ15308" s="4"/>
      <c r="AK15308" s="4"/>
      <c r="AL15308" s="4"/>
      <c r="AM15308" s="4"/>
    </row>
    <row r="15309" spans="21:39" x14ac:dyDescent="0.2">
      <c r="U15309" s="4"/>
      <c r="V15309" s="4"/>
      <c r="W15309" s="4"/>
      <c r="X15309" s="4"/>
      <c r="AJ15309" s="4"/>
      <c r="AK15309" s="4"/>
      <c r="AL15309" s="4"/>
      <c r="AM15309" s="4"/>
    </row>
    <row r="15310" spans="21:39" x14ac:dyDescent="0.2">
      <c r="U15310" s="4"/>
      <c r="V15310" s="4"/>
      <c r="W15310" s="4"/>
      <c r="X15310" s="4"/>
      <c r="AJ15310" s="4"/>
      <c r="AK15310" s="4"/>
      <c r="AL15310" s="4"/>
      <c r="AM15310" s="4"/>
    </row>
    <row r="15311" spans="21:39" x14ac:dyDescent="0.2">
      <c r="U15311" s="4"/>
      <c r="V15311" s="4"/>
      <c r="W15311" s="4"/>
      <c r="X15311" s="4"/>
      <c r="AJ15311" s="4"/>
      <c r="AK15311" s="4"/>
      <c r="AL15311" s="4"/>
      <c r="AM15311" s="4"/>
    </row>
    <row r="15312" spans="21:39" x14ac:dyDescent="0.2">
      <c r="U15312" s="4"/>
      <c r="V15312" s="4"/>
      <c r="W15312" s="4"/>
      <c r="X15312" s="4"/>
      <c r="AJ15312" s="4"/>
      <c r="AK15312" s="4"/>
      <c r="AL15312" s="4"/>
      <c r="AM15312" s="4"/>
    </row>
    <row r="15313" spans="21:39" x14ac:dyDescent="0.2">
      <c r="U15313" s="4"/>
      <c r="V15313" s="4"/>
      <c r="W15313" s="4"/>
      <c r="X15313" s="4"/>
      <c r="AJ15313" s="4"/>
      <c r="AK15313" s="4"/>
      <c r="AL15313" s="4"/>
      <c r="AM15313" s="4"/>
    </row>
    <row r="15314" spans="21:39" x14ac:dyDescent="0.2">
      <c r="U15314" s="4"/>
      <c r="V15314" s="4"/>
      <c r="W15314" s="4"/>
      <c r="X15314" s="4"/>
      <c r="AJ15314" s="4"/>
      <c r="AK15314" s="4"/>
      <c r="AL15314" s="4"/>
      <c r="AM15314" s="4"/>
    </row>
    <row r="15315" spans="21:39" x14ac:dyDescent="0.2">
      <c r="U15315" s="4"/>
      <c r="V15315" s="4"/>
      <c r="W15315" s="4"/>
      <c r="X15315" s="4"/>
      <c r="AJ15315" s="4"/>
      <c r="AK15315" s="4"/>
      <c r="AL15315" s="4"/>
      <c r="AM15315" s="4"/>
    </row>
    <row r="15316" spans="21:39" x14ac:dyDescent="0.2">
      <c r="U15316" s="4"/>
      <c r="V15316" s="4"/>
      <c r="W15316" s="4"/>
      <c r="X15316" s="4"/>
      <c r="AJ15316" s="4"/>
      <c r="AK15316" s="4"/>
      <c r="AL15316" s="4"/>
      <c r="AM15316" s="4"/>
    </row>
    <row r="15317" spans="21:39" x14ac:dyDescent="0.2">
      <c r="U15317" s="4"/>
      <c r="V15317" s="4"/>
      <c r="W15317" s="4"/>
      <c r="X15317" s="4"/>
      <c r="AJ15317" s="4"/>
      <c r="AK15317" s="4"/>
      <c r="AL15317" s="4"/>
      <c r="AM15317" s="4"/>
    </row>
    <row r="15318" spans="21:39" x14ac:dyDescent="0.2">
      <c r="U15318" s="4"/>
      <c r="V15318" s="4"/>
      <c r="W15318" s="4"/>
      <c r="X15318" s="4"/>
      <c r="AJ15318" s="4"/>
      <c r="AK15318" s="4"/>
      <c r="AL15318" s="4"/>
      <c r="AM15318" s="4"/>
    </row>
    <row r="15319" spans="21:39" x14ac:dyDescent="0.2">
      <c r="U15319" s="4"/>
      <c r="V15319" s="4"/>
      <c r="W15319" s="4"/>
      <c r="X15319" s="4"/>
      <c r="AJ15319" s="4"/>
      <c r="AK15319" s="4"/>
      <c r="AL15319" s="4"/>
      <c r="AM15319" s="4"/>
    </row>
    <row r="15320" spans="21:39" x14ac:dyDescent="0.2">
      <c r="U15320" s="4"/>
      <c r="V15320" s="4"/>
      <c r="W15320" s="4"/>
      <c r="X15320" s="4"/>
      <c r="AJ15320" s="4"/>
      <c r="AK15320" s="4"/>
      <c r="AL15320" s="4"/>
      <c r="AM15320" s="4"/>
    </row>
    <row r="15321" spans="21:39" x14ac:dyDescent="0.2">
      <c r="U15321" s="4"/>
      <c r="V15321" s="4"/>
      <c r="W15321" s="4"/>
      <c r="X15321" s="4"/>
      <c r="AJ15321" s="4"/>
      <c r="AK15321" s="4"/>
      <c r="AL15321" s="4"/>
      <c r="AM15321" s="4"/>
    </row>
    <row r="15322" spans="21:39" x14ac:dyDescent="0.2">
      <c r="U15322" s="4"/>
      <c r="V15322" s="4"/>
      <c r="W15322" s="4"/>
      <c r="X15322" s="4"/>
      <c r="AJ15322" s="4"/>
      <c r="AK15322" s="4"/>
      <c r="AL15322" s="4"/>
      <c r="AM15322" s="4"/>
    </row>
    <row r="15323" spans="21:39" x14ac:dyDescent="0.2">
      <c r="U15323" s="4"/>
      <c r="V15323" s="4"/>
      <c r="W15323" s="4"/>
      <c r="X15323" s="4"/>
      <c r="AJ15323" s="4"/>
      <c r="AK15323" s="4"/>
      <c r="AL15323" s="4"/>
      <c r="AM15323" s="4"/>
    </row>
    <row r="15324" spans="21:39" x14ac:dyDescent="0.2">
      <c r="U15324" s="4"/>
      <c r="V15324" s="4"/>
      <c r="W15324" s="4"/>
      <c r="X15324" s="4"/>
      <c r="AJ15324" s="4"/>
      <c r="AK15324" s="4"/>
      <c r="AL15324" s="4"/>
      <c r="AM15324" s="4"/>
    </row>
    <row r="15325" spans="21:39" x14ac:dyDescent="0.2">
      <c r="U15325" s="4"/>
      <c r="V15325" s="4"/>
      <c r="W15325" s="4"/>
      <c r="X15325" s="4"/>
      <c r="AJ15325" s="4"/>
      <c r="AK15325" s="4"/>
      <c r="AL15325" s="4"/>
      <c r="AM15325" s="4"/>
    </row>
    <row r="15326" spans="21:39" x14ac:dyDescent="0.2">
      <c r="U15326" s="4"/>
      <c r="V15326" s="4"/>
      <c r="W15326" s="4"/>
      <c r="X15326" s="4"/>
      <c r="AJ15326" s="4"/>
      <c r="AK15326" s="4"/>
      <c r="AL15326" s="4"/>
      <c r="AM15326" s="4"/>
    </row>
    <row r="15327" spans="21:39" x14ac:dyDescent="0.2">
      <c r="U15327" s="4"/>
      <c r="V15327" s="4"/>
      <c r="W15327" s="4"/>
      <c r="X15327" s="4"/>
      <c r="AJ15327" s="4"/>
      <c r="AK15327" s="4"/>
      <c r="AL15327" s="4"/>
      <c r="AM15327" s="4"/>
    </row>
    <row r="15328" spans="21:39" x14ac:dyDescent="0.2">
      <c r="U15328" s="4"/>
      <c r="V15328" s="4"/>
      <c r="W15328" s="4"/>
      <c r="X15328" s="4"/>
      <c r="AJ15328" s="4"/>
      <c r="AK15328" s="4"/>
      <c r="AL15328" s="4"/>
      <c r="AM15328" s="4"/>
    </row>
    <row r="15329" spans="21:39" x14ac:dyDescent="0.2">
      <c r="U15329" s="4"/>
      <c r="V15329" s="4"/>
      <c r="W15329" s="4"/>
      <c r="X15329" s="4"/>
      <c r="AJ15329" s="4"/>
      <c r="AK15329" s="4"/>
      <c r="AL15329" s="4"/>
      <c r="AM15329" s="4"/>
    </row>
    <row r="15330" spans="21:39" x14ac:dyDescent="0.2">
      <c r="U15330" s="4"/>
      <c r="V15330" s="4"/>
      <c r="W15330" s="4"/>
      <c r="X15330" s="4"/>
      <c r="AJ15330" s="4"/>
      <c r="AK15330" s="4"/>
      <c r="AL15330" s="4"/>
      <c r="AM15330" s="4"/>
    </row>
    <row r="15331" spans="21:39" x14ac:dyDescent="0.2">
      <c r="U15331" s="4"/>
      <c r="V15331" s="4"/>
      <c r="W15331" s="4"/>
      <c r="X15331" s="4"/>
      <c r="AJ15331" s="4"/>
      <c r="AK15331" s="4"/>
      <c r="AL15331" s="4"/>
      <c r="AM15331" s="4"/>
    </row>
    <row r="15332" spans="21:39" x14ac:dyDescent="0.2">
      <c r="U15332" s="4"/>
      <c r="V15332" s="4"/>
      <c r="W15332" s="4"/>
      <c r="X15332" s="4"/>
      <c r="AJ15332" s="4"/>
      <c r="AK15332" s="4"/>
      <c r="AL15332" s="4"/>
      <c r="AM15332" s="4"/>
    </row>
    <row r="15333" spans="21:39" x14ac:dyDescent="0.2">
      <c r="U15333" s="4"/>
      <c r="V15333" s="4"/>
      <c r="W15333" s="4"/>
      <c r="X15333" s="4"/>
      <c r="AJ15333" s="4"/>
      <c r="AK15333" s="4"/>
      <c r="AL15333" s="4"/>
      <c r="AM15333" s="4"/>
    </row>
    <row r="15334" spans="21:39" x14ac:dyDescent="0.2">
      <c r="U15334" s="4"/>
      <c r="V15334" s="4"/>
      <c r="W15334" s="4"/>
      <c r="X15334" s="4"/>
      <c r="AJ15334" s="4"/>
      <c r="AK15334" s="4"/>
      <c r="AL15334" s="4"/>
      <c r="AM15334" s="4"/>
    </row>
    <row r="15335" spans="21:39" x14ac:dyDescent="0.2">
      <c r="U15335" s="4"/>
      <c r="V15335" s="4"/>
      <c r="W15335" s="4"/>
      <c r="X15335" s="4"/>
      <c r="AJ15335" s="4"/>
      <c r="AK15335" s="4"/>
      <c r="AL15335" s="4"/>
      <c r="AM15335" s="4"/>
    </row>
    <row r="15336" spans="21:39" x14ac:dyDescent="0.2">
      <c r="U15336" s="4"/>
      <c r="V15336" s="4"/>
      <c r="W15336" s="4"/>
      <c r="X15336" s="4"/>
      <c r="AJ15336" s="4"/>
      <c r="AK15336" s="4"/>
      <c r="AL15336" s="4"/>
      <c r="AM15336" s="4"/>
    </row>
    <row r="15337" spans="21:39" x14ac:dyDescent="0.2">
      <c r="U15337" s="4"/>
      <c r="V15337" s="4"/>
      <c r="W15337" s="4"/>
      <c r="X15337" s="4"/>
      <c r="AJ15337" s="4"/>
      <c r="AK15337" s="4"/>
      <c r="AL15337" s="4"/>
      <c r="AM15337" s="4"/>
    </row>
    <row r="15338" spans="21:39" x14ac:dyDescent="0.2">
      <c r="U15338" s="4"/>
      <c r="V15338" s="4"/>
      <c r="W15338" s="4"/>
      <c r="X15338" s="4"/>
      <c r="AJ15338" s="4"/>
      <c r="AK15338" s="4"/>
      <c r="AL15338" s="4"/>
      <c r="AM15338" s="4"/>
    </row>
    <row r="15339" spans="21:39" x14ac:dyDescent="0.2">
      <c r="U15339" s="4"/>
      <c r="V15339" s="4"/>
      <c r="W15339" s="4"/>
      <c r="X15339" s="4"/>
      <c r="AJ15339" s="4"/>
      <c r="AK15339" s="4"/>
      <c r="AL15339" s="4"/>
      <c r="AM15339" s="4"/>
    </row>
    <row r="15340" spans="21:39" x14ac:dyDescent="0.2">
      <c r="U15340" s="4"/>
      <c r="V15340" s="4"/>
      <c r="W15340" s="4"/>
      <c r="X15340" s="4"/>
      <c r="AJ15340" s="4"/>
      <c r="AK15340" s="4"/>
      <c r="AL15340" s="4"/>
      <c r="AM15340" s="4"/>
    </row>
    <row r="15341" spans="21:39" x14ac:dyDescent="0.2">
      <c r="U15341" s="4"/>
      <c r="V15341" s="4"/>
      <c r="W15341" s="4"/>
      <c r="X15341" s="4"/>
      <c r="AJ15341" s="4"/>
      <c r="AK15341" s="4"/>
      <c r="AL15341" s="4"/>
      <c r="AM15341" s="4"/>
    </row>
    <row r="15342" spans="21:39" x14ac:dyDescent="0.2">
      <c r="U15342" s="4"/>
      <c r="V15342" s="4"/>
      <c r="W15342" s="4"/>
      <c r="X15342" s="4"/>
      <c r="AJ15342" s="4"/>
      <c r="AK15342" s="4"/>
      <c r="AL15342" s="4"/>
      <c r="AM15342" s="4"/>
    </row>
    <row r="15343" spans="21:39" x14ac:dyDescent="0.2">
      <c r="U15343" s="4"/>
      <c r="V15343" s="4"/>
      <c r="W15343" s="4"/>
      <c r="X15343" s="4"/>
      <c r="AJ15343" s="4"/>
      <c r="AK15343" s="4"/>
      <c r="AL15343" s="4"/>
      <c r="AM15343" s="4"/>
    </row>
    <row r="15344" spans="21:39" x14ac:dyDescent="0.2">
      <c r="U15344" s="4"/>
      <c r="V15344" s="4"/>
      <c r="W15344" s="4"/>
      <c r="X15344" s="4"/>
      <c r="AJ15344" s="4"/>
      <c r="AK15344" s="4"/>
      <c r="AL15344" s="4"/>
      <c r="AM15344" s="4"/>
    </row>
    <row r="15345" spans="21:39" x14ac:dyDescent="0.2">
      <c r="U15345" s="4"/>
      <c r="V15345" s="4"/>
      <c r="W15345" s="4"/>
      <c r="X15345" s="4"/>
      <c r="AJ15345" s="4"/>
      <c r="AK15345" s="4"/>
      <c r="AL15345" s="4"/>
      <c r="AM15345" s="4"/>
    </row>
    <row r="15346" spans="21:39" x14ac:dyDescent="0.2">
      <c r="U15346" s="4"/>
      <c r="V15346" s="4"/>
      <c r="W15346" s="4"/>
      <c r="X15346" s="4"/>
      <c r="AJ15346" s="4"/>
      <c r="AK15346" s="4"/>
      <c r="AL15346" s="4"/>
      <c r="AM15346" s="4"/>
    </row>
    <row r="15347" spans="21:39" x14ac:dyDescent="0.2">
      <c r="U15347" s="4"/>
      <c r="V15347" s="4"/>
      <c r="W15347" s="4"/>
      <c r="X15347" s="4"/>
      <c r="AJ15347" s="4"/>
      <c r="AK15347" s="4"/>
      <c r="AL15347" s="4"/>
      <c r="AM15347" s="4"/>
    </row>
    <row r="15348" spans="21:39" x14ac:dyDescent="0.2">
      <c r="U15348" s="4"/>
      <c r="V15348" s="4"/>
      <c r="W15348" s="4"/>
      <c r="X15348" s="4"/>
      <c r="AJ15348" s="4"/>
      <c r="AK15348" s="4"/>
      <c r="AL15348" s="4"/>
      <c r="AM15348" s="4"/>
    </row>
    <row r="15349" spans="21:39" x14ac:dyDescent="0.2">
      <c r="U15349" s="4"/>
      <c r="V15349" s="4"/>
      <c r="W15349" s="4"/>
      <c r="X15349" s="4"/>
      <c r="AJ15349" s="4"/>
      <c r="AK15349" s="4"/>
      <c r="AL15349" s="4"/>
      <c r="AM15349" s="4"/>
    </row>
    <row r="15350" spans="21:39" x14ac:dyDescent="0.2">
      <c r="U15350" s="4"/>
      <c r="V15350" s="4"/>
      <c r="W15350" s="4"/>
      <c r="X15350" s="4"/>
      <c r="AJ15350" s="4"/>
      <c r="AK15350" s="4"/>
      <c r="AL15350" s="4"/>
      <c r="AM15350" s="4"/>
    </row>
    <row r="15351" spans="21:39" x14ac:dyDescent="0.2">
      <c r="U15351" s="4"/>
      <c r="V15351" s="4"/>
      <c r="W15351" s="4"/>
      <c r="X15351" s="4"/>
      <c r="AJ15351" s="4"/>
      <c r="AK15351" s="4"/>
      <c r="AL15351" s="4"/>
      <c r="AM15351" s="4"/>
    </row>
    <row r="15352" spans="21:39" x14ac:dyDescent="0.2">
      <c r="U15352" s="4"/>
      <c r="V15352" s="4"/>
      <c r="W15352" s="4"/>
      <c r="X15352" s="4"/>
      <c r="AJ15352" s="4"/>
      <c r="AK15352" s="4"/>
      <c r="AL15352" s="4"/>
      <c r="AM15352" s="4"/>
    </row>
    <row r="15353" spans="21:39" x14ac:dyDescent="0.2">
      <c r="U15353" s="4"/>
      <c r="V15353" s="4"/>
      <c r="W15353" s="4"/>
      <c r="X15353" s="4"/>
      <c r="AJ15353" s="4"/>
      <c r="AK15353" s="4"/>
      <c r="AL15353" s="4"/>
      <c r="AM15353" s="4"/>
    </row>
    <row r="15354" spans="21:39" x14ac:dyDescent="0.2">
      <c r="U15354" s="4"/>
      <c r="V15354" s="4"/>
      <c r="W15354" s="4"/>
      <c r="X15354" s="4"/>
      <c r="AJ15354" s="4"/>
      <c r="AK15354" s="4"/>
      <c r="AL15354" s="4"/>
      <c r="AM15354" s="4"/>
    </row>
    <row r="15355" spans="21:39" x14ac:dyDescent="0.2">
      <c r="U15355" s="4"/>
      <c r="V15355" s="4"/>
      <c r="W15355" s="4"/>
      <c r="X15355" s="4"/>
      <c r="AJ15355" s="4"/>
      <c r="AK15355" s="4"/>
      <c r="AL15355" s="4"/>
      <c r="AM15355" s="4"/>
    </row>
    <row r="15356" spans="21:39" x14ac:dyDescent="0.2">
      <c r="U15356" s="4"/>
      <c r="V15356" s="4"/>
      <c r="W15356" s="4"/>
      <c r="X15356" s="4"/>
      <c r="AJ15356" s="4"/>
      <c r="AK15356" s="4"/>
      <c r="AL15356" s="4"/>
      <c r="AM15356" s="4"/>
    </row>
    <row r="15357" spans="21:39" x14ac:dyDescent="0.2">
      <c r="U15357" s="4"/>
      <c r="V15357" s="4"/>
      <c r="W15357" s="4"/>
      <c r="X15357" s="4"/>
      <c r="AJ15357" s="4"/>
      <c r="AK15357" s="4"/>
      <c r="AL15357" s="4"/>
      <c r="AM15357" s="4"/>
    </row>
    <row r="15358" spans="21:39" x14ac:dyDescent="0.2">
      <c r="U15358" s="4"/>
      <c r="V15358" s="4"/>
      <c r="W15358" s="4"/>
      <c r="X15358" s="4"/>
      <c r="AJ15358" s="4"/>
      <c r="AK15358" s="4"/>
      <c r="AL15358" s="4"/>
      <c r="AM15358" s="4"/>
    </row>
    <row r="15359" spans="21:39" x14ac:dyDescent="0.2">
      <c r="U15359" s="4"/>
      <c r="V15359" s="4"/>
      <c r="W15359" s="4"/>
      <c r="X15359" s="4"/>
      <c r="AJ15359" s="4"/>
      <c r="AK15359" s="4"/>
      <c r="AL15359" s="4"/>
      <c r="AM15359" s="4"/>
    </row>
    <row r="15360" spans="21:39" x14ac:dyDescent="0.2">
      <c r="U15360" s="4"/>
      <c r="V15360" s="4"/>
      <c r="W15360" s="4"/>
      <c r="X15360" s="4"/>
      <c r="AJ15360" s="4"/>
      <c r="AK15360" s="4"/>
      <c r="AL15360" s="4"/>
      <c r="AM15360" s="4"/>
    </row>
    <row r="15361" spans="21:39" x14ac:dyDescent="0.2">
      <c r="U15361" s="4"/>
      <c r="V15361" s="4"/>
      <c r="W15361" s="4"/>
      <c r="X15361" s="4"/>
      <c r="AJ15361" s="4"/>
      <c r="AK15361" s="4"/>
      <c r="AL15361" s="4"/>
      <c r="AM15361" s="4"/>
    </row>
    <row r="15362" spans="21:39" x14ac:dyDescent="0.2">
      <c r="U15362" s="4"/>
      <c r="V15362" s="4"/>
      <c r="W15362" s="4"/>
      <c r="X15362" s="4"/>
      <c r="AJ15362" s="4"/>
      <c r="AK15362" s="4"/>
      <c r="AL15362" s="4"/>
      <c r="AM15362" s="4"/>
    </row>
    <row r="15363" spans="21:39" x14ac:dyDescent="0.2">
      <c r="U15363" s="4"/>
      <c r="V15363" s="4"/>
      <c r="W15363" s="4"/>
      <c r="X15363" s="4"/>
      <c r="AJ15363" s="4"/>
      <c r="AK15363" s="4"/>
      <c r="AL15363" s="4"/>
      <c r="AM15363" s="4"/>
    </row>
    <row r="15364" spans="21:39" x14ac:dyDescent="0.2">
      <c r="U15364" s="4"/>
      <c r="V15364" s="4"/>
      <c r="W15364" s="4"/>
      <c r="X15364" s="4"/>
      <c r="AJ15364" s="4"/>
      <c r="AK15364" s="4"/>
      <c r="AL15364" s="4"/>
      <c r="AM15364" s="4"/>
    </row>
    <row r="15365" spans="21:39" x14ac:dyDescent="0.2">
      <c r="U15365" s="4"/>
      <c r="V15365" s="4"/>
      <c r="W15365" s="4"/>
      <c r="X15365" s="4"/>
      <c r="AJ15365" s="4"/>
      <c r="AK15365" s="4"/>
      <c r="AL15365" s="4"/>
      <c r="AM15365" s="4"/>
    </row>
    <row r="15366" spans="21:39" x14ac:dyDescent="0.2">
      <c r="U15366" s="4"/>
      <c r="V15366" s="4"/>
      <c r="W15366" s="4"/>
      <c r="X15366" s="4"/>
      <c r="AJ15366" s="4"/>
      <c r="AK15366" s="4"/>
      <c r="AL15366" s="4"/>
      <c r="AM15366" s="4"/>
    </row>
    <row r="15367" spans="21:39" x14ac:dyDescent="0.2">
      <c r="U15367" s="4"/>
      <c r="V15367" s="4"/>
      <c r="W15367" s="4"/>
      <c r="X15367" s="4"/>
      <c r="AJ15367" s="4"/>
      <c r="AK15367" s="4"/>
      <c r="AL15367" s="4"/>
      <c r="AM15367" s="4"/>
    </row>
    <row r="15368" spans="21:39" x14ac:dyDescent="0.2">
      <c r="U15368" s="4"/>
      <c r="V15368" s="4"/>
      <c r="W15368" s="4"/>
      <c r="X15368" s="4"/>
      <c r="AJ15368" s="4"/>
      <c r="AK15368" s="4"/>
      <c r="AL15368" s="4"/>
      <c r="AM15368" s="4"/>
    </row>
    <row r="15369" spans="21:39" x14ac:dyDescent="0.2">
      <c r="U15369" s="4"/>
      <c r="V15369" s="4"/>
      <c r="W15369" s="4"/>
      <c r="X15369" s="4"/>
      <c r="AJ15369" s="4"/>
      <c r="AK15369" s="4"/>
      <c r="AL15369" s="4"/>
      <c r="AM15369" s="4"/>
    </row>
    <row r="15370" spans="21:39" x14ac:dyDescent="0.2">
      <c r="U15370" s="4"/>
      <c r="V15370" s="4"/>
      <c r="W15370" s="4"/>
      <c r="X15370" s="4"/>
      <c r="AJ15370" s="4"/>
      <c r="AK15370" s="4"/>
      <c r="AL15370" s="4"/>
      <c r="AM15370" s="4"/>
    </row>
    <row r="15371" spans="21:39" x14ac:dyDescent="0.2">
      <c r="U15371" s="4"/>
      <c r="V15371" s="4"/>
      <c r="W15371" s="4"/>
      <c r="X15371" s="4"/>
      <c r="AJ15371" s="4"/>
      <c r="AK15371" s="4"/>
      <c r="AL15371" s="4"/>
      <c r="AM15371" s="4"/>
    </row>
    <row r="15372" spans="21:39" x14ac:dyDescent="0.2">
      <c r="U15372" s="4"/>
      <c r="V15372" s="4"/>
      <c r="W15372" s="4"/>
      <c r="X15372" s="4"/>
      <c r="AJ15372" s="4"/>
      <c r="AK15372" s="4"/>
      <c r="AL15372" s="4"/>
      <c r="AM15372" s="4"/>
    </row>
    <row r="15373" spans="21:39" x14ac:dyDescent="0.2">
      <c r="U15373" s="4"/>
      <c r="V15373" s="4"/>
      <c r="W15373" s="4"/>
      <c r="X15373" s="4"/>
      <c r="AJ15373" s="4"/>
      <c r="AK15373" s="4"/>
      <c r="AL15373" s="4"/>
      <c r="AM15373" s="4"/>
    </row>
    <row r="15374" spans="21:39" x14ac:dyDescent="0.2">
      <c r="U15374" s="4"/>
      <c r="V15374" s="4"/>
      <c r="W15374" s="4"/>
      <c r="X15374" s="4"/>
      <c r="AJ15374" s="4"/>
      <c r="AK15374" s="4"/>
      <c r="AL15374" s="4"/>
      <c r="AM15374" s="4"/>
    </row>
    <row r="15375" spans="21:39" x14ac:dyDescent="0.2">
      <c r="U15375" s="4"/>
      <c r="V15375" s="4"/>
      <c r="W15375" s="4"/>
      <c r="X15375" s="4"/>
      <c r="AJ15375" s="4"/>
      <c r="AK15375" s="4"/>
      <c r="AL15375" s="4"/>
      <c r="AM15375" s="4"/>
    </row>
    <row r="15376" spans="21:39" x14ac:dyDescent="0.2">
      <c r="U15376" s="4"/>
      <c r="V15376" s="4"/>
      <c r="W15376" s="4"/>
      <c r="X15376" s="4"/>
      <c r="AJ15376" s="4"/>
      <c r="AK15376" s="4"/>
      <c r="AL15376" s="4"/>
      <c r="AM15376" s="4"/>
    </row>
    <row r="15377" spans="21:39" x14ac:dyDescent="0.2">
      <c r="U15377" s="4"/>
      <c r="V15377" s="4"/>
      <c r="W15377" s="4"/>
      <c r="X15377" s="4"/>
      <c r="AJ15377" s="4"/>
      <c r="AK15377" s="4"/>
      <c r="AL15377" s="4"/>
      <c r="AM15377" s="4"/>
    </row>
    <row r="15378" spans="21:39" x14ac:dyDescent="0.2">
      <c r="U15378" s="4"/>
      <c r="V15378" s="4"/>
      <c r="W15378" s="4"/>
      <c r="X15378" s="4"/>
      <c r="AJ15378" s="4"/>
      <c r="AK15378" s="4"/>
      <c r="AL15378" s="4"/>
      <c r="AM15378" s="4"/>
    </row>
    <row r="15379" spans="21:39" x14ac:dyDescent="0.2">
      <c r="U15379" s="4"/>
      <c r="V15379" s="4"/>
      <c r="W15379" s="4"/>
      <c r="X15379" s="4"/>
      <c r="AJ15379" s="4"/>
      <c r="AK15379" s="4"/>
      <c r="AL15379" s="4"/>
      <c r="AM15379" s="4"/>
    </row>
    <row r="15380" spans="21:39" x14ac:dyDescent="0.2">
      <c r="U15380" s="4"/>
      <c r="V15380" s="4"/>
      <c r="W15380" s="4"/>
      <c r="X15380" s="4"/>
      <c r="AJ15380" s="4"/>
      <c r="AK15380" s="4"/>
      <c r="AL15380" s="4"/>
      <c r="AM15380" s="4"/>
    </row>
    <row r="15381" spans="21:39" x14ac:dyDescent="0.2">
      <c r="U15381" s="4"/>
      <c r="V15381" s="4"/>
      <c r="W15381" s="4"/>
      <c r="X15381" s="4"/>
      <c r="AJ15381" s="4"/>
      <c r="AK15381" s="4"/>
      <c r="AL15381" s="4"/>
      <c r="AM15381" s="4"/>
    </row>
    <row r="15382" spans="21:39" x14ac:dyDescent="0.2">
      <c r="U15382" s="4"/>
      <c r="V15382" s="4"/>
      <c r="W15382" s="4"/>
      <c r="X15382" s="4"/>
      <c r="AJ15382" s="4"/>
      <c r="AK15382" s="4"/>
      <c r="AL15382" s="4"/>
      <c r="AM15382" s="4"/>
    </row>
    <row r="15383" spans="21:39" x14ac:dyDescent="0.2">
      <c r="U15383" s="4"/>
      <c r="V15383" s="4"/>
      <c r="W15383" s="4"/>
      <c r="X15383" s="4"/>
      <c r="AJ15383" s="4"/>
      <c r="AK15383" s="4"/>
      <c r="AL15383" s="4"/>
      <c r="AM15383" s="4"/>
    </row>
    <row r="15384" spans="21:39" x14ac:dyDescent="0.2">
      <c r="U15384" s="4"/>
      <c r="V15384" s="4"/>
      <c r="W15384" s="4"/>
      <c r="X15384" s="4"/>
      <c r="AJ15384" s="4"/>
      <c r="AK15384" s="4"/>
      <c r="AL15384" s="4"/>
      <c r="AM15384" s="4"/>
    </row>
    <row r="15385" spans="21:39" x14ac:dyDescent="0.2">
      <c r="U15385" s="4"/>
      <c r="V15385" s="4"/>
      <c r="W15385" s="4"/>
      <c r="X15385" s="4"/>
      <c r="AJ15385" s="4"/>
      <c r="AK15385" s="4"/>
      <c r="AL15385" s="4"/>
      <c r="AM15385" s="4"/>
    </row>
    <row r="15386" spans="21:39" x14ac:dyDescent="0.2">
      <c r="U15386" s="4"/>
      <c r="V15386" s="4"/>
      <c r="W15386" s="4"/>
      <c r="X15386" s="4"/>
      <c r="AJ15386" s="4"/>
      <c r="AK15386" s="4"/>
      <c r="AL15386" s="4"/>
      <c r="AM15386" s="4"/>
    </row>
    <row r="15387" spans="21:39" x14ac:dyDescent="0.2">
      <c r="U15387" s="4"/>
      <c r="V15387" s="4"/>
      <c r="W15387" s="4"/>
      <c r="X15387" s="4"/>
      <c r="AJ15387" s="4"/>
      <c r="AK15387" s="4"/>
      <c r="AL15387" s="4"/>
      <c r="AM15387" s="4"/>
    </row>
    <row r="15388" spans="21:39" x14ac:dyDescent="0.2">
      <c r="U15388" s="4"/>
      <c r="V15388" s="4"/>
      <c r="W15388" s="4"/>
      <c r="X15388" s="4"/>
      <c r="AJ15388" s="4"/>
      <c r="AK15388" s="4"/>
      <c r="AL15388" s="4"/>
      <c r="AM15388" s="4"/>
    </row>
    <row r="15389" spans="21:39" x14ac:dyDescent="0.2">
      <c r="U15389" s="4"/>
      <c r="V15389" s="4"/>
      <c r="W15389" s="4"/>
      <c r="X15389" s="4"/>
      <c r="AJ15389" s="4"/>
      <c r="AK15389" s="4"/>
      <c r="AL15389" s="4"/>
      <c r="AM15389" s="4"/>
    </row>
    <row r="15390" spans="21:39" x14ac:dyDescent="0.2">
      <c r="U15390" s="4"/>
      <c r="V15390" s="4"/>
      <c r="W15390" s="4"/>
      <c r="X15390" s="4"/>
      <c r="AJ15390" s="4"/>
      <c r="AK15390" s="4"/>
      <c r="AL15390" s="4"/>
      <c r="AM15390" s="4"/>
    </row>
    <row r="15391" spans="21:39" x14ac:dyDescent="0.2">
      <c r="U15391" s="4"/>
      <c r="V15391" s="4"/>
      <c r="W15391" s="4"/>
      <c r="X15391" s="4"/>
      <c r="AJ15391" s="4"/>
      <c r="AK15391" s="4"/>
      <c r="AL15391" s="4"/>
      <c r="AM15391" s="4"/>
    </row>
    <row r="15392" spans="21:39" x14ac:dyDescent="0.2">
      <c r="U15392" s="4"/>
      <c r="V15392" s="4"/>
      <c r="W15392" s="4"/>
      <c r="X15392" s="4"/>
      <c r="AJ15392" s="4"/>
      <c r="AK15392" s="4"/>
      <c r="AL15392" s="4"/>
      <c r="AM15392" s="4"/>
    </row>
    <row r="15393" spans="21:39" x14ac:dyDescent="0.2">
      <c r="U15393" s="4"/>
      <c r="V15393" s="4"/>
      <c r="W15393" s="4"/>
      <c r="X15393" s="4"/>
      <c r="AJ15393" s="4"/>
      <c r="AK15393" s="4"/>
      <c r="AL15393" s="4"/>
      <c r="AM15393" s="4"/>
    </row>
    <row r="15394" spans="21:39" x14ac:dyDescent="0.2">
      <c r="U15394" s="4"/>
      <c r="V15394" s="4"/>
      <c r="W15394" s="4"/>
      <c r="X15394" s="4"/>
      <c r="AJ15394" s="4"/>
      <c r="AK15394" s="4"/>
      <c r="AL15394" s="4"/>
      <c r="AM15394" s="4"/>
    </row>
    <row r="15395" spans="21:39" x14ac:dyDescent="0.2">
      <c r="U15395" s="4"/>
      <c r="V15395" s="4"/>
      <c r="W15395" s="4"/>
      <c r="X15395" s="4"/>
      <c r="AJ15395" s="4"/>
      <c r="AK15395" s="4"/>
      <c r="AL15395" s="4"/>
      <c r="AM15395" s="4"/>
    </row>
    <row r="15396" spans="21:39" x14ac:dyDescent="0.2">
      <c r="U15396" s="4"/>
      <c r="V15396" s="4"/>
      <c r="W15396" s="4"/>
      <c r="X15396" s="4"/>
      <c r="AJ15396" s="4"/>
      <c r="AK15396" s="4"/>
      <c r="AL15396" s="4"/>
      <c r="AM15396" s="4"/>
    </row>
    <row r="15397" spans="21:39" x14ac:dyDescent="0.2">
      <c r="U15397" s="4"/>
      <c r="V15397" s="4"/>
      <c r="W15397" s="4"/>
      <c r="X15397" s="4"/>
      <c r="AJ15397" s="4"/>
      <c r="AK15397" s="4"/>
      <c r="AL15397" s="4"/>
      <c r="AM15397" s="4"/>
    </row>
    <row r="15398" spans="21:39" x14ac:dyDescent="0.2">
      <c r="U15398" s="4"/>
      <c r="V15398" s="4"/>
      <c r="W15398" s="4"/>
      <c r="X15398" s="4"/>
      <c r="AJ15398" s="4"/>
      <c r="AK15398" s="4"/>
      <c r="AL15398" s="4"/>
      <c r="AM15398" s="4"/>
    </row>
    <row r="15399" spans="21:39" x14ac:dyDescent="0.2">
      <c r="U15399" s="4"/>
      <c r="V15399" s="4"/>
      <c r="W15399" s="4"/>
      <c r="X15399" s="4"/>
      <c r="AJ15399" s="4"/>
      <c r="AK15399" s="4"/>
      <c r="AL15399" s="4"/>
      <c r="AM15399" s="4"/>
    </row>
    <row r="15400" spans="21:39" x14ac:dyDescent="0.2">
      <c r="U15400" s="4"/>
      <c r="V15400" s="4"/>
      <c r="W15400" s="4"/>
      <c r="X15400" s="4"/>
      <c r="AJ15400" s="4"/>
      <c r="AK15400" s="4"/>
      <c r="AL15400" s="4"/>
      <c r="AM15400" s="4"/>
    </row>
    <row r="15401" spans="21:39" x14ac:dyDescent="0.2">
      <c r="U15401" s="4"/>
      <c r="V15401" s="4"/>
      <c r="W15401" s="4"/>
      <c r="X15401" s="4"/>
      <c r="AJ15401" s="4"/>
      <c r="AK15401" s="4"/>
      <c r="AL15401" s="4"/>
      <c r="AM15401" s="4"/>
    </row>
    <row r="15402" spans="21:39" x14ac:dyDescent="0.2">
      <c r="U15402" s="4"/>
      <c r="V15402" s="4"/>
      <c r="W15402" s="4"/>
      <c r="X15402" s="4"/>
      <c r="AJ15402" s="4"/>
      <c r="AK15402" s="4"/>
      <c r="AL15402" s="4"/>
      <c r="AM15402" s="4"/>
    </row>
    <row r="15403" spans="21:39" x14ac:dyDescent="0.2">
      <c r="U15403" s="4"/>
      <c r="V15403" s="4"/>
      <c r="W15403" s="4"/>
      <c r="X15403" s="4"/>
      <c r="AJ15403" s="4"/>
      <c r="AK15403" s="4"/>
      <c r="AL15403" s="4"/>
      <c r="AM15403" s="4"/>
    </row>
    <row r="15404" spans="21:39" x14ac:dyDescent="0.2">
      <c r="U15404" s="4"/>
      <c r="V15404" s="4"/>
      <c r="W15404" s="4"/>
      <c r="X15404" s="4"/>
      <c r="AJ15404" s="4"/>
      <c r="AK15404" s="4"/>
      <c r="AL15404" s="4"/>
      <c r="AM15404" s="4"/>
    </row>
    <row r="15405" spans="21:39" x14ac:dyDescent="0.2">
      <c r="U15405" s="4"/>
      <c r="V15405" s="4"/>
      <c r="W15405" s="4"/>
      <c r="X15405" s="4"/>
      <c r="AJ15405" s="4"/>
      <c r="AK15405" s="4"/>
      <c r="AL15405" s="4"/>
      <c r="AM15405" s="4"/>
    </row>
    <row r="15406" spans="21:39" x14ac:dyDescent="0.2">
      <c r="U15406" s="4"/>
      <c r="V15406" s="4"/>
      <c r="W15406" s="4"/>
      <c r="X15406" s="4"/>
      <c r="AJ15406" s="4"/>
      <c r="AK15406" s="4"/>
      <c r="AL15406" s="4"/>
      <c r="AM15406" s="4"/>
    </row>
    <row r="15407" spans="21:39" x14ac:dyDescent="0.2">
      <c r="U15407" s="4"/>
      <c r="V15407" s="4"/>
      <c r="W15407" s="4"/>
      <c r="X15407" s="4"/>
      <c r="AJ15407" s="4"/>
      <c r="AK15407" s="4"/>
      <c r="AL15407" s="4"/>
      <c r="AM15407" s="4"/>
    </row>
    <row r="15408" spans="21:39" x14ac:dyDescent="0.2">
      <c r="U15408" s="4"/>
      <c r="V15408" s="4"/>
      <c r="W15408" s="4"/>
      <c r="X15408" s="4"/>
      <c r="AJ15408" s="4"/>
      <c r="AK15408" s="4"/>
      <c r="AL15408" s="4"/>
      <c r="AM15408" s="4"/>
    </row>
    <row r="15409" spans="21:39" x14ac:dyDescent="0.2">
      <c r="U15409" s="4"/>
      <c r="V15409" s="4"/>
      <c r="W15409" s="4"/>
      <c r="X15409" s="4"/>
      <c r="AJ15409" s="4"/>
      <c r="AK15409" s="4"/>
      <c r="AL15409" s="4"/>
      <c r="AM15409" s="4"/>
    </row>
    <row r="15410" spans="21:39" x14ac:dyDescent="0.2">
      <c r="U15410" s="4"/>
      <c r="V15410" s="4"/>
      <c r="W15410" s="4"/>
      <c r="X15410" s="4"/>
      <c r="AJ15410" s="4"/>
      <c r="AK15410" s="4"/>
      <c r="AL15410" s="4"/>
      <c r="AM15410" s="4"/>
    </row>
    <row r="15411" spans="21:39" x14ac:dyDescent="0.2">
      <c r="U15411" s="4"/>
      <c r="V15411" s="4"/>
      <c r="W15411" s="4"/>
      <c r="X15411" s="4"/>
      <c r="AJ15411" s="4"/>
      <c r="AK15411" s="4"/>
      <c r="AL15411" s="4"/>
      <c r="AM15411" s="4"/>
    </row>
    <row r="15412" spans="21:39" x14ac:dyDescent="0.2">
      <c r="U15412" s="4"/>
      <c r="V15412" s="4"/>
      <c r="W15412" s="4"/>
      <c r="X15412" s="4"/>
      <c r="AJ15412" s="4"/>
      <c r="AK15412" s="4"/>
      <c r="AL15412" s="4"/>
      <c r="AM15412" s="4"/>
    </row>
    <row r="15413" spans="21:39" x14ac:dyDescent="0.2">
      <c r="U15413" s="4"/>
      <c r="V15413" s="4"/>
      <c r="W15413" s="4"/>
      <c r="X15413" s="4"/>
      <c r="AJ15413" s="4"/>
      <c r="AK15413" s="4"/>
      <c r="AL15413" s="4"/>
      <c r="AM15413" s="4"/>
    </row>
    <row r="15414" spans="21:39" x14ac:dyDescent="0.2">
      <c r="U15414" s="4"/>
      <c r="V15414" s="4"/>
      <c r="W15414" s="4"/>
      <c r="X15414" s="4"/>
      <c r="AJ15414" s="4"/>
      <c r="AK15414" s="4"/>
      <c r="AL15414" s="4"/>
      <c r="AM15414" s="4"/>
    </row>
    <row r="15415" spans="21:39" x14ac:dyDescent="0.2">
      <c r="U15415" s="4"/>
      <c r="V15415" s="4"/>
      <c r="W15415" s="4"/>
      <c r="X15415" s="4"/>
      <c r="AJ15415" s="4"/>
      <c r="AK15415" s="4"/>
      <c r="AL15415" s="4"/>
      <c r="AM15415" s="4"/>
    </row>
    <row r="15416" spans="21:39" x14ac:dyDescent="0.2">
      <c r="U15416" s="4"/>
      <c r="V15416" s="4"/>
      <c r="W15416" s="4"/>
      <c r="X15416" s="4"/>
      <c r="AJ15416" s="4"/>
      <c r="AK15416" s="4"/>
      <c r="AL15416" s="4"/>
      <c r="AM15416" s="4"/>
    </row>
    <row r="15417" spans="21:39" x14ac:dyDescent="0.2">
      <c r="U15417" s="4"/>
      <c r="V15417" s="4"/>
      <c r="W15417" s="4"/>
      <c r="X15417" s="4"/>
      <c r="AJ15417" s="4"/>
      <c r="AK15417" s="4"/>
      <c r="AL15417" s="4"/>
      <c r="AM15417" s="4"/>
    </row>
    <row r="15418" spans="21:39" x14ac:dyDescent="0.2">
      <c r="U15418" s="4"/>
      <c r="V15418" s="4"/>
      <c r="W15418" s="4"/>
      <c r="X15418" s="4"/>
      <c r="AJ15418" s="4"/>
      <c r="AK15418" s="4"/>
      <c r="AL15418" s="4"/>
      <c r="AM15418" s="4"/>
    </row>
    <row r="15419" spans="21:39" x14ac:dyDescent="0.2">
      <c r="U15419" s="4"/>
      <c r="V15419" s="4"/>
      <c r="W15419" s="4"/>
      <c r="X15419" s="4"/>
      <c r="AJ15419" s="4"/>
      <c r="AK15419" s="4"/>
      <c r="AL15419" s="4"/>
      <c r="AM15419" s="4"/>
    </row>
    <row r="15420" spans="21:39" x14ac:dyDescent="0.2">
      <c r="U15420" s="4"/>
      <c r="V15420" s="4"/>
      <c r="W15420" s="4"/>
      <c r="X15420" s="4"/>
      <c r="AJ15420" s="4"/>
      <c r="AK15420" s="4"/>
      <c r="AL15420" s="4"/>
      <c r="AM15420" s="4"/>
    </row>
    <row r="15421" spans="21:39" x14ac:dyDescent="0.2">
      <c r="U15421" s="4"/>
      <c r="V15421" s="4"/>
      <c r="W15421" s="4"/>
      <c r="X15421" s="4"/>
      <c r="AJ15421" s="4"/>
      <c r="AK15421" s="4"/>
      <c r="AL15421" s="4"/>
      <c r="AM15421" s="4"/>
    </row>
    <row r="15422" spans="21:39" x14ac:dyDescent="0.2">
      <c r="U15422" s="4"/>
      <c r="V15422" s="4"/>
      <c r="W15422" s="4"/>
      <c r="X15422" s="4"/>
      <c r="AJ15422" s="4"/>
      <c r="AK15422" s="4"/>
      <c r="AL15422" s="4"/>
      <c r="AM15422" s="4"/>
    </row>
    <row r="15423" spans="21:39" x14ac:dyDescent="0.2">
      <c r="U15423" s="4"/>
      <c r="V15423" s="4"/>
      <c r="W15423" s="4"/>
      <c r="X15423" s="4"/>
      <c r="AJ15423" s="4"/>
      <c r="AK15423" s="4"/>
      <c r="AL15423" s="4"/>
      <c r="AM15423" s="4"/>
    </row>
    <row r="15424" spans="21:39" x14ac:dyDescent="0.2">
      <c r="U15424" s="4"/>
      <c r="V15424" s="4"/>
      <c r="W15424" s="4"/>
      <c r="X15424" s="4"/>
      <c r="AJ15424" s="4"/>
      <c r="AK15424" s="4"/>
      <c r="AL15424" s="4"/>
      <c r="AM15424" s="4"/>
    </row>
    <row r="15425" spans="21:39" x14ac:dyDescent="0.2">
      <c r="U15425" s="4"/>
      <c r="V15425" s="4"/>
      <c r="W15425" s="4"/>
      <c r="X15425" s="4"/>
      <c r="AJ15425" s="4"/>
      <c r="AK15425" s="4"/>
      <c r="AL15425" s="4"/>
      <c r="AM15425" s="4"/>
    </row>
    <row r="15426" spans="21:39" x14ac:dyDescent="0.2">
      <c r="U15426" s="4"/>
      <c r="V15426" s="4"/>
      <c r="W15426" s="4"/>
      <c r="X15426" s="4"/>
      <c r="AJ15426" s="4"/>
      <c r="AK15426" s="4"/>
      <c r="AL15426" s="4"/>
      <c r="AM15426" s="4"/>
    </row>
    <row r="15427" spans="21:39" x14ac:dyDescent="0.2">
      <c r="U15427" s="4"/>
      <c r="V15427" s="4"/>
      <c r="W15427" s="4"/>
      <c r="X15427" s="4"/>
      <c r="AJ15427" s="4"/>
      <c r="AK15427" s="4"/>
      <c r="AL15427" s="4"/>
      <c r="AM15427" s="4"/>
    </row>
    <row r="15428" spans="21:39" x14ac:dyDescent="0.2">
      <c r="U15428" s="4"/>
      <c r="V15428" s="4"/>
      <c r="W15428" s="4"/>
      <c r="X15428" s="4"/>
      <c r="AJ15428" s="4"/>
      <c r="AK15428" s="4"/>
      <c r="AL15428" s="4"/>
      <c r="AM15428" s="4"/>
    </row>
    <row r="15429" spans="21:39" x14ac:dyDescent="0.2">
      <c r="U15429" s="4"/>
      <c r="V15429" s="4"/>
      <c r="W15429" s="4"/>
      <c r="X15429" s="4"/>
      <c r="AJ15429" s="4"/>
      <c r="AK15429" s="4"/>
      <c r="AL15429" s="4"/>
      <c r="AM15429" s="4"/>
    </row>
    <row r="15430" spans="21:39" x14ac:dyDescent="0.2">
      <c r="U15430" s="4"/>
      <c r="V15430" s="4"/>
      <c r="W15430" s="4"/>
      <c r="X15430" s="4"/>
      <c r="AJ15430" s="4"/>
      <c r="AK15430" s="4"/>
      <c r="AL15430" s="4"/>
      <c r="AM15430" s="4"/>
    </row>
    <row r="15431" spans="21:39" x14ac:dyDescent="0.2">
      <c r="U15431" s="4"/>
      <c r="V15431" s="4"/>
      <c r="W15431" s="4"/>
      <c r="X15431" s="4"/>
      <c r="AJ15431" s="4"/>
      <c r="AK15431" s="4"/>
      <c r="AL15431" s="4"/>
      <c r="AM15431" s="4"/>
    </row>
    <row r="15432" spans="21:39" x14ac:dyDescent="0.2">
      <c r="U15432" s="4"/>
      <c r="V15432" s="4"/>
      <c r="W15432" s="4"/>
      <c r="X15432" s="4"/>
      <c r="AJ15432" s="4"/>
      <c r="AK15432" s="4"/>
      <c r="AL15432" s="4"/>
      <c r="AM15432" s="4"/>
    </row>
    <row r="15433" spans="21:39" x14ac:dyDescent="0.2">
      <c r="U15433" s="4"/>
      <c r="V15433" s="4"/>
      <c r="W15433" s="4"/>
      <c r="X15433" s="4"/>
      <c r="AJ15433" s="4"/>
      <c r="AK15433" s="4"/>
      <c r="AL15433" s="4"/>
      <c r="AM15433" s="4"/>
    </row>
    <row r="15434" spans="21:39" x14ac:dyDescent="0.2">
      <c r="U15434" s="4"/>
      <c r="V15434" s="4"/>
      <c r="W15434" s="4"/>
      <c r="X15434" s="4"/>
      <c r="AJ15434" s="4"/>
      <c r="AK15434" s="4"/>
      <c r="AL15434" s="4"/>
      <c r="AM15434" s="4"/>
    </row>
    <row r="15435" spans="21:39" x14ac:dyDescent="0.2">
      <c r="U15435" s="4"/>
      <c r="V15435" s="4"/>
      <c r="W15435" s="4"/>
      <c r="X15435" s="4"/>
      <c r="AJ15435" s="4"/>
      <c r="AK15435" s="4"/>
      <c r="AL15435" s="4"/>
      <c r="AM15435" s="4"/>
    </row>
    <row r="15436" spans="21:39" x14ac:dyDescent="0.2">
      <c r="U15436" s="4"/>
      <c r="V15436" s="4"/>
      <c r="W15436" s="4"/>
      <c r="X15436" s="4"/>
      <c r="AJ15436" s="4"/>
      <c r="AK15436" s="4"/>
      <c r="AL15436" s="4"/>
      <c r="AM15436" s="4"/>
    </row>
    <row r="15437" spans="21:39" x14ac:dyDescent="0.2">
      <c r="U15437" s="4"/>
      <c r="V15437" s="4"/>
      <c r="W15437" s="4"/>
      <c r="X15437" s="4"/>
      <c r="AJ15437" s="4"/>
      <c r="AK15437" s="4"/>
      <c r="AL15437" s="4"/>
      <c r="AM15437" s="4"/>
    </row>
    <row r="15438" spans="21:39" x14ac:dyDescent="0.2">
      <c r="U15438" s="4"/>
      <c r="V15438" s="4"/>
      <c r="W15438" s="4"/>
      <c r="X15438" s="4"/>
      <c r="AJ15438" s="4"/>
      <c r="AK15438" s="4"/>
      <c r="AL15438" s="4"/>
      <c r="AM15438" s="4"/>
    </row>
    <row r="15439" spans="21:39" x14ac:dyDescent="0.2">
      <c r="U15439" s="4"/>
      <c r="V15439" s="4"/>
      <c r="W15439" s="4"/>
      <c r="X15439" s="4"/>
      <c r="AJ15439" s="4"/>
      <c r="AK15439" s="4"/>
      <c r="AL15439" s="4"/>
      <c r="AM15439" s="4"/>
    </row>
    <row r="15440" spans="21:39" x14ac:dyDescent="0.2">
      <c r="U15440" s="4"/>
      <c r="V15440" s="4"/>
      <c r="W15440" s="4"/>
      <c r="X15440" s="4"/>
      <c r="AJ15440" s="4"/>
      <c r="AK15440" s="4"/>
      <c r="AL15440" s="4"/>
      <c r="AM15440" s="4"/>
    </row>
    <row r="15441" spans="21:39" x14ac:dyDescent="0.2">
      <c r="U15441" s="4"/>
      <c r="V15441" s="4"/>
      <c r="W15441" s="4"/>
      <c r="X15441" s="4"/>
      <c r="AJ15441" s="4"/>
      <c r="AK15441" s="4"/>
      <c r="AL15441" s="4"/>
      <c r="AM15441" s="4"/>
    </row>
    <row r="15442" spans="21:39" x14ac:dyDescent="0.2">
      <c r="U15442" s="4"/>
      <c r="V15442" s="4"/>
      <c r="W15442" s="4"/>
      <c r="X15442" s="4"/>
      <c r="AJ15442" s="4"/>
      <c r="AK15442" s="4"/>
      <c r="AL15442" s="4"/>
      <c r="AM15442" s="4"/>
    </row>
    <row r="15443" spans="21:39" x14ac:dyDescent="0.2">
      <c r="U15443" s="4"/>
      <c r="V15443" s="4"/>
      <c r="W15443" s="4"/>
      <c r="X15443" s="4"/>
      <c r="AJ15443" s="4"/>
      <c r="AK15443" s="4"/>
      <c r="AL15443" s="4"/>
      <c r="AM15443" s="4"/>
    </row>
    <row r="15444" spans="21:39" x14ac:dyDescent="0.2">
      <c r="U15444" s="4"/>
      <c r="V15444" s="4"/>
      <c r="W15444" s="4"/>
      <c r="X15444" s="4"/>
      <c r="AJ15444" s="4"/>
      <c r="AK15444" s="4"/>
      <c r="AL15444" s="4"/>
      <c r="AM15444" s="4"/>
    </row>
    <row r="15445" spans="21:39" x14ac:dyDescent="0.2">
      <c r="U15445" s="4"/>
      <c r="V15445" s="4"/>
      <c r="W15445" s="4"/>
      <c r="X15445" s="4"/>
      <c r="AJ15445" s="4"/>
      <c r="AK15445" s="4"/>
      <c r="AL15445" s="4"/>
      <c r="AM15445" s="4"/>
    </row>
    <row r="15446" spans="21:39" x14ac:dyDescent="0.2">
      <c r="U15446" s="4"/>
      <c r="V15446" s="4"/>
      <c r="W15446" s="4"/>
      <c r="X15446" s="4"/>
      <c r="AJ15446" s="4"/>
      <c r="AK15446" s="4"/>
      <c r="AL15446" s="4"/>
      <c r="AM15446" s="4"/>
    </row>
    <row r="15447" spans="21:39" x14ac:dyDescent="0.2">
      <c r="U15447" s="4"/>
      <c r="V15447" s="4"/>
      <c r="W15447" s="4"/>
      <c r="X15447" s="4"/>
      <c r="AJ15447" s="4"/>
      <c r="AK15447" s="4"/>
      <c r="AL15447" s="4"/>
      <c r="AM15447" s="4"/>
    </row>
    <row r="15448" spans="21:39" x14ac:dyDescent="0.2">
      <c r="U15448" s="4"/>
      <c r="V15448" s="4"/>
      <c r="W15448" s="4"/>
      <c r="X15448" s="4"/>
      <c r="AJ15448" s="4"/>
      <c r="AK15448" s="4"/>
      <c r="AL15448" s="4"/>
      <c r="AM15448" s="4"/>
    </row>
    <row r="15449" spans="21:39" x14ac:dyDescent="0.2">
      <c r="U15449" s="4"/>
      <c r="V15449" s="4"/>
      <c r="W15449" s="4"/>
      <c r="X15449" s="4"/>
      <c r="AJ15449" s="4"/>
      <c r="AK15449" s="4"/>
      <c r="AL15449" s="4"/>
      <c r="AM15449" s="4"/>
    </row>
    <row r="15450" spans="21:39" x14ac:dyDescent="0.2">
      <c r="U15450" s="4"/>
      <c r="V15450" s="4"/>
      <c r="W15450" s="4"/>
      <c r="X15450" s="4"/>
      <c r="AJ15450" s="4"/>
      <c r="AK15450" s="4"/>
      <c r="AL15450" s="4"/>
      <c r="AM15450" s="4"/>
    </row>
    <row r="15451" spans="21:39" x14ac:dyDescent="0.2">
      <c r="U15451" s="4"/>
      <c r="V15451" s="4"/>
      <c r="W15451" s="4"/>
      <c r="X15451" s="4"/>
      <c r="AJ15451" s="4"/>
      <c r="AK15451" s="4"/>
      <c r="AL15451" s="4"/>
      <c r="AM15451" s="4"/>
    </row>
    <row r="15452" spans="21:39" x14ac:dyDescent="0.2">
      <c r="U15452" s="4"/>
      <c r="V15452" s="4"/>
      <c r="W15452" s="4"/>
      <c r="X15452" s="4"/>
      <c r="AJ15452" s="4"/>
      <c r="AK15452" s="4"/>
      <c r="AL15452" s="4"/>
      <c r="AM15452" s="4"/>
    </row>
    <row r="15453" spans="21:39" x14ac:dyDescent="0.2">
      <c r="U15453" s="4"/>
      <c r="V15453" s="4"/>
      <c r="W15453" s="4"/>
      <c r="X15453" s="4"/>
      <c r="AJ15453" s="4"/>
      <c r="AK15453" s="4"/>
      <c r="AL15453" s="4"/>
      <c r="AM15453" s="4"/>
    </row>
    <row r="15454" spans="21:39" x14ac:dyDescent="0.2">
      <c r="U15454" s="4"/>
      <c r="V15454" s="4"/>
      <c r="W15454" s="4"/>
      <c r="X15454" s="4"/>
      <c r="AJ15454" s="4"/>
      <c r="AK15454" s="4"/>
      <c r="AL15454" s="4"/>
      <c r="AM15454" s="4"/>
    </row>
    <row r="15455" spans="21:39" x14ac:dyDescent="0.2">
      <c r="U15455" s="4"/>
      <c r="V15455" s="4"/>
      <c r="W15455" s="4"/>
      <c r="X15455" s="4"/>
      <c r="AJ15455" s="4"/>
      <c r="AK15455" s="4"/>
      <c r="AL15455" s="4"/>
      <c r="AM15455" s="4"/>
    </row>
    <row r="15456" spans="21:39" x14ac:dyDescent="0.2">
      <c r="U15456" s="4"/>
      <c r="V15456" s="4"/>
      <c r="W15456" s="4"/>
      <c r="X15456" s="4"/>
      <c r="AJ15456" s="4"/>
      <c r="AK15456" s="4"/>
      <c r="AL15456" s="4"/>
      <c r="AM15456" s="4"/>
    </row>
    <row r="15457" spans="21:39" x14ac:dyDescent="0.2">
      <c r="U15457" s="4"/>
      <c r="V15457" s="4"/>
      <c r="W15457" s="4"/>
      <c r="X15457" s="4"/>
      <c r="AJ15457" s="4"/>
      <c r="AK15457" s="4"/>
      <c r="AL15457" s="4"/>
      <c r="AM15457" s="4"/>
    </row>
    <row r="15458" spans="21:39" x14ac:dyDescent="0.2">
      <c r="U15458" s="4"/>
      <c r="V15458" s="4"/>
      <c r="W15458" s="4"/>
      <c r="X15458" s="4"/>
      <c r="AJ15458" s="4"/>
      <c r="AK15458" s="4"/>
      <c r="AL15458" s="4"/>
      <c r="AM15458" s="4"/>
    </row>
    <row r="15459" spans="21:39" x14ac:dyDescent="0.2">
      <c r="U15459" s="4"/>
      <c r="V15459" s="4"/>
      <c r="W15459" s="4"/>
      <c r="X15459" s="4"/>
      <c r="AJ15459" s="4"/>
      <c r="AK15459" s="4"/>
      <c r="AL15459" s="4"/>
      <c r="AM15459" s="4"/>
    </row>
    <row r="15460" spans="21:39" x14ac:dyDescent="0.2">
      <c r="U15460" s="4"/>
      <c r="V15460" s="4"/>
      <c r="W15460" s="4"/>
      <c r="X15460" s="4"/>
      <c r="AJ15460" s="4"/>
      <c r="AK15460" s="4"/>
      <c r="AL15460" s="4"/>
      <c r="AM15460" s="4"/>
    </row>
    <row r="15461" spans="21:39" x14ac:dyDescent="0.2">
      <c r="U15461" s="4"/>
      <c r="V15461" s="4"/>
      <c r="W15461" s="4"/>
      <c r="X15461" s="4"/>
      <c r="AJ15461" s="4"/>
      <c r="AK15461" s="4"/>
      <c r="AL15461" s="4"/>
      <c r="AM15461" s="4"/>
    </row>
    <row r="15462" spans="21:39" x14ac:dyDescent="0.2">
      <c r="U15462" s="4"/>
      <c r="V15462" s="4"/>
      <c r="W15462" s="4"/>
      <c r="X15462" s="4"/>
      <c r="AJ15462" s="4"/>
      <c r="AK15462" s="4"/>
      <c r="AL15462" s="4"/>
      <c r="AM15462" s="4"/>
    </row>
    <row r="15463" spans="21:39" x14ac:dyDescent="0.2">
      <c r="U15463" s="4"/>
      <c r="V15463" s="4"/>
      <c r="W15463" s="4"/>
      <c r="X15463" s="4"/>
      <c r="AJ15463" s="4"/>
      <c r="AK15463" s="4"/>
      <c r="AL15463" s="4"/>
      <c r="AM15463" s="4"/>
    </row>
    <row r="15464" spans="21:39" x14ac:dyDescent="0.2">
      <c r="U15464" s="4"/>
      <c r="V15464" s="4"/>
      <c r="W15464" s="4"/>
      <c r="X15464" s="4"/>
      <c r="AJ15464" s="4"/>
      <c r="AK15464" s="4"/>
      <c r="AL15464" s="4"/>
      <c r="AM15464" s="4"/>
    </row>
    <row r="15465" spans="21:39" x14ac:dyDescent="0.2">
      <c r="U15465" s="4"/>
      <c r="V15465" s="4"/>
      <c r="W15465" s="4"/>
      <c r="X15465" s="4"/>
      <c r="AJ15465" s="4"/>
      <c r="AK15465" s="4"/>
      <c r="AL15465" s="4"/>
      <c r="AM15465" s="4"/>
    </row>
    <row r="15466" spans="21:39" x14ac:dyDescent="0.2">
      <c r="U15466" s="4"/>
      <c r="V15466" s="4"/>
      <c r="W15466" s="4"/>
      <c r="X15466" s="4"/>
      <c r="AJ15466" s="4"/>
      <c r="AK15466" s="4"/>
      <c r="AL15466" s="4"/>
      <c r="AM15466" s="4"/>
    </row>
    <row r="15467" spans="21:39" x14ac:dyDescent="0.2">
      <c r="U15467" s="4"/>
      <c r="V15467" s="4"/>
      <c r="W15467" s="4"/>
      <c r="X15467" s="4"/>
      <c r="AJ15467" s="4"/>
      <c r="AK15467" s="4"/>
      <c r="AL15467" s="4"/>
      <c r="AM15467" s="4"/>
    </row>
    <row r="15468" spans="21:39" x14ac:dyDescent="0.2">
      <c r="U15468" s="4"/>
      <c r="V15468" s="4"/>
      <c r="W15468" s="4"/>
      <c r="X15468" s="4"/>
      <c r="AJ15468" s="4"/>
      <c r="AK15468" s="4"/>
      <c r="AL15468" s="4"/>
      <c r="AM15468" s="4"/>
    </row>
    <row r="15469" spans="21:39" x14ac:dyDescent="0.2">
      <c r="U15469" s="4"/>
      <c r="V15469" s="4"/>
      <c r="W15469" s="4"/>
      <c r="X15469" s="4"/>
      <c r="AJ15469" s="4"/>
      <c r="AK15469" s="4"/>
      <c r="AL15469" s="4"/>
      <c r="AM15469" s="4"/>
    </row>
    <row r="15470" spans="21:39" x14ac:dyDescent="0.2">
      <c r="U15470" s="4"/>
      <c r="V15470" s="4"/>
      <c r="W15470" s="4"/>
      <c r="X15470" s="4"/>
      <c r="AJ15470" s="4"/>
      <c r="AK15470" s="4"/>
      <c r="AL15470" s="4"/>
      <c r="AM15470" s="4"/>
    </row>
    <row r="15471" spans="21:39" x14ac:dyDescent="0.2">
      <c r="U15471" s="4"/>
      <c r="V15471" s="4"/>
      <c r="W15471" s="4"/>
      <c r="X15471" s="4"/>
      <c r="AJ15471" s="4"/>
      <c r="AK15471" s="4"/>
      <c r="AL15471" s="4"/>
      <c r="AM15471" s="4"/>
    </row>
    <row r="15472" spans="21:39" x14ac:dyDescent="0.2">
      <c r="U15472" s="4"/>
      <c r="V15472" s="4"/>
      <c r="W15472" s="4"/>
      <c r="X15472" s="4"/>
      <c r="AJ15472" s="4"/>
      <c r="AK15472" s="4"/>
      <c r="AL15472" s="4"/>
      <c r="AM15472" s="4"/>
    </row>
    <row r="15473" spans="21:39" x14ac:dyDescent="0.2">
      <c r="U15473" s="4"/>
      <c r="V15473" s="4"/>
      <c r="W15473" s="4"/>
      <c r="X15473" s="4"/>
      <c r="AJ15473" s="4"/>
      <c r="AK15473" s="4"/>
      <c r="AL15473" s="4"/>
      <c r="AM15473" s="4"/>
    </row>
    <row r="15474" spans="21:39" x14ac:dyDescent="0.2">
      <c r="U15474" s="4"/>
      <c r="V15474" s="4"/>
      <c r="W15474" s="4"/>
      <c r="X15474" s="4"/>
      <c r="AJ15474" s="4"/>
      <c r="AK15474" s="4"/>
      <c r="AL15474" s="4"/>
      <c r="AM15474" s="4"/>
    </row>
    <row r="15475" spans="21:39" x14ac:dyDescent="0.2">
      <c r="U15475" s="4"/>
      <c r="V15475" s="4"/>
      <c r="W15475" s="4"/>
      <c r="X15475" s="4"/>
      <c r="AJ15475" s="4"/>
      <c r="AK15475" s="4"/>
      <c r="AL15475" s="4"/>
      <c r="AM15475" s="4"/>
    </row>
    <row r="15476" spans="21:39" x14ac:dyDescent="0.2">
      <c r="U15476" s="4"/>
      <c r="V15476" s="4"/>
      <c r="W15476" s="4"/>
      <c r="X15476" s="4"/>
      <c r="AJ15476" s="4"/>
      <c r="AK15476" s="4"/>
      <c r="AL15476" s="4"/>
      <c r="AM15476" s="4"/>
    </row>
    <row r="15477" spans="21:39" x14ac:dyDescent="0.2">
      <c r="U15477" s="4"/>
      <c r="V15477" s="4"/>
      <c r="W15477" s="4"/>
      <c r="X15477" s="4"/>
      <c r="AJ15477" s="4"/>
      <c r="AK15477" s="4"/>
      <c r="AL15477" s="4"/>
      <c r="AM15477" s="4"/>
    </row>
    <row r="15478" spans="21:39" x14ac:dyDescent="0.2">
      <c r="U15478" s="4"/>
      <c r="V15478" s="4"/>
      <c r="W15478" s="4"/>
      <c r="X15478" s="4"/>
      <c r="AJ15478" s="4"/>
      <c r="AK15478" s="4"/>
      <c r="AL15478" s="4"/>
      <c r="AM15478" s="4"/>
    </row>
    <row r="15479" spans="21:39" x14ac:dyDescent="0.2">
      <c r="U15479" s="4"/>
      <c r="V15479" s="4"/>
      <c r="W15479" s="4"/>
      <c r="X15479" s="4"/>
      <c r="AJ15479" s="4"/>
      <c r="AK15479" s="4"/>
      <c r="AL15479" s="4"/>
      <c r="AM15479" s="4"/>
    </row>
    <row r="15480" spans="21:39" x14ac:dyDescent="0.2">
      <c r="U15480" s="4"/>
      <c r="V15480" s="4"/>
      <c r="W15480" s="4"/>
      <c r="X15480" s="4"/>
      <c r="AJ15480" s="4"/>
      <c r="AK15480" s="4"/>
      <c r="AL15480" s="4"/>
      <c r="AM15480" s="4"/>
    </row>
    <row r="15481" spans="21:39" x14ac:dyDescent="0.2">
      <c r="U15481" s="4"/>
      <c r="V15481" s="4"/>
      <c r="W15481" s="4"/>
      <c r="X15481" s="4"/>
      <c r="AJ15481" s="4"/>
      <c r="AK15481" s="4"/>
      <c r="AL15481" s="4"/>
      <c r="AM15481" s="4"/>
    </row>
    <row r="15482" spans="21:39" x14ac:dyDescent="0.2">
      <c r="U15482" s="4"/>
      <c r="V15482" s="4"/>
      <c r="W15482" s="4"/>
      <c r="X15482" s="4"/>
      <c r="AJ15482" s="4"/>
      <c r="AK15482" s="4"/>
      <c r="AL15482" s="4"/>
      <c r="AM15482" s="4"/>
    </row>
    <row r="15483" spans="21:39" x14ac:dyDescent="0.2">
      <c r="U15483" s="4"/>
      <c r="V15483" s="4"/>
      <c r="W15483" s="4"/>
      <c r="X15483" s="4"/>
      <c r="AJ15483" s="4"/>
      <c r="AK15483" s="4"/>
      <c r="AL15483" s="4"/>
      <c r="AM15483" s="4"/>
    </row>
    <row r="15484" spans="21:39" x14ac:dyDescent="0.2">
      <c r="U15484" s="4"/>
      <c r="V15484" s="4"/>
      <c r="W15484" s="4"/>
      <c r="X15484" s="4"/>
      <c r="AJ15484" s="4"/>
      <c r="AK15484" s="4"/>
      <c r="AL15484" s="4"/>
      <c r="AM15484" s="4"/>
    </row>
    <row r="15485" spans="21:39" x14ac:dyDescent="0.2">
      <c r="U15485" s="4"/>
      <c r="V15485" s="4"/>
      <c r="W15485" s="4"/>
      <c r="X15485" s="4"/>
      <c r="AJ15485" s="4"/>
      <c r="AK15485" s="4"/>
      <c r="AL15485" s="4"/>
      <c r="AM15485" s="4"/>
    </row>
    <row r="15486" spans="21:39" x14ac:dyDescent="0.2">
      <c r="U15486" s="4"/>
      <c r="V15486" s="4"/>
      <c r="W15486" s="4"/>
      <c r="X15486" s="4"/>
      <c r="AJ15486" s="4"/>
      <c r="AK15486" s="4"/>
      <c r="AL15486" s="4"/>
      <c r="AM15486" s="4"/>
    </row>
    <row r="15487" spans="21:39" x14ac:dyDescent="0.2">
      <c r="U15487" s="4"/>
      <c r="V15487" s="4"/>
      <c r="W15487" s="4"/>
      <c r="X15487" s="4"/>
      <c r="AJ15487" s="4"/>
      <c r="AK15487" s="4"/>
      <c r="AL15487" s="4"/>
      <c r="AM15487" s="4"/>
    </row>
    <row r="15488" spans="21:39" x14ac:dyDescent="0.2">
      <c r="U15488" s="4"/>
      <c r="V15488" s="4"/>
      <c r="W15488" s="4"/>
      <c r="X15488" s="4"/>
      <c r="AJ15488" s="4"/>
      <c r="AK15488" s="4"/>
      <c r="AL15488" s="4"/>
      <c r="AM15488" s="4"/>
    </row>
    <row r="15489" spans="21:39" x14ac:dyDescent="0.2">
      <c r="U15489" s="4"/>
      <c r="V15489" s="4"/>
      <c r="W15489" s="4"/>
      <c r="X15489" s="4"/>
      <c r="AJ15489" s="4"/>
      <c r="AK15489" s="4"/>
      <c r="AL15489" s="4"/>
      <c r="AM15489" s="4"/>
    </row>
    <row r="15490" spans="21:39" x14ac:dyDescent="0.2">
      <c r="U15490" s="4"/>
      <c r="V15490" s="4"/>
      <c r="W15490" s="4"/>
      <c r="X15490" s="4"/>
      <c r="AJ15490" s="4"/>
      <c r="AK15490" s="4"/>
      <c r="AL15490" s="4"/>
      <c r="AM15490" s="4"/>
    </row>
    <row r="15491" spans="21:39" x14ac:dyDescent="0.2">
      <c r="U15491" s="4"/>
      <c r="V15491" s="4"/>
      <c r="W15491" s="4"/>
      <c r="X15491" s="4"/>
      <c r="AJ15491" s="4"/>
      <c r="AK15491" s="4"/>
      <c r="AL15491" s="4"/>
      <c r="AM15491" s="4"/>
    </row>
    <row r="15492" spans="21:39" x14ac:dyDescent="0.2">
      <c r="U15492" s="4"/>
      <c r="V15492" s="4"/>
      <c r="W15492" s="4"/>
      <c r="X15492" s="4"/>
      <c r="AJ15492" s="4"/>
      <c r="AK15492" s="4"/>
      <c r="AL15492" s="4"/>
      <c r="AM15492" s="4"/>
    </row>
    <row r="15493" spans="21:39" x14ac:dyDescent="0.2">
      <c r="U15493" s="4"/>
      <c r="V15493" s="4"/>
      <c r="W15493" s="4"/>
      <c r="X15493" s="4"/>
      <c r="AJ15493" s="4"/>
      <c r="AK15493" s="4"/>
      <c r="AL15493" s="4"/>
      <c r="AM15493" s="4"/>
    </row>
    <row r="15494" spans="21:39" x14ac:dyDescent="0.2">
      <c r="U15494" s="4"/>
      <c r="V15494" s="4"/>
      <c r="W15494" s="4"/>
      <c r="X15494" s="4"/>
      <c r="AJ15494" s="4"/>
      <c r="AK15494" s="4"/>
      <c r="AL15494" s="4"/>
      <c r="AM15494" s="4"/>
    </row>
    <row r="15495" spans="21:39" x14ac:dyDescent="0.2">
      <c r="U15495" s="4"/>
      <c r="V15495" s="4"/>
      <c r="W15495" s="4"/>
      <c r="X15495" s="4"/>
      <c r="AJ15495" s="4"/>
      <c r="AK15495" s="4"/>
      <c r="AL15495" s="4"/>
      <c r="AM15495" s="4"/>
    </row>
    <row r="15496" spans="21:39" x14ac:dyDescent="0.2">
      <c r="U15496" s="4"/>
      <c r="V15496" s="4"/>
      <c r="W15496" s="4"/>
      <c r="X15496" s="4"/>
      <c r="AJ15496" s="4"/>
      <c r="AK15496" s="4"/>
      <c r="AL15496" s="4"/>
      <c r="AM15496" s="4"/>
    </row>
    <row r="15497" spans="21:39" x14ac:dyDescent="0.2">
      <c r="U15497" s="4"/>
      <c r="V15497" s="4"/>
      <c r="W15497" s="4"/>
      <c r="X15497" s="4"/>
      <c r="AJ15497" s="4"/>
      <c r="AK15497" s="4"/>
      <c r="AL15497" s="4"/>
      <c r="AM15497" s="4"/>
    </row>
    <row r="15498" spans="21:39" x14ac:dyDescent="0.2">
      <c r="U15498" s="4"/>
      <c r="V15498" s="4"/>
      <c r="W15498" s="4"/>
      <c r="X15498" s="4"/>
      <c r="AJ15498" s="4"/>
      <c r="AK15498" s="4"/>
      <c r="AL15498" s="4"/>
      <c r="AM15498" s="4"/>
    </row>
    <row r="15499" spans="21:39" x14ac:dyDescent="0.2">
      <c r="U15499" s="4"/>
      <c r="V15499" s="4"/>
      <c r="W15499" s="4"/>
      <c r="X15499" s="4"/>
      <c r="AJ15499" s="4"/>
      <c r="AK15499" s="4"/>
      <c r="AL15499" s="4"/>
      <c r="AM15499" s="4"/>
    </row>
    <row r="15500" spans="21:39" x14ac:dyDescent="0.2">
      <c r="U15500" s="4"/>
      <c r="V15500" s="4"/>
      <c r="W15500" s="4"/>
      <c r="X15500" s="4"/>
      <c r="AJ15500" s="4"/>
      <c r="AK15500" s="4"/>
      <c r="AL15500" s="4"/>
      <c r="AM15500" s="4"/>
    </row>
    <row r="15501" spans="21:39" x14ac:dyDescent="0.2">
      <c r="U15501" s="4"/>
      <c r="V15501" s="4"/>
      <c r="W15501" s="4"/>
      <c r="X15501" s="4"/>
      <c r="AJ15501" s="4"/>
      <c r="AK15501" s="4"/>
      <c r="AL15501" s="4"/>
      <c r="AM15501" s="4"/>
    </row>
    <row r="15502" spans="21:39" x14ac:dyDescent="0.2">
      <c r="U15502" s="4"/>
      <c r="V15502" s="4"/>
      <c r="W15502" s="4"/>
      <c r="X15502" s="4"/>
      <c r="AJ15502" s="4"/>
      <c r="AK15502" s="4"/>
      <c r="AL15502" s="4"/>
      <c r="AM15502" s="4"/>
    </row>
    <row r="15503" spans="21:39" x14ac:dyDescent="0.2">
      <c r="U15503" s="4"/>
      <c r="V15503" s="4"/>
      <c r="W15503" s="4"/>
      <c r="X15503" s="4"/>
      <c r="AJ15503" s="4"/>
      <c r="AK15503" s="4"/>
      <c r="AL15503" s="4"/>
      <c r="AM15503" s="4"/>
    </row>
    <row r="15504" spans="21:39" x14ac:dyDescent="0.2">
      <c r="U15504" s="4"/>
      <c r="V15504" s="4"/>
      <c r="W15504" s="4"/>
      <c r="X15504" s="4"/>
      <c r="AJ15504" s="4"/>
      <c r="AK15504" s="4"/>
      <c r="AL15504" s="4"/>
      <c r="AM15504" s="4"/>
    </row>
    <row r="15505" spans="21:39" x14ac:dyDescent="0.2">
      <c r="U15505" s="4"/>
      <c r="V15505" s="4"/>
      <c r="W15505" s="4"/>
      <c r="X15505" s="4"/>
      <c r="AJ15505" s="4"/>
      <c r="AK15505" s="4"/>
      <c r="AL15505" s="4"/>
      <c r="AM15505" s="4"/>
    </row>
    <row r="15506" spans="21:39" x14ac:dyDescent="0.2">
      <c r="U15506" s="4"/>
      <c r="V15506" s="4"/>
      <c r="W15506" s="4"/>
      <c r="X15506" s="4"/>
      <c r="AJ15506" s="4"/>
      <c r="AK15506" s="4"/>
      <c r="AL15506" s="4"/>
      <c r="AM15506" s="4"/>
    </row>
    <row r="15507" spans="21:39" x14ac:dyDescent="0.2">
      <c r="U15507" s="4"/>
      <c r="V15507" s="4"/>
      <c r="W15507" s="4"/>
      <c r="X15507" s="4"/>
      <c r="AJ15507" s="4"/>
      <c r="AK15507" s="4"/>
      <c r="AL15507" s="4"/>
      <c r="AM15507" s="4"/>
    </row>
    <row r="15508" spans="21:39" x14ac:dyDescent="0.2">
      <c r="U15508" s="4"/>
      <c r="V15508" s="4"/>
      <c r="W15508" s="4"/>
      <c r="X15508" s="4"/>
      <c r="AJ15508" s="4"/>
      <c r="AK15508" s="4"/>
      <c r="AL15508" s="4"/>
      <c r="AM15508" s="4"/>
    </row>
    <row r="15509" spans="21:39" x14ac:dyDescent="0.2">
      <c r="U15509" s="4"/>
      <c r="V15509" s="4"/>
      <c r="W15509" s="4"/>
      <c r="X15509" s="4"/>
      <c r="AJ15509" s="4"/>
      <c r="AK15509" s="4"/>
      <c r="AL15509" s="4"/>
      <c r="AM15509" s="4"/>
    </row>
    <row r="15510" spans="21:39" x14ac:dyDescent="0.2">
      <c r="U15510" s="4"/>
      <c r="V15510" s="4"/>
      <c r="W15510" s="4"/>
      <c r="X15510" s="4"/>
      <c r="AJ15510" s="4"/>
      <c r="AK15510" s="4"/>
      <c r="AL15510" s="4"/>
      <c r="AM15510" s="4"/>
    </row>
    <row r="15511" spans="21:39" x14ac:dyDescent="0.2">
      <c r="U15511" s="4"/>
      <c r="V15511" s="4"/>
      <c r="W15511" s="4"/>
      <c r="X15511" s="4"/>
      <c r="AJ15511" s="4"/>
      <c r="AK15511" s="4"/>
      <c r="AL15511" s="4"/>
      <c r="AM15511" s="4"/>
    </row>
    <row r="15512" spans="21:39" x14ac:dyDescent="0.2">
      <c r="U15512" s="4"/>
      <c r="V15512" s="4"/>
      <c r="W15512" s="4"/>
      <c r="X15512" s="4"/>
      <c r="AJ15512" s="4"/>
      <c r="AK15512" s="4"/>
      <c r="AL15512" s="4"/>
      <c r="AM15512" s="4"/>
    </row>
    <row r="15513" spans="21:39" x14ac:dyDescent="0.2">
      <c r="U15513" s="4"/>
      <c r="V15513" s="4"/>
      <c r="W15513" s="4"/>
      <c r="X15513" s="4"/>
      <c r="AJ15513" s="4"/>
      <c r="AK15513" s="4"/>
      <c r="AL15513" s="4"/>
      <c r="AM15513" s="4"/>
    </row>
    <row r="15514" spans="21:39" x14ac:dyDescent="0.2">
      <c r="U15514" s="4"/>
      <c r="V15514" s="4"/>
      <c r="W15514" s="4"/>
      <c r="X15514" s="4"/>
      <c r="AJ15514" s="4"/>
      <c r="AK15514" s="4"/>
      <c r="AL15514" s="4"/>
      <c r="AM15514" s="4"/>
    </row>
    <row r="15515" spans="21:39" x14ac:dyDescent="0.2">
      <c r="U15515" s="4"/>
      <c r="V15515" s="4"/>
      <c r="W15515" s="4"/>
      <c r="X15515" s="4"/>
      <c r="AJ15515" s="4"/>
      <c r="AK15515" s="4"/>
      <c r="AL15515" s="4"/>
      <c r="AM15515" s="4"/>
    </row>
    <row r="15516" spans="21:39" x14ac:dyDescent="0.2">
      <c r="U15516" s="4"/>
      <c r="V15516" s="4"/>
      <c r="W15516" s="4"/>
      <c r="X15516" s="4"/>
      <c r="AJ15516" s="4"/>
      <c r="AK15516" s="4"/>
      <c r="AL15516" s="4"/>
      <c r="AM15516" s="4"/>
    </row>
    <row r="15517" spans="21:39" x14ac:dyDescent="0.2">
      <c r="U15517" s="4"/>
      <c r="V15517" s="4"/>
      <c r="W15517" s="4"/>
      <c r="X15517" s="4"/>
      <c r="AJ15517" s="4"/>
      <c r="AK15517" s="4"/>
      <c r="AL15517" s="4"/>
      <c r="AM15517" s="4"/>
    </row>
    <row r="15518" spans="21:39" x14ac:dyDescent="0.2">
      <c r="U15518" s="4"/>
      <c r="V15518" s="4"/>
      <c r="W15518" s="4"/>
      <c r="X15518" s="4"/>
      <c r="AJ15518" s="4"/>
      <c r="AK15518" s="4"/>
      <c r="AL15518" s="4"/>
      <c r="AM15518" s="4"/>
    </row>
    <row r="15519" spans="21:39" x14ac:dyDescent="0.2">
      <c r="U15519" s="4"/>
      <c r="V15519" s="4"/>
      <c r="W15519" s="4"/>
      <c r="X15519" s="4"/>
      <c r="AJ15519" s="4"/>
      <c r="AK15519" s="4"/>
      <c r="AL15519" s="4"/>
      <c r="AM15519" s="4"/>
    </row>
    <row r="15520" spans="21:39" x14ac:dyDescent="0.2">
      <c r="U15520" s="4"/>
      <c r="V15520" s="4"/>
      <c r="W15520" s="4"/>
      <c r="X15520" s="4"/>
      <c r="AJ15520" s="4"/>
      <c r="AK15520" s="4"/>
      <c r="AL15520" s="4"/>
      <c r="AM15520" s="4"/>
    </row>
    <row r="15521" spans="21:39" x14ac:dyDescent="0.2">
      <c r="U15521" s="4"/>
      <c r="V15521" s="4"/>
      <c r="W15521" s="4"/>
      <c r="X15521" s="4"/>
      <c r="AJ15521" s="4"/>
      <c r="AK15521" s="4"/>
      <c r="AL15521" s="4"/>
      <c r="AM15521" s="4"/>
    </row>
    <row r="15522" spans="21:39" x14ac:dyDescent="0.2">
      <c r="U15522" s="4"/>
      <c r="V15522" s="4"/>
      <c r="W15522" s="4"/>
      <c r="X15522" s="4"/>
      <c r="AJ15522" s="4"/>
      <c r="AK15522" s="4"/>
      <c r="AL15522" s="4"/>
      <c r="AM15522" s="4"/>
    </row>
    <row r="15523" spans="21:39" x14ac:dyDescent="0.2">
      <c r="U15523" s="4"/>
      <c r="V15523" s="4"/>
      <c r="W15523" s="4"/>
      <c r="X15523" s="4"/>
      <c r="AJ15523" s="4"/>
      <c r="AK15523" s="4"/>
      <c r="AL15523" s="4"/>
      <c r="AM15523" s="4"/>
    </row>
    <row r="15524" spans="21:39" x14ac:dyDescent="0.2">
      <c r="U15524" s="4"/>
      <c r="V15524" s="4"/>
      <c r="W15524" s="4"/>
      <c r="X15524" s="4"/>
      <c r="AJ15524" s="4"/>
      <c r="AK15524" s="4"/>
      <c r="AL15524" s="4"/>
      <c r="AM15524" s="4"/>
    </row>
    <row r="15525" spans="21:39" x14ac:dyDescent="0.2">
      <c r="U15525" s="4"/>
      <c r="V15525" s="4"/>
      <c r="W15525" s="4"/>
      <c r="X15525" s="4"/>
      <c r="AJ15525" s="4"/>
      <c r="AK15525" s="4"/>
      <c r="AL15525" s="4"/>
      <c r="AM15525" s="4"/>
    </row>
    <row r="15526" spans="21:39" x14ac:dyDescent="0.2">
      <c r="U15526" s="4"/>
      <c r="V15526" s="4"/>
      <c r="W15526" s="4"/>
      <c r="X15526" s="4"/>
      <c r="AJ15526" s="4"/>
      <c r="AK15526" s="4"/>
      <c r="AL15526" s="4"/>
      <c r="AM15526" s="4"/>
    </row>
    <row r="15527" spans="21:39" x14ac:dyDescent="0.2">
      <c r="U15527" s="4"/>
      <c r="V15527" s="4"/>
      <c r="W15527" s="4"/>
      <c r="X15527" s="4"/>
      <c r="AJ15527" s="4"/>
      <c r="AK15527" s="4"/>
      <c r="AL15527" s="4"/>
      <c r="AM15527" s="4"/>
    </row>
    <row r="15528" spans="21:39" x14ac:dyDescent="0.2">
      <c r="U15528" s="4"/>
      <c r="V15528" s="4"/>
      <c r="W15528" s="4"/>
      <c r="X15528" s="4"/>
      <c r="AJ15528" s="4"/>
      <c r="AK15528" s="4"/>
      <c r="AL15528" s="4"/>
      <c r="AM15528" s="4"/>
    </row>
    <row r="15529" spans="21:39" x14ac:dyDescent="0.2">
      <c r="U15529" s="4"/>
      <c r="V15529" s="4"/>
      <c r="W15529" s="4"/>
      <c r="X15529" s="4"/>
      <c r="AJ15529" s="4"/>
      <c r="AK15529" s="4"/>
      <c r="AL15529" s="4"/>
      <c r="AM15529" s="4"/>
    </row>
    <row r="15530" spans="21:39" x14ac:dyDescent="0.2">
      <c r="U15530" s="4"/>
      <c r="V15530" s="4"/>
      <c r="W15530" s="4"/>
      <c r="X15530" s="4"/>
      <c r="AJ15530" s="4"/>
      <c r="AK15530" s="4"/>
      <c r="AL15530" s="4"/>
      <c r="AM15530" s="4"/>
    </row>
    <row r="15531" spans="21:39" x14ac:dyDescent="0.2">
      <c r="U15531" s="4"/>
      <c r="V15531" s="4"/>
      <c r="W15531" s="4"/>
      <c r="X15531" s="4"/>
      <c r="AJ15531" s="4"/>
      <c r="AK15531" s="4"/>
      <c r="AL15531" s="4"/>
      <c r="AM15531" s="4"/>
    </row>
    <row r="15532" spans="21:39" x14ac:dyDescent="0.2">
      <c r="U15532" s="4"/>
      <c r="V15532" s="4"/>
      <c r="W15532" s="4"/>
      <c r="X15532" s="4"/>
      <c r="AJ15532" s="4"/>
      <c r="AK15532" s="4"/>
      <c r="AL15532" s="4"/>
      <c r="AM15532" s="4"/>
    </row>
    <row r="15533" spans="21:39" x14ac:dyDescent="0.2">
      <c r="U15533" s="4"/>
      <c r="V15533" s="4"/>
      <c r="W15533" s="4"/>
      <c r="X15533" s="4"/>
      <c r="AJ15533" s="4"/>
      <c r="AK15533" s="4"/>
      <c r="AL15533" s="4"/>
      <c r="AM15533" s="4"/>
    </row>
    <row r="15534" spans="21:39" x14ac:dyDescent="0.2">
      <c r="U15534" s="4"/>
      <c r="V15534" s="4"/>
      <c r="W15534" s="4"/>
      <c r="X15534" s="4"/>
      <c r="AJ15534" s="4"/>
      <c r="AK15534" s="4"/>
      <c r="AL15534" s="4"/>
      <c r="AM15534" s="4"/>
    </row>
    <row r="15535" spans="21:39" x14ac:dyDescent="0.2">
      <c r="U15535" s="4"/>
      <c r="V15535" s="4"/>
      <c r="W15535" s="4"/>
      <c r="X15535" s="4"/>
      <c r="AJ15535" s="4"/>
      <c r="AK15535" s="4"/>
      <c r="AL15535" s="4"/>
      <c r="AM15535" s="4"/>
    </row>
    <row r="15536" spans="21:39" x14ac:dyDescent="0.2">
      <c r="U15536" s="4"/>
      <c r="V15536" s="4"/>
      <c r="W15536" s="4"/>
      <c r="X15536" s="4"/>
      <c r="AJ15536" s="4"/>
      <c r="AK15536" s="4"/>
      <c r="AL15536" s="4"/>
      <c r="AM15536" s="4"/>
    </row>
    <row r="15537" spans="21:39" x14ac:dyDescent="0.2">
      <c r="U15537" s="4"/>
      <c r="V15537" s="4"/>
      <c r="W15537" s="4"/>
      <c r="X15537" s="4"/>
      <c r="AJ15537" s="4"/>
      <c r="AK15537" s="4"/>
      <c r="AL15537" s="4"/>
      <c r="AM15537" s="4"/>
    </row>
    <row r="15538" spans="21:39" x14ac:dyDescent="0.2">
      <c r="U15538" s="4"/>
      <c r="V15538" s="4"/>
      <c r="W15538" s="4"/>
      <c r="X15538" s="4"/>
      <c r="AJ15538" s="4"/>
      <c r="AK15538" s="4"/>
      <c r="AL15538" s="4"/>
      <c r="AM15538" s="4"/>
    </row>
    <row r="15539" spans="21:39" x14ac:dyDescent="0.2">
      <c r="U15539" s="4"/>
      <c r="V15539" s="4"/>
      <c r="W15539" s="4"/>
      <c r="X15539" s="4"/>
      <c r="AJ15539" s="4"/>
      <c r="AK15539" s="4"/>
      <c r="AL15539" s="4"/>
      <c r="AM15539" s="4"/>
    </row>
    <row r="15540" spans="21:39" x14ac:dyDescent="0.2">
      <c r="U15540" s="4"/>
      <c r="V15540" s="4"/>
      <c r="W15540" s="4"/>
      <c r="X15540" s="4"/>
      <c r="AJ15540" s="4"/>
      <c r="AK15540" s="4"/>
      <c r="AL15540" s="4"/>
      <c r="AM15540" s="4"/>
    </row>
    <row r="15541" spans="21:39" x14ac:dyDescent="0.2">
      <c r="U15541" s="4"/>
      <c r="V15541" s="4"/>
      <c r="W15541" s="4"/>
      <c r="X15541" s="4"/>
      <c r="AJ15541" s="4"/>
      <c r="AK15541" s="4"/>
      <c r="AL15541" s="4"/>
      <c r="AM15541" s="4"/>
    </row>
    <row r="15542" spans="21:39" x14ac:dyDescent="0.2">
      <c r="U15542" s="4"/>
      <c r="V15542" s="4"/>
      <c r="W15542" s="4"/>
      <c r="X15542" s="4"/>
      <c r="AJ15542" s="4"/>
      <c r="AK15542" s="4"/>
      <c r="AL15542" s="4"/>
      <c r="AM15542" s="4"/>
    </row>
    <row r="15543" spans="21:39" x14ac:dyDescent="0.2">
      <c r="U15543" s="4"/>
      <c r="V15543" s="4"/>
      <c r="W15543" s="4"/>
      <c r="X15543" s="4"/>
      <c r="AJ15543" s="4"/>
      <c r="AK15543" s="4"/>
      <c r="AL15543" s="4"/>
      <c r="AM15543" s="4"/>
    </row>
    <row r="15544" spans="21:39" x14ac:dyDescent="0.2">
      <c r="U15544" s="4"/>
      <c r="V15544" s="4"/>
      <c r="W15544" s="4"/>
      <c r="X15544" s="4"/>
      <c r="AJ15544" s="4"/>
      <c r="AK15544" s="4"/>
      <c r="AL15544" s="4"/>
      <c r="AM15544" s="4"/>
    </row>
    <row r="15545" spans="21:39" x14ac:dyDescent="0.2">
      <c r="U15545" s="4"/>
      <c r="V15545" s="4"/>
      <c r="W15545" s="4"/>
      <c r="X15545" s="4"/>
      <c r="AJ15545" s="4"/>
      <c r="AK15545" s="4"/>
      <c r="AL15545" s="4"/>
      <c r="AM15545" s="4"/>
    </row>
    <row r="15546" spans="21:39" x14ac:dyDescent="0.2">
      <c r="U15546" s="4"/>
      <c r="V15546" s="4"/>
      <c r="W15546" s="4"/>
      <c r="X15546" s="4"/>
      <c r="AJ15546" s="4"/>
      <c r="AK15546" s="4"/>
      <c r="AL15546" s="4"/>
      <c r="AM15546" s="4"/>
    </row>
    <row r="15547" spans="21:39" x14ac:dyDescent="0.2">
      <c r="U15547" s="4"/>
      <c r="V15547" s="4"/>
      <c r="W15547" s="4"/>
      <c r="X15547" s="4"/>
      <c r="AJ15547" s="4"/>
      <c r="AK15547" s="4"/>
      <c r="AL15547" s="4"/>
      <c r="AM15547" s="4"/>
    </row>
    <row r="15548" spans="21:39" x14ac:dyDescent="0.2">
      <c r="U15548" s="4"/>
      <c r="V15548" s="4"/>
      <c r="W15548" s="4"/>
      <c r="X15548" s="4"/>
      <c r="AJ15548" s="4"/>
      <c r="AK15548" s="4"/>
      <c r="AL15548" s="4"/>
      <c r="AM15548" s="4"/>
    </row>
    <row r="15549" spans="21:39" x14ac:dyDescent="0.2">
      <c r="U15549" s="4"/>
      <c r="V15549" s="4"/>
      <c r="W15549" s="4"/>
      <c r="X15549" s="4"/>
      <c r="AJ15549" s="4"/>
      <c r="AK15549" s="4"/>
      <c r="AL15549" s="4"/>
      <c r="AM15549" s="4"/>
    </row>
    <row r="15550" spans="21:39" x14ac:dyDescent="0.2">
      <c r="U15550" s="4"/>
      <c r="V15550" s="4"/>
      <c r="W15550" s="4"/>
      <c r="X15550" s="4"/>
      <c r="AJ15550" s="4"/>
      <c r="AK15550" s="4"/>
      <c r="AL15550" s="4"/>
      <c r="AM15550" s="4"/>
    </row>
    <row r="15551" spans="21:39" x14ac:dyDescent="0.2">
      <c r="U15551" s="4"/>
      <c r="V15551" s="4"/>
      <c r="W15551" s="4"/>
      <c r="X15551" s="4"/>
      <c r="AJ15551" s="4"/>
      <c r="AK15551" s="4"/>
      <c r="AL15551" s="4"/>
      <c r="AM15551" s="4"/>
    </row>
    <row r="15552" spans="21:39" x14ac:dyDescent="0.2">
      <c r="U15552" s="4"/>
      <c r="V15552" s="4"/>
      <c r="W15552" s="4"/>
      <c r="X15552" s="4"/>
      <c r="AJ15552" s="4"/>
      <c r="AK15552" s="4"/>
      <c r="AL15552" s="4"/>
      <c r="AM15552" s="4"/>
    </row>
    <row r="15553" spans="21:39" x14ac:dyDescent="0.2">
      <c r="U15553" s="4"/>
      <c r="V15553" s="4"/>
      <c r="W15553" s="4"/>
      <c r="X15553" s="4"/>
      <c r="AJ15553" s="4"/>
      <c r="AK15553" s="4"/>
      <c r="AL15553" s="4"/>
      <c r="AM15553" s="4"/>
    </row>
    <row r="15554" spans="21:39" x14ac:dyDescent="0.2">
      <c r="U15554" s="4"/>
      <c r="V15554" s="4"/>
      <c r="W15554" s="4"/>
      <c r="X15554" s="4"/>
      <c r="AJ15554" s="4"/>
      <c r="AK15554" s="4"/>
      <c r="AL15554" s="4"/>
      <c r="AM15554" s="4"/>
    </row>
    <row r="15555" spans="21:39" x14ac:dyDescent="0.2">
      <c r="U15555" s="4"/>
      <c r="V15555" s="4"/>
      <c r="W15555" s="4"/>
      <c r="X15555" s="4"/>
      <c r="AJ15555" s="4"/>
      <c r="AK15555" s="4"/>
      <c r="AL15555" s="4"/>
      <c r="AM15555" s="4"/>
    </row>
    <row r="15556" spans="21:39" x14ac:dyDescent="0.2">
      <c r="U15556" s="4"/>
      <c r="V15556" s="4"/>
      <c r="W15556" s="4"/>
      <c r="X15556" s="4"/>
      <c r="AJ15556" s="4"/>
      <c r="AK15556" s="4"/>
      <c r="AL15556" s="4"/>
      <c r="AM15556" s="4"/>
    </row>
    <row r="15557" spans="21:39" x14ac:dyDescent="0.2">
      <c r="U15557" s="4"/>
      <c r="V15557" s="4"/>
      <c r="W15557" s="4"/>
      <c r="X15557" s="4"/>
      <c r="AJ15557" s="4"/>
      <c r="AK15557" s="4"/>
      <c r="AL15557" s="4"/>
      <c r="AM15557" s="4"/>
    </row>
    <row r="15558" spans="21:39" x14ac:dyDescent="0.2">
      <c r="U15558" s="4"/>
      <c r="V15558" s="4"/>
      <c r="W15558" s="4"/>
      <c r="X15558" s="4"/>
      <c r="AJ15558" s="4"/>
      <c r="AK15558" s="4"/>
      <c r="AL15558" s="4"/>
      <c r="AM15558" s="4"/>
    </row>
    <row r="15559" spans="21:39" x14ac:dyDescent="0.2">
      <c r="U15559" s="4"/>
      <c r="V15559" s="4"/>
      <c r="W15559" s="4"/>
      <c r="X15559" s="4"/>
      <c r="AJ15559" s="4"/>
      <c r="AK15559" s="4"/>
      <c r="AL15559" s="4"/>
      <c r="AM15559" s="4"/>
    </row>
    <row r="15560" spans="21:39" x14ac:dyDescent="0.2">
      <c r="U15560" s="4"/>
      <c r="V15560" s="4"/>
      <c r="W15560" s="4"/>
      <c r="X15560" s="4"/>
      <c r="AJ15560" s="4"/>
      <c r="AK15560" s="4"/>
      <c r="AL15560" s="4"/>
      <c r="AM15560" s="4"/>
    </row>
    <row r="15561" spans="21:39" x14ac:dyDescent="0.2">
      <c r="U15561" s="4"/>
      <c r="V15561" s="4"/>
      <c r="W15561" s="4"/>
      <c r="X15561" s="4"/>
      <c r="AJ15561" s="4"/>
      <c r="AK15561" s="4"/>
      <c r="AL15561" s="4"/>
      <c r="AM15561" s="4"/>
    </row>
    <row r="15562" spans="21:39" x14ac:dyDescent="0.2">
      <c r="U15562" s="4"/>
      <c r="V15562" s="4"/>
      <c r="W15562" s="4"/>
      <c r="X15562" s="4"/>
      <c r="AJ15562" s="4"/>
      <c r="AK15562" s="4"/>
      <c r="AL15562" s="4"/>
      <c r="AM15562" s="4"/>
    </row>
    <row r="15563" spans="21:39" x14ac:dyDescent="0.2">
      <c r="U15563" s="4"/>
      <c r="V15563" s="4"/>
      <c r="W15563" s="4"/>
      <c r="X15563" s="4"/>
      <c r="AJ15563" s="4"/>
      <c r="AK15563" s="4"/>
      <c r="AL15563" s="4"/>
      <c r="AM15563" s="4"/>
    </row>
    <row r="15564" spans="21:39" x14ac:dyDescent="0.2">
      <c r="U15564" s="4"/>
      <c r="V15564" s="4"/>
      <c r="W15564" s="4"/>
      <c r="X15564" s="4"/>
      <c r="AJ15564" s="4"/>
      <c r="AK15564" s="4"/>
      <c r="AL15564" s="4"/>
      <c r="AM15564" s="4"/>
    </row>
    <row r="15565" spans="21:39" x14ac:dyDescent="0.2">
      <c r="U15565" s="4"/>
      <c r="V15565" s="4"/>
      <c r="W15565" s="4"/>
      <c r="X15565" s="4"/>
      <c r="AJ15565" s="4"/>
      <c r="AK15565" s="4"/>
      <c r="AL15565" s="4"/>
      <c r="AM15565" s="4"/>
    </row>
    <row r="15566" spans="21:39" x14ac:dyDescent="0.2">
      <c r="U15566" s="4"/>
      <c r="V15566" s="4"/>
      <c r="W15566" s="4"/>
      <c r="X15566" s="4"/>
      <c r="AJ15566" s="4"/>
      <c r="AK15566" s="4"/>
      <c r="AL15566" s="4"/>
      <c r="AM15566" s="4"/>
    </row>
    <row r="15567" spans="21:39" x14ac:dyDescent="0.2">
      <c r="U15567" s="4"/>
      <c r="V15567" s="4"/>
      <c r="W15567" s="4"/>
      <c r="X15567" s="4"/>
      <c r="AJ15567" s="4"/>
      <c r="AK15567" s="4"/>
      <c r="AL15567" s="4"/>
      <c r="AM15567" s="4"/>
    </row>
    <row r="15568" spans="21:39" x14ac:dyDescent="0.2">
      <c r="U15568" s="4"/>
      <c r="V15568" s="4"/>
      <c r="W15568" s="4"/>
      <c r="X15568" s="4"/>
      <c r="AJ15568" s="4"/>
      <c r="AK15568" s="4"/>
      <c r="AL15568" s="4"/>
      <c r="AM15568" s="4"/>
    </row>
    <row r="15569" spans="21:39" x14ac:dyDescent="0.2">
      <c r="U15569" s="4"/>
      <c r="V15569" s="4"/>
      <c r="W15569" s="4"/>
      <c r="X15569" s="4"/>
      <c r="AJ15569" s="4"/>
      <c r="AK15569" s="4"/>
      <c r="AL15569" s="4"/>
      <c r="AM15569" s="4"/>
    </row>
    <row r="15570" spans="21:39" x14ac:dyDescent="0.2">
      <c r="U15570" s="4"/>
      <c r="V15570" s="4"/>
      <c r="W15570" s="4"/>
      <c r="X15570" s="4"/>
      <c r="AJ15570" s="4"/>
      <c r="AK15570" s="4"/>
      <c r="AL15570" s="4"/>
      <c r="AM15570" s="4"/>
    </row>
    <row r="15571" spans="21:39" x14ac:dyDescent="0.2">
      <c r="U15571" s="4"/>
      <c r="V15571" s="4"/>
      <c r="W15571" s="4"/>
      <c r="X15571" s="4"/>
      <c r="AJ15571" s="4"/>
      <c r="AK15571" s="4"/>
      <c r="AL15571" s="4"/>
      <c r="AM15571" s="4"/>
    </row>
    <row r="15572" spans="21:39" x14ac:dyDescent="0.2">
      <c r="U15572" s="4"/>
      <c r="V15572" s="4"/>
      <c r="W15572" s="4"/>
      <c r="X15572" s="4"/>
      <c r="AJ15572" s="4"/>
      <c r="AK15572" s="4"/>
      <c r="AL15572" s="4"/>
      <c r="AM15572" s="4"/>
    </row>
    <row r="15573" spans="21:39" x14ac:dyDescent="0.2">
      <c r="U15573" s="4"/>
      <c r="V15573" s="4"/>
      <c r="W15573" s="4"/>
      <c r="X15573" s="4"/>
      <c r="AJ15573" s="4"/>
      <c r="AK15573" s="4"/>
      <c r="AL15573" s="4"/>
      <c r="AM15573" s="4"/>
    </row>
    <row r="15574" spans="21:39" x14ac:dyDescent="0.2">
      <c r="U15574" s="4"/>
      <c r="V15574" s="4"/>
      <c r="W15574" s="4"/>
      <c r="X15574" s="4"/>
      <c r="AJ15574" s="4"/>
      <c r="AK15574" s="4"/>
      <c r="AL15574" s="4"/>
      <c r="AM15574" s="4"/>
    </row>
    <row r="15575" spans="21:39" x14ac:dyDescent="0.2">
      <c r="U15575" s="4"/>
      <c r="V15575" s="4"/>
      <c r="W15575" s="4"/>
      <c r="X15575" s="4"/>
      <c r="AJ15575" s="4"/>
      <c r="AK15575" s="4"/>
      <c r="AL15575" s="4"/>
      <c r="AM15575" s="4"/>
    </row>
    <row r="15576" spans="21:39" x14ac:dyDescent="0.2">
      <c r="U15576" s="4"/>
      <c r="V15576" s="4"/>
      <c r="W15576" s="4"/>
      <c r="X15576" s="4"/>
      <c r="AJ15576" s="4"/>
      <c r="AK15576" s="4"/>
      <c r="AL15576" s="4"/>
      <c r="AM15576" s="4"/>
    </row>
    <row r="15577" spans="21:39" x14ac:dyDescent="0.2">
      <c r="U15577" s="4"/>
      <c r="V15577" s="4"/>
      <c r="W15577" s="4"/>
      <c r="X15577" s="4"/>
      <c r="AJ15577" s="4"/>
      <c r="AK15577" s="4"/>
      <c r="AL15577" s="4"/>
      <c r="AM15577" s="4"/>
    </row>
    <row r="15578" spans="21:39" x14ac:dyDescent="0.2">
      <c r="U15578" s="4"/>
      <c r="V15578" s="4"/>
      <c r="W15578" s="4"/>
      <c r="X15578" s="4"/>
      <c r="AJ15578" s="4"/>
      <c r="AK15578" s="4"/>
      <c r="AL15578" s="4"/>
      <c r="AM15578" s="4"/>
    </row>
    <row r="15579" spans="21:39" x14ac:dyDescent="0.2">
      <c r="U15579" s="4"/>
      <c r="V15579" s="4"/>
      <c r="W15579" s="4"/>
      <c r="X15579" s="4"/>
      <c r="AJ15579" s="4"/>
      <c r="AK15579" s="4"/>
      <c r="AL15579" s="4"/>
      <c r="AM15579" s="4"/>
    </row>
    <row r="15580" spans="21:39" x14ac:dyDescent="0.2">
      <c r="U15580" s="4"/>
      <c r="V15580" s="4"/>
      <c r="W15580" s="4"/>
      <c r="X15580" s="4"/>
      <c r="AJ15580" s="4"/>
      <c r="AK15580" s="4"/>
      <c r="AL15580" s="4"/>
      <c r="AM15580" s="4"/>
    </row>
    <row r="15581" spans="21:39" x14ac:dyDescent="0.2">
      <c r="U15581" s="4"/>
      <c r="V15581" s="4"/>
      <c r="W15581" s="4"/>
      <c r="X15581" s="4"/>
      <c r="AJ15581" s="4"/>
      <c r="AK15581" s="4"/>
      <c r="AL15581" s="4"/>
      <c r="AM15581" s="4"/>
    </row>
    <row r="15582" spans="21:39" x14ac:dyDescent="0.2">
      <c r="U15582" s="4"/>
      <c r="V15582" s="4"/>
      <c r="W15582" s="4"/>
      <c r="X15582" s="4"/>
      <c r="AJ15582" s="4"/>
      <c r="AK15582" s="4"/>
      <c r="AL15582" s="4"/>
      <c r="AM15582" s="4"/>
    </row>
    <row r="15583" spans="21:39" x14ac:dyDescent="0.2">
      <c r="U15583" s="4"/>
      <c r="V15583" s="4"/>
      <c r="W15583" s="4"/>
      <c r="X15583" s="4"/>
      <c r="AJ15583" s="4"/>
      <c r="AK15583" s="4"/>
      <c r="AL15583" s="4"/>
      <c r="AM15583" s="4"/>
    </row>
    <row r="15584" spans="21:39" x14ac:dyDescent="0.2">
      <c r="U15584" s="4"/>
      <c r="V15584" s="4"/>
      <c r="W15584" s="4"/>
      <c r="X15584" s="4"/>
      <c r="AJ15584" s="4"/>
      <c r="AK15584" s="4"/>
      <c r="AL15584" s="4"/>
      <c r="AM15584" s="4"/>
    </row>
    <row r="15585" spans="21:39" x14ac:dyDescent="0.2">
      <c r="U15585" s="4"/>
      <c r="V15585" s="4"/>
      <c r="W15585" s="4"/>
      <c r="X15585" s="4"/>
      <c r="AJ15585" s="4"/>
      <c r="AK15585" s="4"/>
      <c r="AL15585" s="4"/>
      <c r="AM15585" s="4"/>
    </row>
    <row r="15586" spans="21:39" x14ac:dyDescent="0.2">
      <c r="U15586" s="4"/>
      <c r="V15586" s="4"/>
      <c r="W15586" s="4"/>
      <c r="X15586" s="4"/>
      <c r="AJ15586" s="4"/>
      <c r="AK15586" s="4"/>
      <c r="AL15586" s="4"/>
      <c r="AM15586" s="4"/>
    </row>
    <row r="15587" spans="21:39" x14ac:dyDescent="0.2">
      <c r="U15587" s="4"/>
      <c r="V15587" s="4"/>
      <c r="W15587" s="4"/>
      <c r="X15587" s="4"/>
      <c r="AJ15587" s="4"/>
      <c r="AK15587" s="4"/>
      <c r="AL15587" s="4"/>
      <c r="AM15587" s="4"/>
    </row>
    <row r="15588" spans="21:39" x14ac:dyDescent="0.2">
      <c r="U15588" s="4"/>
      <c r="V15588" s="4"/>
      <c r="W15588" s="4"/>
      <c r="X15588" s="4"/>
      <c r="AJ15588" s="4"/>
      <c r="AK15588" s="4"/>
      <c r="AL15588" s="4"/>
      <c r="AM15588" s="4"/>
    </row>
    <row r="15589" spans="21:39" x14ac:dyDescent="0.2">
      <c r="U15589" s="4"/>
      <c r="V15589" s="4"/>
      <c r="W15589" s="4"/>
      <c r="X15589" s="4"/>
      <c r="AJ15589" s="4"/>
      <c r="AK15589" s="4"/>
      <c r="AL15589" s="4"/>
      <c r="AM15589" s="4"/>
    </row>
    <row r="15590" spans="21:39" x14ac:dyDescent="0.2">
      <c r="U15590" s="4"/>
      <c r="V15590" s="4"/>
      <c r="W15590" s="4"/>
      <c r="X15590" s="4"/>
      <c r="AJ15590" s="4"/>
      <c r="AK15590" s="4"/>
      <c r="AL15590" s="4"/>
      <c r="AM15590" s="4"/>
    </row>
    <row r="15591" spans="21:39" x14ac:dyDescent="0.2">
      <c r="U15591" s="4"/>
      <c r="V15591" s="4"/>
      <c r="W15591" s="4"/>
      <c r="X15591" s="4"/>
      <c r="AJ15591" s="4"/>
      <c r="AK15591" s="4"/>
      <c r="AL15591" s="4"/>
      <c r="AM15591" s="4"/>
    </row>
    <row r="15592" spans="21:39" x14ac:dyDescent="0.2">
      <c r="U15592" s="4"/>
      <c r="V15592" s="4"/>
      <c r="W15592" s="4"/>
      <c r="X15592" s="4"/>
      <c r="AJ15592" s="4"/>
      <c r="AK15592" s="4"/>
      <c r="AL15592" s="4"/>
      <c r="AM15592" s="4"/>
    </row>
    <row r="15593" spans="21:39" x14ac:dyDescent="0.2">
      <c r="U15593" s="4"/>
      <c r="V15593" s="4"/>
      <c r="W15593" s="4"/>
      <c r="X15593" s="4"/>
      <c r="AJ15593" s="4"/>
      <c r="AK15593" s="4"/>
      <c r="AL15593" s="4"/>
      <c r="AM15593" s="4"/>
    </row>
    <row r="15594" spans="21:39" x14ac:dyDescent="0.2">
      <c r="U15594" s="4"/>
      <c r="V15594" s="4"/>
      <c r="W15594" s="4"/>
      <c r="X15594" s="4"/>
      <c r="AJ15594" s="4"/>
      <c r="AK15594" s="4"/>
      <c r="AL15594" s="4"/>
      <c r="AM15594" s="4"/>
    </row>
    <row r="15595" spans="21:39" x14ac:dyDescent="0.2">
      <c r="U15595" s="4"/>
      <c r="V15595" s="4"/>
      <c r="W15595" s="4"/>
      <c r="X15595" s="4"/>
      <c r="AJ15595" s="4"/>
      <c r="AK15595" s="4"/>
      <c r="AL15595" s="4"/>
      <c r="AM15595" s="4"/>
    </row>
    <row r="15596" spans="21:39" x14ac:dyDescent="0.2">
      <c r="U15596" s="4"/>
      <c r="V15596" s="4"/>
      <c r="W15596" s="4"/>
      <c r="X15596" s="4"/>
      <c r="AJ15596" s="4"/>
      <c r="AK15596" s="4"/>
      <c r="AL15596" s="4"/>
      <c r="AM15596" s="4"/>
    </row>
    <row r="15597" spans="21:39" x14ac:dyDescent="0.2">
      <c r="U15597" s="4"/>
      <c r="V15597" s="4"/>
      <c r="W15597" s="4"/>
      <c r="X15597" s="4"/>
      <c r="AJ15597" s="4"/>
      <c r="AK15597" s="4"/>
      <c r="AL15597" s="4"/>
      <c r="AM15597" s="4"/>
    </row>
    <row r="15598" spans="21:39" x14ac:dyDescent="0.2">
      <c r="U15598" s="4"/>
      <c r="V15598" s="4"/>
      <c r="W15598" s="4"/>
      <c r="X15598" s="4"/>
      <c r="AJ15598" s="4"/>
      <c r="AK15598" s="4"/>
      <c r="AL15598" s="4"/>
      <c r="AM15598" s="4"/>
    </row>
    <row r="15599" spans="21:39" x14ac:dyDescent="0.2">
      <c r="U15599" s="4"/>
      <c r="V15599" s="4"/>
      <c r="W15599" s="4"/>
      <c r="X15599" s="4"/>
      <c r="AJ15599" s="4"/>
      <c r="AK15599" s="4"/>
      <c r="AL15599" s="4"/>
      <c r="AM15599" s="4"/>
    </row>
    <row r="15600" spans="21:39" x14ac:dyDescent="0.2">
      <c r="U15600" s="4"/>
      <c r="V15600" s="4"/>
      <c r="W15600" s="4"/>
      <c r="X15600" s="4"/>
      <c r="AJ15600" s="4"/>
      <c r="AK15600" s="4"/>
      <c r="AL15600" s="4"/>
      <c r="AM15600" s="4"/>
    </row>
    <row r="15601" spans="21:39" x14ac:dyDescent="0.2">
      <c r="U15601" s="4"/>
      <c r="V15601" s="4"/>
      <c r="W15601" s="4"/>
      <c r="X15601" s="4"/>
      <c r="AJ15601" s="4"/>
      <c r="AK15601" s="4"/>
      <c r="AL15601" s="4"/>
      <c r="AM15601" s="4"/>
    </row>
    <row r="15602" spans="21:39" x14ac:dyDescent="0.2">
      <c r="U15602" s="4"/>
      <c r="V15602" s="4"/>
      <c r="W15602" s="4"/>
      <c r="X15602" s="4"/>
      <c r="AJ15602" s="4"/>
      <c r="AK15602" s="4"/>
      <c r="AL15602" s="4"/>
      <c r="AM15602" s="4"/>
    </row>
    <row r="15603" spans="21:39" x14ac:dyDescent="0.2">
      <c r="U15603" s="4"/>
      <c r="V15603" s="4"/>
      <c r="W15603" s="4"/>
      <c r="X15603" s="4"/>
      <c r="AJ15603" s="4"/>
      <c r="AK15603" s="4"/>
      <c r="AL15603" s="4"/>
      <c r="AM15603" s="4"/>
    </row>
    <row r="15604" spans="21:39" x14ac:dyDescent="0.2">
      <c r="U15604" s="4"/>
      <c r="V15604" s="4"/>
      <c r="W15604" s="4"/>
      <c r="X15604" s="4"/>
      <c r="AJ15604" s="4"/>
      <c r="AK15604" s="4"/>
      <c r="AL15604" s="4"/>
      <c r="AM15604" s="4"/>
    </row>
    <row r="15605" spans="21:39" x14ac:dyDescent="0.2">
      <c r="U15605" s="4"/>
      <c r="V15605" s="4"/>
      <c r="W15605" s="4"/>
      <c r="X15605" s="4"/>
      <c r="AJ15605" s="4"/>
      <c r="AK15605" s="4"/>
      <c r="AL15605" s="4"/>
      <c r="AM15605" s="4"/>
    </row>
    <row r="15606" spans="21:39" x14ac:dyDescent="0.2">
      <c r="U15606" s="4"/>
      <c r="V15606" s="4"/>
      <c r="W15606" s="4"/>
      <c r="X15606" s="4"/>
      <c r="AJ15606" s="4"/>
      <c r="AK15606" s="4"/>
      <c r="AL15606" s="4"/>
      <c r="AM15606" s="4"/>
    </row>
    <row r="15607" spans="21:39" x14ac:dyDescent="0.2">
      <c r="U15607" s="4"/>
      <c r="V15607" s="4"/>
      <c r="W15607" s="4"/>
      <c r="X15607" s="4"/>
      <c r="AJ15607" s="4"/>
      <c r="AK15607" s="4"/>
      <c r="AL15607" s="4"/>
      <c r="AM15607" s="4"/>
    </row>
    <row r="15608" spans="21:39" x14ac:dyDescent="0.2">
      <c r="U15608" s="4"/>
      <c r="V15608" s="4"/>
      <c r="W15608" s="4"/>
      <c r="X15608" s="4"/>
      <c r="AJ15608" s="4"/>
      <c r="AK15608" s="4"/>
      <c r="AL15608" s="4"/>
      <c r="AM15608" s="4"/>
    </row>
    <row r="15609" spans="21:39" x14ac:dyDescent="0.2">
      <c r="U15609" s="4"/>
      <c r="V15609" s="4"/>
      <c r="W15609" s="4"/>
      <c r="X15609" s="4"/>
      <c r="AJ15609" s="4"/>
      <c r="AK15609" s="4"/>
      <c r="AL15609" s="4"/>
      <c r="AM15609" s="4"/>
    </row>
    <row r="15610" spans="21:39" x14ac:dyDescent="0.2">
      <c r="U15610" s="4"/>
      <c r="V15610" s="4"/>
      <c r="W15610" s="4"/>
      <c r="X15610" s="4"/>
      <c r="AJ15610" s="4"/>
      <c r="AK15610" s="4"/>
      <c r="AL15610" s="4"/>
      <c r="AM15610" s="4"/>
    </row>
    <row r="15611" spans="21:39" x14ac:dyDescent="0.2">
      <c r="U15611" s="4"/>
      <c r="V15611" s="4"/>
      <c r="W15611" s="4"/>
      <c r="X15611" s="4"/>
      <c r="AJ15611" s="4"/>
      <c r="AK15611" s="4"/>
      <c r="AL15611" s="4"/>
      <c r="AM15611" s="4"/>
    </row>
    <row r="15612" spans="21:39" x14ac:dyDescent="0.2">
      <c r="U15612" s="4"/>
      <c r="V15612" s="4"/>
      <c r="W15612" s="4"/>
      <c r="X15612" s="4"/>
      <c r="AJ15612" s="4"/>
      <c r="AK15612" s="4"/>
      <c r="AL15612" s="4"/>
      <c r="AM15612" s="4"/>
    </row>
    <row r="15613" spans="21:39" x14ac:dyDescent="0.2">
      <c r="U15613" s="4"/>
      <c r="V15613" s="4"/>
      <c r="W15613" s="4"/>
      <c r="X15613" s="4"/>
      <c r="AJ15613" s="4"/>
      <c r="AK15613" s="4"/>
      <c r="AL15613" s="4"/>
      <c r="AM15613" s="4"/>
    </row>
    <row r="15614" spans="21:39" x14ac:dyDescent="0.2">
      <c r="U15614" s="4"/>
      <c r="V15614" s="4"/>
      <c r="W15614" s="4"/>
      <c r="X15614" s="4"/>
      <c r="AJ15614" s="4"/>
      <c r="AK15614" s="4"/>
      <c r="AL15614" s="4"/>
      <c r="AM15614" s="4"/>
    </row>
    <row r="15615" spans="21:39" x14ac:dyDescent="0.2">
      <c r="U15615" s="4"/>
      <c r="V15615" s="4"/>
      <c r="W15615" s="4"/>
      <c r="X15615" s="4"/>
      <c r="AJ15615" s="4"/>
      <c r="AK15615" s="4"/>
      <c r="AL15615" s="4"/>
      <c r="AM15615" s="4"/>
    </row>
    <row r="15616" spans="21:39" x14ac:dyDescent="0.2">
      <c r="U15616" s="4"/>
      <c r="V15616" s="4"/>
      <c r="W15616" s="4"/>
      <c r="X15616" s="4"/>
      <c r="AJ15616" s="4"/>
      <c r="AK15616" s="4"/>
      <c r="AL15616" s="4"/>
      <c r="AM15616" s="4"/>
    </row>
    <row r="15617" spans="21:39" x14ac:dyDescent="0.2">
      <c r="U15617" s="4"/>
      <c r="V15617" s="4"/>
      <c r="W15617" s="4"/>
      <c r="X15617" s="4"/>
      <c r="AJ15617" s="4"/>
      <c r="AK15617" s="4"/>
      <c r="AL15617" s="4"/>
      <c r="AM15617" s="4"/>
    </row>
    <row r="15618" spans="21:39" x14ac:dyDescent="0.2">
      <c r="U15618" s="4"/>
      <c r="V15618" s="4"/>
      <c r="W15618" s="4"/>
      <c r="X15618" s="4"/>
      <c r="AJ15618" s="4"/>
      <c r="AK15618" s="4"/>
      <c r="AL15618" s="4"/>
      <c r="AM15618" s="4"/>
    </row>
    <row r="15619" spans="21:39" x14ac:dyDescent="0.2">
      <c r="U15619" s="4"/>
      <c r="V15619" s="4"/>
      <c r="W15619" s="4"/>
      <c r="X15619" s="4"/>
      <c r="AJ15619" s="4"/>
      <c r="AK15619" s="4"/>
      <c r="AL15619" s="4"/>
      <c r="AM15619" s="4"/>
    </row>
    <row r="15620" spans="21:39" x14ac:dyDescent="0.2">
      <c r="U15620" s="4"/>
      <c r="V15620" s="4"/>
      <c r="W15620" s="4"/>
      <c r="X15620" s="4"/>
      <c r="AJ15620" s="4"/>
      <c r="AK15620" s="4"/>
      <c r="AL15620" s="4"/>
      <c r="AM15620" s="4"/>
    </row>
    <row r="15621" spans="21:39" x14ac:dyDescent="0.2">
      <c r="U15621" s="4"/>
      <c r="V15621" s="4"/>
      <c r="W15621" s="4"/>
      <c r="X15621" s="4"/>
      <c r="AJ15621" s="4"/>
      <c r="AK15621" s="4"/>
      <c r="AL15621" s="4"/>
      <c r="AM15621" s="4"/>
    </row>
    <row r="15622" spans="21:39" x14ac:dyDescent="0.2">
      <c r="U15622" s="4"/>
      <c r="V15622" s="4"/>
      <c r="W15622" s="4"/>
      <c r="X15622" s="4"/>
      <c r="AJ15622" s="4"/>
      <c r="AK15622" s="4"/>
      <c r="AL15622" s="4"/>
      <c r="AM15622" s="4"/>
    </row>
    <row r="15623" spans="21:39" x14ac:dyDescent="0.2">
      <c r="U15623" s="4"/>
      <c r="V15623" s="4"/>
      <c r="W15623" s="4"/>
      <c r="X15623" s="4"/>
      <c r="AJ15623" s="4"/>
      <c r="AK15623" s="4"/>
      <c r="AL15623" s="4"/>
      <c r="AM15623" s="4"/>
    </row>
    <row r="15624" spans="21:39" x14ac:dyDescent="0.2">
      <c r="U15624" s="4"/>
      <c r="V15624" s="4"/>
      <c r="W15624" s="4"/>
      <c r="X15624" s="4"/>
      <c r="AJ15624" s="4"/>
      <c r="AK15624" s="4"/>
      <c r="AL15624" s="4"/>
      <c r="AM15624" s="4"/>
    </row>
    <row r="15625" spans="21:39" x14ac:dyDescent="0.2">
      <c r="U15625" s="4"/>
      <c r="V15625" s="4"/>
      <c r="W15625" s="4"/>
      <c r="X15625" s="4"/>
      <c r="AJ15625" s="4"/>
      <c r="AK15625" s="4"/>
      <c r="AL15625" s="4"/>
      <c r="AM15625" s="4"/>
    </row>
    <row r="15626" spans="21:39" x14ac:dyDescent="0.2">
      <c r="U15626" s="4"/>
      <c r="V15626" s="4"/>
      <c r="W15626" s="4"/>
      <c r="X15626" s="4"/>
      <c r="AJ15626" s="4"/>
      <c r="AK15626" s="4"/>
      <c r="AL15626" s="4"/>
      <c r="AM15626" s="4"/>
    </row>
    <row r="15627" spans="21:39" x14ac:dyDescent="0.2">
      <c r="U15627" s="4"/>
      <c r="V15627" s="4"/>
      <c r="W15627" s="4"/>
      <c r="X15627" s="4"/>
      <c r="AJ15627" s="4"/>
      <c r="AK15627" s="4"/>
      <c r="AL15627" s="4"/>
      <c r="AM15627" s="4"/>
    </row>
    <row r="15628" spans="21:39" x14ac:dyDescent="0.2">
      <c r="U15628" s="4"/>
      <c r="V15628" s="4"/>
      <c r="W15628" s="4"/>
      <c r="X15628" s="4"/>
      <c r="AJ15628" s="4"/>
      <c r="AK15628" s="4"/>
      <c r="AL15628" s="4"/>
      <c r="AM15628" s="4"/>
    </row>
    <row r="15629" spans="21:39" x14ac:dyDescent="0.2">
      <c r="U15629" s="4"/>
      <c r="V15629" s="4"/>
      <c r="W15629" s="4"/>
      <c r="X15629" s="4"/>
      <c r="AJ15629" s="4"/>
      <c r="AK15629" s="4"/>
      <c r="AL15629" s="4"/>
      <c r="AM15629" s="4"/>
    </row>
    <row r="15630" spans="21:39" x14ac:dyDescent="0.2">
      <c r="U15630" s="4"/>
      <c r="V15630" s="4"/>
      <c r="W15630" s="4"/>
      <c r="X15630" s="4"/>
      <c r="AJ15630" s="4"/>
      <c r="AK15630" s="4"/>
      <c r="AL15630" s="4"/>
      <c r="AM15630" s="4"/>
    </row>
    <row r="15631" spans="21:39" x14ac:dyDescent="0.2">
      <c r="U15631" s="4"/>
      <c r="V15631" s="4"/>
      <c r="W15631" s="4"/>
      <c r="X15631" s="4"/>
      <c r="AJ15631" s="4"/>
      <c r="AK15631" s="4"/>
      <c r="AL15631" s="4"/>
      <c r="AM15631" s="4"/>
    </row>
    <row r="15632" spans="21:39" x14ac:dyDescent="0.2">
      <c r="U15632" s="4"/>
      <c r="V15632" s="4"/>
      <c r="W15632" s="4"/>
      <c r="X15632" s="4"/>
      <c r="AJ15632" s="4"/>
      <c r="AK15632" s="4"/>
      <c r="AL15632" s="4"/>
      <c r="AM15632" s="4"/>
    </row>
    <row r="15633" spans="21:39" x14ac:dyDescent="0.2">
      <c r="U15633" s="4"/>
      <c r="V15633" s="4"/>
      <c r="W15633" s="4"/>
      <c r="X15633" s="4"/>
      <c r="AJ15633" s="4"/>
      <c r="AK15633" s="4"/>
      <c r="AL15633" s="4"/>
      <c r="AM15633" s="4"/>
    </row>
    <row r="15634" spans="21:39" x14ac:dyDescent="0.2">
      <c r="U15634" s="4"/>
      <c r="V15634" s="4"/>
      <c r="W15634" s="4"/>
      <c r="X15634" s="4"/>
      <c r="AJ15634" s="4"/>
      <c r="AK15634" s="4"/>
      <c r="AL15634" s="4"/>
      <c r="AM15634" s="4"/>
    </row>
    <row r="15635" spans="21:39" x14ac:dyDescent="0.2">
      <c r="U15635" s="4"/>
      <c r="V15635" s="4"/>
      <c r="W15635" s="4"/>
      <c r="X15635" s="4"/>
      <c r="AJ15635" s="4"/>
      <c r="AK15635" s="4"/>
      <c r="AL15635" s="4"/>
      <c r="AM15635" s="4"/>
    </row>
    <row r="15636" spans="21:39" x14ac:dyDescent="0.2">
      <c r="U15636" s="4"/>
      <c r="V15636" s="4"/>
      <c r="W15636" s="4"/>
      <c r="X15636" s="4"/>
      <c r="AJ15636" s="4"/>
      <c r="AK15636" s="4"/>
      <c r="AL15636" s="4"/>
      <c r="AM15636" s="4"/>
    </row>
    <row r="15637" spans="21:39" x14ac:dyDescent="0.2">
      <c r="U15637" s="4"/>
      <c r="V15637" s="4"/>
      <c r="W15637" s="4"/>
      <c r="X15637" s="4"/>
      <c r="AJ15637" s="4"/>
      <c r="AK15637" s="4"/>
      <c r="AL15637" s="4"/>
      <c r="AM15637" s="4"/>
    </row>
    <row r="15638" spans="21:39" x14ac:dyDescent="0.2">
      <c r="U15638" s="4"/>
      <c r="V15638" s="4"/>
      <c r="W15638" s="4"/>
      <c r="X15638" s="4"/>
      <c r="AJ15638" s="4"/>
      <c r="AK15638" s="4"/>
      <c r="AL15638" s="4"/>
      <c r="AM15638" s="4"/>
    </row>
    <row r="15639" spans="21:39" x14ac:dyDescent="0.2">
      <c r="U15639" s="4"/>
      <c r="V15639" s="4"/>
      <c r="W15639" s="4"/>
      <c r="X15639" s="4"/>
      <c r="AJ15639" s="4"/>
      <c r="AK15639" s="4"/>
      <c r="AL15639" s="4"/>
      <c r="AM15639" s="4"/>
    </row>
    <row r="15640" spans="21:39" x14ac:dyDescent="0.2">
      <c r="U15640" s="4"/>
      <c r="V15640" s="4"/>
      <c r="W15640" s="4"/>
      <c r="X15640" s="4"/>
      <c r="AJ15640" s="4"/>
      <c r="AK15640" s="4"/>
      <c r="AL15640" s="4"/>
      <c r="AM15640" s="4"/>
    </row>
    <row r="15641" spans="21:39" x14ac:dyDescent="0.2">
      <c r="U15641" s="4"/>
      <c r="V15641" s="4"/>
      <c r="W15641" s="4"/>
      <c r="X15641" s="4"/>
      <c r="AJ15641" s="4"/>
      <c r="AK15641" s="4"/>
      <c r="AL15641" s="4"/>
      <c r="AM15641" s="4"/>
    </row>
    <row r="15642" spans="21:39" x14ac:dyDescent="0.2">
      <c r="U15642" s="4"/>
      <c r="V15642" s="4"/>
      <c r="W15642" s="4"/>
      <c r="X15642" s="4"/>
      <c r="AJ15642" s="4"/>
      <c r="AK15642" s="4"/>
      <c r="AL15642" s="4"/>
      <c r="AM15642" s="4"/>
    </row>
    <row r="15643" spans="21:39" x14ac:dyDescent="0.2">
      <c r="U15643" s="4"/>
      <c r="V15643" s="4"/>
      <c r="W15643" s="4"/>
      <c r="X15643" s="4"/>
      <c r="AJ15643" s="4"/>
      <c r="AK15643" s="4"/>
      <c r="AL15643" s="4"/>
      <c r="AM15643" s="4"/>
    </row>
    <row r="15644" spans="21:39" x14ac:dyDescent="0.2">
      <c r="U15644" s="4"/>
      <c r="V15644" s="4"/>
      <c r="W15644" s="4"/>
      <c r="X15644" s="4"/>
      <c r="AJ15644" s="4"/>
      <c r="AK15644" s="4"/>
      <c r="AL15644" s="4"/>
      <c r="AM15644" s="4"/>
    </row>
    <row r="15645" spans="21:39" x14ac:dyDescent="0.2">
      <c r="U15645" s="4"/>
      <c r="V15645" s="4"/>
      <c r="W15645" s="4"/>
      <c r="X15645" s="4"/>
      <c r="AJ15645" s="4"/>
      <c r="AK15645" s="4"/>
      <c r="AL15645" s="4"/>
      <c r="AM15645" s="4"/>
    </row>
    <row r="15646" spans="21:39" x14ac:dyDescent="0.2">
      <c r="U15646" s="4"/>
      <c r="V15646" s="4"/>
      <c r="W15646" s="4"/>
      <c r="X15646" s="4"/>
      <c r="AJ15646" s="4"/>
      <c r="AK15646" s="4"/>
      <c r="AL15646" s="4"/>
      <c r="AM15646" s="4"/>
    </row>
    <row r="15647" spans="21:39" x14ac:dyDescent="0.2">
      <c r="U15647" s="4"/>
      <c r="V15647" s="4"/>
      <c r="W15647" s="4"/>
      <c r="X15647" s="4"/>
      <c r="AJ15647" s="4"/>
      <c r="AK15647" s="4"/>
      <c r="AL15647" s="4"/>
      <c r="AM15647" s="4"/>
    </row>
    <row r="15648" spans="21:39" x14ac:dyDescent="0.2">
      <c r="U15648" s="4"/>
      <c r="V15648" s="4"/>
      <c r="W15648" s="4"/>
      <c r="X15648" s="4"/>
      <c r="AJ15648" s="4"/>
      <c r="AK15648" s="4"/>
      <c r="AL15648" s="4"/>
      <c r="AM15648" s="4"/>
    </row>
    <row r="15649" spans="21:39" x14ac:dyDescent="0.2">
      <c r="U15649" s="4"/>
      <c r="V15649" s="4"/>
      <c r="W15649" s="4"/>
      <c r="X15649" s="4"/>
      <c r="AJ15649" s="4"/>
      <c r="AK15649" s="4"/>
      <c r="AL15649" s="4"/>
      <c r="AM15649" s="4"/>
    </row>
    <row r="15650" spans="21:39" x14ac:dyDescent="0.2">
      <c r="U15650" s="4"/>
      <c r="V15650" s="4"/>
      <c r="W15650" s="4"/>
      <c r="X15650" s="4"/>
      <c r="AJ15650" s="4"/>
      <c r="AK15650" s="4"/>
      <c r="AL15650" s="4"/>
      <c r="AM15650" s="4"/>
    </row>
    <row r="15651" spans="21:39" x14ac:dyDescent="0.2">
      <c r="U15651" s="4"/>
      <c r="V15651" s="4"/>
      <c r="W15651" s="4"/>
      <c r="X15651" s="4"/>
      <c r="AJ15651" s="4"/>
      <c r="AK15651" s="4"/>
      <c r="AL15651" s="4"/>
      <c r="AM15651" s="4"/>
    </row>
    <row r="15652" spans="21:39" x14ac:dyDescent="0.2">
      <c r="U15652" s="4"/>
      <c r="V15652" s="4"/>
      <c r="W15652" s="4"/>
      <c r="X15652" s="4"/>
      <c r="AJ15652" s="4"/>
      <c r="AK15652" s="4"/>
      <c r="AL15652" s="4"/>
      <c r="AM15652" s="4"/>
    </row>
    <row r="15653" spans="21:39" x14ac:dyDescent="0.2">
      <c r="U15653" s="4"/>
      <c r="V15653" s="4"/>
      <c r="W15653" s="4"/>
      <c r="X15653" s="4"/>
      <c r="AJ15653" s="4"/>
      <c r="AK15653" s="4"/>
      <c r="AL15653" s="4"/>
      <c r="AM15653" s="4"/>
    </row>
    <row r="15654" spans="21:39" x14ac:dyDescent="0.2">
      <c r="U15654" s="4"/>
      <c r="V15654" s="4"/>
      <c r="W15654" s="4"/>
      <c r="X15654" s="4"/>
      <c r="AJ15654" s="4"/>
      <c r="AK15654" s="4"/>
      <c r="AL15654" s="4"/>
      <c r="AM15654" s="4"/>
    </row>
    <row r="15655" spans="21:39" x14ac:dyDescent="0.2">
      <c r="U15655" s="4"/>
      <c r="V15655" s="4"/>
      <c r="W15655" s="4"/>
      <c r="X15655" s="4"/>
      <c r="AJ15655" s="4"/>
      <c r="AK15655" s="4"/>
      <c r="AL15655" s="4"/>
      <c r="AM15655" s="4"/>
    </row>
    <row r="15656" spans="21:39" x14ac:dyDescent="0.2">
      <c r="U15656" s="4"/>
      <c r="V15656" s="4"/>
      <c r="W15656" s="4"/>
      <c r="X15656" s="4"/>
      <c r="AJ15656" s="4"/>
      <c r="AK15656" s="4"/>
      <c r="AL15656" s="4"/>
      <c r="AM15656" s="4"/>
    </row>
    <row r="15657" spans="21:39" x14ac:dyDescent="0.2">
      <c r="U15657" s="4"/>
      <c r="V15657" s="4"/>
      <c r="W15657" s="4"/>
      <c r="X15657" s="4"/>
      <c r="AJ15657" s="4"/>
      <c r="AK15657" s="4"/>
      <c r="AL15657" s="4"/>
      <c r="AM15657" s="4"/>
    </row>
    <row r="15658" spans="21:39" x14ac:dyDescent="0.2">
      <c r="U15658" s="4"/>
      <c r="V15658" s="4"/>
      <c r="W15658" s="4"/>
      <c r="X15658" s="4"/>
      <c r="AJ15658" s="4"/>
      <c r="AK15658" s="4"/>
      <c r="AL15658" s="4"/>
      <c r="AM15658" s="4"/>
    </row>
    <row r="15659" spans="21:39" x14ac:dyDescent="0.2">
      <c r="U15659" s="4"/>
      <c r="V15659" s="4"/>
      <c r="W15659" s="4"/>
      <c r="X15659" s="4"/>
      <c r="AJ15659" s="4"/>
      <c r="AK15659" s="4"/>
      <c r="AL15659" s="4"/>
      <c r="AM15659" s="4"/>
    </row>
    <row r="15660" spans="21:39" x14ac:dyDescent="0.2">
      <c r="U15660" s="4"/>
      <c r="V15660" s="4"/>
      <c r="W15660" s="4"/>
      <c r="X15660" s="4"/>
      <c r="AJ15660" s="4"/>
      <c r="AK15660" s="4"/>
      <c r="AL15660" s="4"/>
      <c r="AM15660" s="4"/>
    </row>
    <row r="15661" spans="21:39" x14ac:dyDescent="0.2">
      <c r="U15661" s="4"/>
      <c r="V15661" s="4"/>
      <c r="W15661" s="4"/>
      <c r="X15661" s="4"/>
      <c r="AJ15661" s="4"/>
      <c r="AK15661" s="4"/>
      <c r="AL15661" s="4"/>
      <c r="AM15661" s="4"/>
    </row>
    <row r="15662" spans="21:39" x14ac:dyDescent="0.2">
      <c r="U15662" s="4"/>
      <c r="V15662" s="4"/>
      <c r="W15662" s="4"/>
      <c r="X15662" s="4"/>
      <c r="AJ15662" s="4"/>
      <c r="AK15662" s="4"/>
      <c r="AL15662" s="4"/>
      <c r="AM15662" s="4"/>
    </row>
    <row r="15663" spans="21:39" x14ac:dyDescent="0.2">
      <c r="U15663" s="4"/>
      <c r="V15663" s="4"/>
      <c r="W15663" s="4"/>
      <c r="X15663" s="4"/>
      <c r="AJ15663" s="4"/>
      <c r="AK15663" s="4"/>
      <c r="AL15663" s="4"/>
      <c r="AM15663" s="4"/>
    </row>
    <row r="15664" spans="21:39" x14ac:dyDescent="0.2">
      <c r="U15664" s="4"/>
      <c r="V15664" s="4"/>
      <c r="W15664" s="4"/>
      <c r="X15664" s="4"/>
      <c r="AJ15664" s="4"/>
      <c r="AK15664" s="4"/>
      <c r="AL15664" s="4"/>
      <c r="AM15664" s="4"/>
    </row>
    <row r="15665" spans="21:39" x14ac:dyDescent="0.2">
      <c r="U15665" s="4"/>
      <c r="V15665" s="4"/>
      <c r="W15665" s="4"/>
      <c r="X15665" s="4"/>
      <c r="AJ15665" s="4"/>
      <c r="AK15665" s="4"/>
      <c r="AL15665" s="4"/>
      <c r="AM15665" s="4"/>
    </row>
    <row r="15666" spans="21:39" x14ac:dyDescent="0.2">
      <c r="U15666" s="4"/>
      <c r="V15666" s="4"/>
      <c r="W15666" s="4"/>
      <c r="X15666" s="4"/>
      <c r="AJ15666" s="4"/>
      <c r="AK15666" s="4"/>
      <c r="AL15666" s="4"/>
      <c r="AM15666" s="4"/>
    </row>
    <row r="15667" spans="21:39" x14ac:dyDescent="0.2">
      <c r="U15667" s="4"/>
      <c r="V15667" s="4"/>
      <c r="W15667" s="4"/>
      <c r="X15667" s="4"/>
      <c r="AJ15667" s="4"/>
      <c r="AK15667" s="4"/>
      <c r="AL15667" s="4"/>
      <c r="AM15667" s="4"/>
    </row>
    <row r="15668" spans="21:39" x14ac:dyDescent="0.2">
      <c r="U15668" s="4"/>
      <c r="V15668" s="4"/>
      <c r="W15668" s="4"/>
      <c r="X15668" s="4"/>
      <c r="AJ15668" s="4"/>
      <c r="AK15668" s="4"/>
      <c r="AL15668" s="4"/>
      <c r="AM15668" s="4"/>
    </row>
    <row r="15669" spans="21:39" x14ac:dyDescent="0.2">
      <c r="U15669" s="4"/>
      <c r="V15669" s="4"/>
      <c r="W15669" s="4"/>
      <c r="X15669" s="4"/>
      <c r="AJ15669" s="4"/>
      <c r="AK15669" s="4"/>
      <c r="AL15669" s="4"/>
      <c r="AM15669" s="4"/>
    </row>
    <row r="15670" spans="21:39" x14ac:dyDescent="0.2">
      <c r="U15670" s="4"/>
      <c r="V15670" s="4"/>
      <c r="W15670" s="4"/>
      <c r="X15670" s="4"/>
      <c r="AJ15670" s="4"/>
      <c r="AK15670" s="4"/>
      <c r="AL15670" s="4"/>
      <c r="AM15670" s="4"/>
    </row>
    <row r="15671" spans="21:39" x14ac:dyDescent="0.2">
      <c r="U15671" s="4"/>
      <c r="V15671" s="4"/>
      <c r="W15671" s="4"/>
      <c r="X15671" s="4"/>
      <c r="AJ15671" s="4"/>
      <c r="AK15671" s="4"/>
      <c r="AL15671" s="4"/>
      <c r="AM15671" s="4"/>
    </row>
    <row r="15672" spans="21:39" x14ac:dyDescent="0.2">
      <c r="U15672" s="4"/>
      <c r="V15672" s="4"/>
      <c r="W15672" s="4"/>
      <c r="X15672" s="4"/>
      <c r="AJ15672" s="4"/>
      <c r="AK15672" s="4"/>
      <c r="AL15672" s="4"/>
      <c r="AM15672" s="4"/>
    </row>
    <row r="15673" spans="21:39" x14ac:dyDescent="0.2">
      <c r="U15673" s="4"/>
      <c r="V15673" s="4"/>
      <c r="W15673" s="4"/>
      <c r="X15673" s="4"/>
      <c r="AJ15673" s="4"/>
      <c r="AK15673" s="4"/>
      <c r="AL15673" s="4"/>
      <c r="AM15673" s="4"/>
    </row>
    <row r="15674" spans="21:39" x14ac:dyDescent="0.2">
      <c r="U15674" s="4"/>
      <c r="V15674" s="4"/>
      <c r="W15674" s="4"/>
      <c r="X15674" s="4"/>
      <c r="AJ15674" s="4"/>
      <c r="AK15674" s="4"/>
      <c r="AL15674" s="4"/>
      <c r="AM15674" s="4"/>
    </row>
    <row r="15675" spans="21:39" x14ac:dyDescent="0.2">
      <c r="U15675" s="4"/>
      <c r="V15675" s="4"/>
      <c r="W15675" s="4"/>
      <c r="X15675" s="4"/>
      <c r="AJ15675" s="4"/>
      <c r="AK15675" s="4"/>
      <c r="AL15675" s="4"/>
      <c r="AM15675" s="4"/>
    </row>
    <row r="15676" spans="21:39" x14ac:dyDescent="0.2">
      <c r="U15676" s="4"/>
      <c r="V15676" s="4"/>
      <c r="W15676" s="4"/>
      <c r="X15676" s="4"/>
      <c r="AJ15676" s="4"/>
      <c r="AK15676" s="4"/>
      <c r="AL15676" s="4"/>
      <c r="AM15676" s="4"/>
    </row>
    <row r="15677" spans="21:39" x14ac:dyDescent="0.2">
      <c r="U15677" s="4"/>
      <c r="V15677" s="4"/>
      <c r="W15677" s="4"/>
      <c r="X15677" s="4"/>
      <c r="AJ15677" s="4"/>
      <c r="AK15677" s="4"/>
      <c r="AL15677" s="4"/>
      <c r="AM15677" s="4"/>
    </row>
    <row r="15678" spans="21:39" x14ac:dyDescent="0.2">
      <c r="U15678" s="4"/>
      <c r="V15678" s="4"/>
      <c r="W15678" s="4"/>
      <c r="X15678" s="4"/>
      <c r="AJ15678" s="4"/>
      <c r="AK15678" s="4"/>
      <c r="AL15678" s="4"/>
      <c r="AM15678" s="4"/>
    </row>
    <row r="15679" spans="21:39" x14ac:dyDescent="0.2">
      <c r="U15679" s="4"/>
      <c r="V15679" s="4"/>
      <c r="W15679" s="4"/>
      <c r="X15679" s="4"/>
      <c r="AJ15679" s="4"/>
      <c r="AK15679" s="4"/>
      <c r="AL15679" s="4"/>
      <c r="AM15679" s="4"/>
    </row>
    <row r="15680" spans="21:39" x14ac:dyDescent="0.2">
      <c r="U15680" s="4"/>
      <c r="V15680" s="4"/>
      <c r="W15680" s="4"/>
      <c r="X15680" s="4"/>
      <c r="AJ15680" s="4"/>
      <c r="AK15680" s="4"/>
      <c r="AL15680" s="4"/>
      <c r="AM15680" s="4"/>
    </row>
    <row r="15681" spans="21:39" x14ac:dyDescent="0.2">
      <c r="U15681" s="4"/>
      <c r="V15681" s="4"/>
      <c r="W15681" s="4"/>
      <c r="X15681" s="4"/>
      <c r="AJ15681" s="4"/>
      <c r="AK15681" s="4"/>
      <c r="AL15681" s="4"/>
      <c r="AM15681" s="4"/>
    </row>
    <row r="15682" spans="21:39" x14ac:dyDescent="0.2">
      <c r="U15682" s="4"/>
      <c r="V15682" s="4"/>
      <c r="W15682" s="4"/>
      <c r="X15682" s="4"/>
      <c r="AJ15682" s="4"/>
      <c r="AK15682" s="4"/>
      <c r="AL15682" s="4"/>
      <c r="AM15682" s="4"/>
    </row>
    <row r="15683" spans="21:39" x14ac:dyDescent="0.2">
      <c r="U15683" s="4"/>
      <c r="V15683" s="4"/>
      <c r="W15683" s="4"/>
      <c r="X15683" s="4"/>
      <c r="AJ15683" s="4"/>
      <c r="AK15683" s="4"/>
      <c r="AL15683" s="4"/>
      <c r="AM15683" s="4"/>
    </row>
    <row r="15684" spans="21:39" x14ac:dyDescent="0.2">
      <c r="U15684" s="4"/>
      <c r="V15684" s="4"/>
      <c r="W15684" s="4"/>
      <c r="X15684" s="4"/>
      <c r="AJ15684" s="4"/>
      <c r="AK15684" s="4"/>
      <c r="AL15684" s="4"/>
      <c r="AM15684" s="4"/>
    </row>
    <row r="15685" spans="21:39" x14ac:dyDescent="0.2">
      <c r="U15685" s="4"/>
      <c r="V15685" s="4"/>
      <c r="W15685" s="4"/>
      <c r="X15685" s="4"/>
      <c r="AJ15685" s="4"/>
      <c r="AK15685" s="4"/>
      <c r="AL15685" s="4"/>
      <c r="AM15685" s="4"/>
    </row>
    <row r="15686" spans="21:39" x14ac:dyDescent="0.2">
      <c r="U15686" s="4"/>
      <c r="V15686" s="4"/>
      <c r="W15686" s="4"/>
      <c r="X15686" s="4"/>
      <c r="AJ15686" s="4"/>
      <c r="AK15686" s="4"/>
      <c r="AL15686" s="4"/>
      <c r="AM15686" s="4"/>
    </row>
    <row r="15687" spans="21:39" x14ac:dyDescent="0.2">
      <c r="U15687" s="4"/>
      <c r="V15687" s="4"/>
      <c r="W15687" s="4"/>
      <c r="X15687" s="4"/>
      <c r="AJ15687" s="4"/>
      <c r="AK15687" s="4"/>
      <c r="AL15687" s="4"/>
      <c r="AM15687" s="4"/>
    </row>
    <row r="15688" spans="21:39" x14ac:dyDescent="0.2">
      <c r="U15688" s="4"/>
      <c r="V15688" s="4"/>
      <c r="W15688" s="4"/>
      <c r="X15688" s="4"/>
      <c r="AJ15688" s="4"/>
      <c r="AK15688" s="4"/>
      <c r="AL15688" s="4"/>
      <c r="AM15688" s="4"/>
    </row>
    <row r="15689" spans="21:39" x14ac:dyDescent="0.2">
      <c r="U15689" s="4"/>
      <c r="V15689" s="4"/>
      <c r="W15689" s="4"/>
      <c r="X15689" s="4"/>
      <c r="AJ15689" s="4"/>
      <c r="AK15689" s="4"/>
      <c r="AL15689" s="4"/>
      <c r="AM15689" s="4"/>
    </row>
    <row r="15690" spans="21:39" x14ac:dyDescent="0.2">
      <c r="U15690" s="4"/>
      <c r="V15690" s="4"/>
      <c r="W15690" s="4"/>
      <c r="X15690" s="4"/>
      <c r="AJ15690" s="4"/>
      <c r="AK15690" s="4"/>
      <c r="AL15690" s="4"/>
      <c r="AM15690" s="4"/>
    </row>
    <row r="15691" spans="21:39" x14ac:dyDescent="0.2">
      <c r="U15691" s="4"/>
      <c r="V15691" s="4"/>
      <c r="W15691" s="4"/>
      <c r="X15691" s="4"/>
      <c r="AJ15691" s="4"/>
      <c r="AK15691" s="4"/>
      <c r="AL15691" s="4"/>
      <c r="AM15691" s="4"/>
    </row>
    <row r="15692" spans="21:39" x14ac:dyDescent="0.2">
      <c r="U15692" s="4"/>
      <c r="V15692" s="4"/>
      <c r="W15692" s="4"/>
      <c r="X15692" s="4"/>
      <c r="AJ15692" s="4"/>
      <c r="AK15692" s="4"/>
      <c r="AL15692" s="4"/>
      <c r="AM15692" s="4"/>
    </row>
    <row r="15693" spans="21:39" x14ac:dyDescent="0.2">
      <c r="U15693" s="4"/>
      <c r="V15693" s="4"/>
      <c r="W15693" s="4"/>
      <c r="X15693" s="4"/>
      <c r="AJ15693" s="4"/>
      <c r="AK15693" s="4"/>
      <c r="AL15693" s="4"/>
      <c r="AM15693" s="4"/>
    </row>
    <row r="15694" spans="21:39" x14ac:dyDescent="0.2">
      <c r="U15694" s="4"/>
      <c r="V15694" s="4"/>
      <c r="W15694" s="4"/>
      <c r="X15694" s="4"/>
      <c r="AJ15694" s="4"/>
      <c r="AK15694" s="4"/>
      <c r="AL15694" s="4"/>
      <c r="AM15694" s="4"/>
    </row>
    <row r="15695" spans="21:39" x14ac:dyDescent="0.2">
      <c r="U15695" s="4"/>
      <c r="V15695" s="4"/>
      <c r="W15695" s="4"/>
      <c r="X15695" s="4"/>
      <c r="AJ15695" s="4"/>
      <c r="AK15695" s="4"/>
      <c r="AL15695" s="4"/>
      <c r="AM15695" s="4"/>
    </row>
    <row r="15696" spans="21:39" x14ac:dyDescent="0.2">
      <c r="U15696" s="4"/>
      <c r="V15696" s="4"/>
      <c r="W15696" s="4"/>
      <c r="X15696" s="4"/>
      <c r="AJ15696" s="4"/>
      <c r="AK15696" s="4"/>
      <c r="AL15696" s="4"/>
      <c r="AM15696" s="4"/>
    </row>
    <row r="15697" spans="21:39" x14ac:dyDescent="0.2">
      <c r="U15697" s="4"/>
      <c r="V15697" s="4"/>
      <c r="W15697" s="4"/>
      <c r="X15697" s="4"/>
      <c r="AJ15697" s="4"/>
      <c r="AK15697" s="4"/>
      <c r="AL15697" s="4"/>
      <c r="AM15697" s="4"/>
    </row>
    <row r="15698" spans="21:39" x14ac:dyDescent="0.2">
      <c r="U15698" s="4"/>
      <c r="V15698" s="4"/>
      <c r="W15698" s="4"/>
      <c r="X15698" s="4"/>
      <c r="AJ15698" s="4"/>
      <c r="AK15698" s="4"/>
      <c r="AL15698" s="4"/>
      <c r="AM15698" s="4"/>
    </row>
    <row r="15699" spans="21:39" x14ac:dyDescent="0.2">
      <c r="U15699" s="4"/>
      <c r="V15699" s="4"/>
      <c r="W15699" s="4"/>
      <c r="X15699" s="4"/>
      <c r="AJ15699" s="4"/>
      <c r="AK15699" s="4"/>
      <c r="AL15699" s="4"/>
      <c r="AM15699" s="4"/>
    </row>
    <row r="15700" spans="21:39" x14ac:dyDescent="0.2">
      <c r="U15700" s="4"/>
      <c r="V15700" s="4"/>
      <c r="W15700" s="4"/>
      <c r="X15700" s="4"/>
      <c r="AJ15700" s="4"/>
      <c r="AK15700" s="4"/>
      <c r="AL15700" s="4"/>
      <c r="AM15700" s="4"/>
    </row>
    <row r="15701" spans="21:39" x14ac:dyDescent="0.2">
      <c r="U15701" s="4"/>
      <c r="V15701" s="4"/>
      <c r="W15701" s="4"/>
      <c r="X15701" s="4"/>
      <c r="AJ15701" s="4"/>
      <c r="AK15701" s="4"/>
      <c r="AL15701" s="4"/>
      <c r="AM15701" s="4"/>
    </row>
    <row r="15702" spans="21:39" x14ac:dyDescent="0.2">
      <c r="U15702" s="4"/>
      <c r="V15702" s="4"/>
      <c r="W15702" s="4"/>
      <c r="X15702" s="4"/>
      <c r="AJ15702" s="4"/>
      <c r="AK15702" s="4"/>
      <c r="AL15702" s="4"/>
      <c r="AM15702" s="4"/>
    </row>
    <row r="15703" spans="21:39" x14ac:dyDescent="0.2">
      <c r="U15703" s="4"/>
      <c r="V15703" s="4"/>
      <c r="W15703" s="4"/>
      <c r="X15703" s="4"/>
      <c r="AJ15703" s="4"/>
      <c r="AK15703" s="4"/>
      <c r="AL15703" s="4"/>
      <c r="AM15703" s="4"/>
    </row>
    <row r="15704" spans="21:39" x14ac:dyDescent="0.2">
      <c r="U15704" s="4"/>
      <c r="V15704" s="4"/>
      <c r="W15704" s="4"/>
      <c r="X15704" s="4"/>
      <c r="AJ15704" s="4"/>
      <c r="AK15704" s="4"/>
      <c r="AL15704" s="4"/>
      <c r="AM15704" s="4"/>
    </row>
    <row r="15705" spans="21:39" x14ac:dyDescent="0.2">
      <c r="U15705" s="4"/>
      <c r="V15705" s="4"/>
      <c r="W15705" s="4"/>
      <c r="X15705" s="4"/>
      <c r="AJ15705" s="4"/>
      <c r="AK15705" s="4"/>
      <c r="AL15705" s="4"/>
      <c r="AM15705" s="4"/>
    </row>
    <row r="15706" spans="21:39" x14ac:dyDescent="0.2">
      <c r="U15706" s="4"/>
      <c r="V15706" s="4"/>
      <c r="W15706" s="4"/>
      <c r="X15706" s="4"/>
      <c r="AJ15706" s="4"/>
      <c r="AK15706" s="4"/>
      <c r="AL15706" s="4"/>
      <c r="AM15706" s="4"/>
    </row>
    <row r="15707" spans="21:39" x14ac:dyDescent="0.2">
      <c r="U15707" s="4"/>
      <c r="V15707" s="4"/>
      <c r="W15707" s="4"/>
      <c r="X15707" s="4"/>
      <c r="AJ15707" s="4"/>
      <c r="AK15707" s="4"/>
      <c r="AL15707" s="4"/>
      <c r="AM15707" s="4"/>
    </row>
    <row r="15708" spans="21:39" x14ac:dyDescent="0.2">
      <c r="U15708" s="4"/>
      <c r="V15708" s="4"/>
      <c r="W15708" s="4"/>
      <c r="X15708" s="4"/>
      <c r="AJ15708" s="4"/>
      <c r="AK15708" s="4"/>
      <c r="AL15708" s="4"/>
      <c r="AM15708" s="4"/>
    </row>
    <row r="15709" spans="21:39" x14ac:dyDescent="0.2">
      <c r="U15709" s="4"/>
      <c r="V15709" s="4"/>
      <c r="W15709" s="4"/>
      <c r="X15709" s="4"/>
      <c r="AJ15709" s="4"/>
      <c r="AK15709" s="4"/>
      <c r="AL15709" s="4"/>
      <c r="AM15709" s="4"/>
    </row>
    <row r="15710" spans="21:39" x14ac:dyDescent="0.2">
      <c r="U15710" s="4"/>
      <c r="V15710" s="4"/>
      <c r="W15710" s="4"/>
      <c r="X15710" s="4"/>
      <c r="AJ15710" s="4"/>
      <c r="AK15710" s="4"/>
      <c r="AL15710" s="4"/>
      <c r="AM15710" s="4"/>
    </row>
    <row r="15711" spans="21:39" x14ac:dyDescent="0.2">
      <c r="U15711" s="4"/>
      <c r="V15711" s="4"/>
      <c r="W15711" s="4"/>
      <c r="X15711" s="4"/>
      <c r="AJ15711" s="4"/>
      <c r="AK15711" s="4"/>
      <c r="AL15711" s="4"/>
      <c r="AM15711" s="4"/>
    </row>
    <row r="15712" spans="21:39" x14ac:dyDescent="0.2">
      <c r="U15712" s="4"/>
      <c r="V15712" s="4"/>
      <c r="W15712" s="4"/>
      <c r="X15712" s="4"/>
      <c r="AJ15712" s="4"/>
      <c r="AK15712" s="4"/>
      <c r="AL15712" s="4"/>
      <c r="AM15712" s="4"/>
    </row>
    <row r="15713" spans="21:39" x14ac:dyDescent="0.2">
      <c r="U15713" s="4"/>
      <c r="V15713" s="4"/>
      <c r="W15713" s="4"/>
      <c r="X15713" s="4"/>
      <c r="AJ15713" s="4"/>
      <c r="AK15713" s="4"/>
      <c r="AL15713" s="4"/>
      <c r="AM15713" s="4"/>
    </row>
    <row r="15714" spans="21:39" x14ac:dyDescent="0.2">
      <c r="U15714" s="4"/>
      <c r="V15714" s="4"/>
      <c r="W15714" s="4"/>
      <c r="X15714" s="4"/>
      <c r="AJ15714" s="4"/>
      <c r="AK15714" s="4"/>
      <c r="AL15714" s="4"/>
      <c r="AM15714" s="4"/>
    </row>
    <row r="15715" spans="21:39" x14ac:dyDescent="0.2">
      <c r="U15715" s="4"/>
      <c r="V15715" s="4"/>
      <c r="W15715" s="4"/>
      <c r="X15715" s="4"/>
      <c r="AJ15715" s="4"/>
      <c r="AK15715" s="4"/>
      <c r="AL15715" s="4"/>
      <c r="AM15715" s="4"/>
    </row>
    <row r="15716" spans="21:39" x14ac:dyDescent="0.2">
      <c r="U15716" s="4"/>
      <c r="V15716" s="4"/>
      <c r="W15716" s="4"/>
      <c r="X15716" s="4"/>
      <c r="AJ15716" s="4"/>
      <c r="AK15716" s="4"/>
      <c r="AL15716" s="4"/>
      <c r="AM15716" s="4"/>
    </row>
    <row r="15717" spans="21:39" x14ac:dyDescent="0.2">
      <c r="U15717" s="4"/>
      <c r="V15717" s="4"/>
      <c r="W15717" s="4"/>
      <c r="X15717" s="4"/>
      <c r="AJ15717" s="4"/>
      <c r="AK15717" s="4"/>
      <c r="AL15717" s="4"/>
      <c r="AM15717" s="4"/>
    </row>
    <row r="15718" spans="21:39" x14ac:dyDescent="0.2">
      <c r="U15718" s="4"/>
      <c r="V15718" s="4"/>
      <c r="W15718" s="4"/>
      <c r="X15718" s="4"/>
      <c r="AJ15718" s="4"/>
      <c r="AK15718" s="4"/>
      <c r="AL15718" s="4"/>
      <c r="AM15718" s="4"/>
    </row>
    <row r="15719" spans="21:39" x14ac:dyDescent="0.2">
      <c r="U15719" s="4"/>
      <c r="V15719" s="4"/>
      <c r="W15719" s="4"/>
      <c r="X15719" s="4"/>
      <c r="AJ15719" s="4"/>
      <c r="AK15719" s="4"/>
      <c r="AL15719" s="4"/>
      <c r="AM15719" s="4"/>
    </row>
    <row r="15720" spans="21:39" x14ac:dyDescent="0.2">
      <c r="U15720" s="4"/>
      <c r="V15720" s="4"/>
      <c r="W15720" s="4"/>
      <c r="X15720" s="4"/>
      <c r="AJ15720" s="4"/>
      <c r="AK15720" s="4"/>
      <c r="AL15720" s="4"/>
      <c r="AM15720" s="4"/>
    </row>
    <row r="15721" spans="21:39" x14ac:dyDescent="0.2">
      <c r="U15721" s="4"/>
      <c r="V15721" s="4"/>
      <c r="W15721" s="4"/>
      <c r="X15721" s="4"/>
      <c r="AJ15721" s="4"/>
      <c r="AK15721" s="4"/>
      <c r="AL15721" s="4"/>
      <c r="AM15721" s="4"/>
    </row>
    <row r="15722" spans="21:39" x14ac:dyDescent="0.2">
      <c r="U15722" s="4"/>
      <c r="V15722" s="4"/>
      <c r="W15722" s="4"/>
      <c r="X15722" s="4"/>
      <c r="AJ15722" s="4"/>
      <c r="AK15722" s="4"/>
      <c r="AL15722" s="4"/>
      <c r="AM15722" s="4"/>
    </row>
    <row r="15723" spans="21:39" x14ac:dyDescent="0.2">
      <c r="U15723" s="4"/>
      <c r="V15723" s="4"/>
      <c r="W15723" s="4"/>
      <c r="X15723" s="4"/>
      <c r="AJ15723" s="4"/>
      <c r="AK15723" s="4"/>
      <c r="AL15723" s="4"/>
      <c r="AM15723" s="4"/>
    </row>
    <row r="15724" spans="21:39" x14ac:dyDescent="0.2">
      <c r="U15724" s="4"/>
      <c r="V15724" s="4"/>
      <c r="W15724" s="4"/>
      <c r="X15724" s="4"/>
      <c r="AJ15724" s="4"/>
      <c r="AK15724" s="4"/>
      <c r="AL15724" s="4"/>
      <c r="AM15724" s="4"/>
    </row>
    <row r="15725" spans="21:39" x14ac:dyDescent="0.2">
      <c r="U15725" s="4"/>
      <c r="V15725" s="4"/>
      <c r="W15725" s="4"/>
      <c r="X15725" s="4"/>
      <c r="AJ15725" s="4"/>
      <c r="AK15725" s="4"/>
      <c r="AL15725" s="4"/>
      <c r="AM15725" s="4"/>
    </row>
    <row r="15726" spans="21:39" x14ac:dyDescent="0.2">
      <c r="U15726" s="4"/>
      <c r="V15726" s="4"/>
      <c r="W15726" s="4"/>
      <c r="X15726" s="4"/>
      <c r="AJ15726" s="4"/>
      <c r="AK15726" s="4"/>
      <c r="AL15726" s="4"/>
      <c r="AM15726" s="4"/>
    </row>
    <row r="15727" spans="21:39" x14ac:dyDescent="0.2">
      <c r="U15727" s="4"/>
      <c r="V15727" s="4"/>
      <c r="W15727" s="4"/>
      <c r="X15727" s="4"/>
      <c r="AJ15727" s="4"/>
      <c r="AK15727" s="4"/>
      <c r="AL15727" s="4"/>
      <c r="AM15727" s="4"/>
    </row>
    <row r="15728" spans="21:39" x14ac:dyDescent="0.2">
      <c r="U15728" s="4"/>
      <c r="V15728" s="4"/>
      <c r="W15728" s="4"/>
      <c r="X15728" s="4"/>
      <c r="AJ15728" s="4"/>
      <c r="AK15728" s="4"/>
      <c r="AL15728" s="4"/>
      <c r="AM15728" s="4"/>
    </row>
    <row r="15729" spans="21:39" x14ac:dyDescent="0.2">
      <c r="U15729" s="4"/>
      <c r="V15729" s="4"/>
      <c r="W15729" s="4"/>
      <c r="X15729" s="4"/>
      <c r="AJ15729" s="4"/>
      <c r="AK15729" s="4"/>
      <c r="AL15729" s="4"/>
      <c r="AM15729" s="4"/>
    </row>
    <row r="15730" spans="21:39" x14ac:dyDescent="0.2">
      <c r="U15730" s="4"/>
      <c r="V15730" s="4"/>
      <c r="W15730" s="4"/>
      <c r="X15730" s="4"/>
      <c r="AJ15730" s="4"/>
      <c r="AK15730" s="4"/>
      <c r="AL15730" s="4"/>
      <c r="AM15730" s="4"/>
    </row>
    <row r="15731" spans="21:39" x14ac:dyDescent="0.2">
      <c r="U15731" s="4"/>
      <c r="V15731" s="4"/>
      <c r="W15731" s="4"/>
      <c r="X15731" s="4"/>
      <c r="AJ15731" s="4"/>
      <c r="AK15731" s="4"/>
      <c r="AL15731" s="4"/>
      <c r="AM15731" s="4"/>
    </row>
    <row r="15732" spans="21:39" x14ac:dyDescent="0.2">
      <c r="U15732" s="4"/>
      <c r="V15732" s="4"/>
      <c r="W15732" s="4"/>
      <c r="X15732" s="4"/>
      <c r="AJ15732" s="4"/>
      <c r="AK15732" s="4"/>
      <c r="AL15732" s="4"/>
      <c r="AM15732" s="4"/>
    </row>
    <row r="15733" spans="21:39" x14ac:dyDescent="0.2">
      <c r="U15733" s="4"/>
      <c r="V15733" s="4"/>
      <c r="W15733" s="4"/>
      <c r="X15733" s="4"/>
      <c r="AJ15733" s="4"/>
      <c r="AK15733" s="4"/>
      <c r="AL15733" s="4"/>
      <c r="AM15733" s="4"/>
    </row>
    <row r="15734" spans="21:39" x14ac:dyDescent="0.2">
      <c r="U15734" s="4"/>
      <c r="V15734" s="4"/>
      <c r="W15734" s="4"/>
      <c r="X15734" s="4"/>
      <c r="AJ15734" s="4"/>
      <c r="AK15734" s="4"/>
      <c r="AL15734" s="4"/>
      <c r="AM15734" s="4"/>
    </row>
    <row r="15735" spans="21:39" x14ac:dyDescent="0.2">
      <c r="U15735" s="4"/>
      <c r="V15735" s="4"/>
      <c r="W15735" s="4"/>
      <c r="X15735" s="4"/>
      <c r="AJ15735" s="4"/>
      <c r="AK15735" s="4"/>
      <c r="AL15735" s="4"/>
      <c r="AM15735" s="4"/>
    </row>
    <row r="15736" spans="21:39" x14ac:dyDescent="0.2">
      <c r="U15736" s="4"/>
      <c r="V15736" s="4"/>
      <c r="W15736" s="4"/>
      <c r="X15736" s="4"/>
      <c r="AJ15736" s="4"/>
      <c r="AK15736" s="4"/>
      <c r="AL15736" s="4"/>
      <c r="AM15736" s="4"/>
    </row>
    <row r="15737" spans="21:39" x14ac:dyDescent="0.2">
      <c r="U15737" s="4"/>
      <c r="V15737" s="4"/>
      <c r="W15737" s="4"/>
      <c r="X15737" s="4"/>
      <c r="AJ15737" s="4"/>
      <c r="AK15737" s="4"/>
      <c r="AL15737" s="4"/>
      <c r="AM15737" s="4"/>
    </row>
    <row r="15738" spans="21:39" x14ac:dyDescent="0.2">
      <c r="U15738" s="4"/>
      <c r="V15738" s="4"/>
      <c r="W15738" s="4"/>
      <c r="X15738" s="4"/>
      <c r="AJ15738" s="4"/>
      <c r="AK15738" s="4"/>
      <c r="AL15738" s="4"/>
      <c r="AM15738" s="4"/>
    </row>
    <row r="15739" spans="21:39" x14ac:dyDescent="0.2">
      <c r="U15739" s="4"/>
      <c r="V15739" s="4"/>
      <c r="W15739" s="4"/>
      <c r="X15739" s="4"/>
      <c r="AJ15739" s="4"/>
      <c r="AK15739" s="4"/>
      <c r="AL15739" s="4"/>
      <c r="AM15739" s="4"/>
    </row>
    <row r="15740" spans="21:39" x14ac:dyDescent="0.2">
      <c r="U15740" s="4"/>
      <c r="V15740" s="4"/>
      <c r="W15740" s="4"/>
      <c r="X15740" s="4"/>
      <c r="AJ15740" s="4"/>
      <c r="AK15740" s="4"/>
      <c r="AL15740" s="4"/>
      <c r="AM15740" s="4"/>
    </row>
    <row r="15741" spans="21:39" x14ac:dyDescent="0.2">
      <c r="U15741" s="4"/>
      <c r="V15741" s="4"/>
      <c r="W15741" s="4"/>
      <c r="X15741" s="4"/>
      <c r="AJ15741" s="4"/>
      <c r="AK15741" s="4"/>
      <c r="AL15741" s="4"/>
      <c r="AM15741" s="4"/>
    </row>
    <row r="15742" spans="21:39" x14ac:dyDescent="0.2">
      <c r="U15742" s="4"/>
      <c r="V15742" s="4"/>
      <c r="W15742" s="4"/>
      <c r="X15742" s="4"/>
      <c r="AJ15742" s="4"/>
      <c r="AK15742" s="4"/>
      <c r="AL15742" s="4"/>
      <c r="AM15742" s="4"/>
    </row>
    <row r="15743" spans="21:39" x14ac:dyDescent="0.2">
      <c r="U15743" s="4"/>
      <c r="V15743" s="4"/>
      <c r="W15743" s="4"/>
      <c r="X15743" s="4"/>
      <c r="AJ15743" s="4"/>
      <c r="AK15743" s="4"/>
      <c r="AL15743" s="4"/>
      <c r="AM15743" s="4"/>
    </row>
    <row r="15744" spans="21:39" x14ac:dyDescent="0.2">
      <c r="U15744" s="4"/>
      <c r="V15744" s="4"/>
      <c r="W15744" s="4"/>
      <c r="X15744" s="4"/>
      <c r="AJ15744" s="4"/>
      <c r="AK15744" s="4"/>
      <c r="AL15744" s="4"/>
      <c r="AM15744" s="4"/>
    </row>
    <row r="15745" spans="21:39" x14ac:dyDescent="0.2">
      <c r="U15745" s="4"/>
      <c r="V15745" s="4"/>
      <c r="W15745" s="4"/>
      <c r="X15745" s="4"/>
      <c r="AJ15745" s="4"/>
      <c r="AK15745" s="4"/>
      <c r="AL15745" s="4"/>
      <c r="AM15745" s="4"/>
    </row>
    <row r="15746" spans="21:39" x14ac:dyDescent="0.2">
      <c r="U15746" s="4"/>
      <c r="V15746" s="4"/>
      <c r="W15746" s="4"/>
      <c r="X15746" s="4"/>
      <c r="AJ15746" s="4"/>
      <c r="AK15746" s="4"/>
      <c r="AL15746" s="4"/>
      <c r="AM15746" s="4"/>
    </row>
    <row r="15747" spans="21:39" x14ac:dyDescent="0.2">
      <c r="U15747" s="4"/>
      <c r="V15747" s="4"/>
      <c r="W15747" s="4"/>
      <c r="X15747" s="4"/>
      <c r="AJ15747" s="4"/>
      <c r="AK15747" s="4"/>
      <c r="AL15747" s="4"/>
      <c r="AM15747" s="4"/>
    </row>
    <row r="15748" spans="21:39" x14ac:dyDescent="0.2">
      <c r="U15748" s="4"/>
      <c r="V15748" s="4"/>
      <c r="W15748" s="4"/>
      <c r="X15748" s="4"/>
      <c r="AJ15748" s="4"/>
      <c r="AK15748" s="4"/>
      <c r="AL15748" s="4"/>
      <c r="AM15748" s="4"/>
    </row>
    <row r="15749" spans="21:39" x14ac:dyDescent="0.2">
      <c r="U15749" s="4"/>
      <c r="V15749" s="4"/>
      <c r="W15749" s="4"/>
      <c r="X15749" s="4"/>
      <c r="AJ15749" s="4"/>
      <c r="AK15749" s="4"/>
      <c r="AL15749" s="4"/>
      <c r="AM15749" s="4"/>
    </row>
    <row r="15750" spans="21:39" x14ac:dyDescent="0.2">
      <c r="U15750" s="4"/>
      <c r="V15750" s="4"/>
      <c r="W15750" s="4"/>
      <c r="X15750" s="4"/>
      <c r="AJ15750" s="4"/>
      <c r="AK15750" s="4"/>
      <c r="AL15750" s="4"/>
      <c r="AM15750" s="4"/>
    </row>
    <row r="15751" spans="21:39" x14ac:dyDescent="0.2">
      <c r="U15751" s="4"/>
      <c r="V15751" s="4"/>
      <c r="W15751" s="4"/>
      <c r="X15751" s="4"/>
      <c r="AJ15751" s="4"/>
      <c r="AK15751" s="4"/>
      <c r="AL15751" s="4"/>
      <c r="AM15751" s="4"/>
    </row>
    <row r="15752" spans="21:39" x14ac:dyDescent="0.2">
      <c r="U15752" s="4"/>
      <c r="V15752" s="4"/>
      <c r="W15752" s="4"/>
      <c r="X15752" s="4"/>
      <c r="AJ15752" s="4"/>
      <c r="AK15752" s="4"/>
      <c r="AL15752" s="4"/>
      <c r="AM15752" s="4"/>
    </row>
    <row r="15753" spans="21:39" x14ac:dyDescent="0.2">
      <c r="U15753" s="4"/>
      <c r="V15753" s="4"/>
      <c r="W15753" s="4"/>
      <c r="X15753" s="4"/>
      <c r="AJ15753" s="4"/>
      <c r="AK15753" s="4"/>
      <c r="AL15753" s="4"/>
      <c r="AM15753" s="4"/>
    </row>
    <row r="15754" spans="21:39" x14ac:dyDescent="0.2">
      <c r="U15754" s="4"/>
      <c r="V15754" s="4"/>
      <c r="W15754" s="4"/>
      <c r="X15754" s="4"/>
      <c r="AJ15754" s="4"/>
      <c r="AK15754" s="4"/>
      <c r="AL15754" s="4"/>
      <c r="AM15754" s="4"/>
    </row>
    <row r="15755" spans="21:39" x14ac:dyDescent="0.2">
      <c r="U15755" s="4"/>
      <c r="V15755" s="4"/>
      <c r="W15755" s="4"/>
      <c r="X15755" s="4"/>
      <c r="AJ15755" s="4"/>
      <c r="AK15755" s="4"/>
      <c r="AL15755" s="4"/>
      <c r="AM15755" s="4"/>
    </row>
    <row r="15756" spans="21:39" x14ac:dyDescent="0.2">
      <c r="U15756" s="4"/>
      <c r="V15756" s="4"/>
      <c r="W15756" s="4"/>
      <c r="X15756" s="4"/>
      <c r="AJ15756" s="4"/>
      <c r="AK15756" s="4"/>
      <c r="AL15756" s="4"/>
      <c r="AM15756" s="4"/>
    </row>
    <row r="15757" spans="21:39" x14ac:dyDescent="0.2">
      <c r="U15757" s="4"/>
      <c r="V15757" s="4"/>
      <c r="W15757" s="4"/>
      <c r="X15757" s="4"/>
      <c r="AJ15757" s="4"/>
      <c r="AK15757" s="4"/>
      <c r="AL15757" s="4"/>
      <c r="AM15757" s="4"/>
    </row>
    <row r="15758" spans="21:39" x14ac:dyDescent="0.2">
      <c r="U15758" s="4"/>
      <c r="V15758" s="4"/>
      <c r="W15758" s="4"/>
      <c r="X15758" s="4"/>
      <c r="AJ15758" s="4"/>
      <c r="AK15758" s="4"/>
      <c r="AL15758" s="4"/>
      <c r="AM15758" s="4"/>
    </row>
    <row r="15759" spans="21:39" x14ac:dyDescent="0.2">
      <c r="U15759" s="4"/>
      <c r="V15759" s="4"/>
      <c r="W15759" s="4"/>
      <c r="X15759" s="4"/>
      <c r="AJ15759" s="4"/>
      <c r="AK15759" s="4"/>
      <c r="AL15759" s="4"/>
      <c r="AM15759" s="4"/>
    </row>
    <row r="15760" spans="21:39" x14ac:dyDescent="0.2">
      <c r="U15760" s="4"/>
      <c r="V15760" s="4"/>
      <c r="W15760" s="4"/>
      <c r="X15760" s="4"/>
      <c r="AJ15760" s="4"/>
      <c r="AK15760" s="4"/>
      <c r="AL15760" s="4"/>
      <c r="AM15760" s="4"/>
    </row>
    <row r="15761" spans="21:39" x14ac:dyDescent="0.2">
      <c r="U15761" s="4"/>
      <c r="V15761" s="4"/>
      <c r="W15761" s="4"/>
      <c r="X15761" s="4"/>
      <c r="AJ15761" s="4"/>
      <c r="AK15761" s="4"/>
      <c r="AL15761" s="4"/>
      <c r="AM15761" s="4"/>
    </row>
    <row r="15762" spans="21:39" x14ac:dyDescent="0.2">
      <c r="U15762" s="4"/>
      <c r="V15762" s="4"/>
      <c r="W15762" s="4"/>
      <c r="X15762" s="4"/>
      <c r="AJ15762" s="4"/>
      <c r="AK15762" s="4"/>
      <c r="AL15762" s="4"/>
      <c r="AM15762" s="4"/>
    </row>
    <row r="15763" spans="21:39" x14ac:dyDescent="0.2">
      <c r="U15763" s="4"/>
      <c r="V15763" s="4"/>
      <c r="W15763" s="4"/>
      <c r="X15763" s="4"/>
      <c r="AJ15763" s="4"/>
      <c r="AK15763" s="4"/>
      <c r="AL15763" s="4"/>
      <c r="AM15763" s="4"/>
    </row>
    <row r="15764" spans="21:39" x14ac:dyDescent="0.2">
      <c r="U15764" s="4"/>
      <c r="V15764" s="4"/>
      <c r="W15764" s="4"/>
      <c r="X15764" s="4"/>
      <c r="AJ15764" s="4"/>
      <c r="AK15764" s="4"/>
      <c r="AL15764" s="4"/>
      <c r="AM15764" s="4"/>
    </row>
    <row r="15765" spans="21:39" x14ac:dyDescent="0.2">
      <c r="U15765" s="4"/>
      <c r="V15765" s="4"/>
      <c r="W15765" s="4"/>
      <c r="X15765" s="4"/>
      <c r="AJ15765" s="4"/>
      <c r="AK15765" s="4"/>
      <c r="AL15765" s="4"/>
      <c r="AM15765" s="4"/>
    </row>
    <row r="15766" spans="21:39" x14ac:dyDescent="0.2">
      <c r="U15766" s="4"/>
      <c r="V15766" s="4"/>
      <c r="W15766" s="4"/>
      <c r="X15766" s="4"/>
      <c r="AJ15766" s="4"/>
      <c r="AK15766" s="4"/>
      <c r="AL15766" s="4"/>
      <c r="AM15766" s="4"/>
    </row>
    <row r="15767" spans="21:39" x14ac:dyDescent="0.2">
      <c r="U15767" s="4"/>
      <c r="V15767" s="4"/>
      <c r="W15767" s="4"/>
      <c r="X15767" s="4"/>
      <c r="AJ15767" s="4"/>
      <c r="AK15767" s="4"/>
      <c r="AL15767" s="4"/>
      <c r="AM15767" s="4"/>
    </row>
    <row r="15768" spans="21:39" x14ac:dyDescent="0.2">
      <c r="U15768" s="4"/>
      <c r="V15768" s="4"/>
      <c r="W15768" s="4"/>
      <c r="X15768" s="4"/>
      <c r="AJ15768" s="4"/>
      <c r="AK15768" s="4"/>
      <c r="AL15768" s="4"/>
      <c r="AM15768" s="4"/>
    </row>
    <row r="15769" spans="21:39" x14ac:dyDescent="0.2">
      <c r="U15769" s="4"/>
      <c r="V15769" s="4"/>
      <c r="W15769" s="4"/>
      <c r="X15769" s="4"/>
      <c r="AJ15769" s="4"/>
      <c r="AK15769" s="4"/>
      <c r="AL15769" s="4"/>
      <c r="AM15769" s="4"/>
    </row>
    <row r="15770" spans="21:39" x14ac:dyDescent="0.2">
      <c r="U15770" s="4"/>
      <c r="V15770" s="4"/>
      <c r="W15770" s="4"/>
      <c r="X15770" s="4"/>
      <c r="AJ15770" s="4"/>
      <c r="AK15770" s="4"/>
      <c r="AL15770" s="4"/>
      <c r="AM15770" s="4"/>
    </row>
    <row r="15771" spans="21:39" x14ac:dyDescent="0.2">
      <c r="U15771" s="4"/>
      <c r="V15771" s="4"/>
      <c r="W15771" s="4"/>
      <c r="X15771" s="4"/>
      <c r="AJ15771" s="4"/>
      <c r="AK15771" s="4"/>
      <c r="AL15771" s="4"/>
      <c r="AM15771" s="4"/>
    </row>
    <row r="15772" spans="21:39" x14ac:dyDescent="0.2">
      <c r="U15772" s="4"/>
      <c r="V15772" s="4"/>
      <c r="W15772" s="4"/>
      <c r="X15772" s="4"/>
      <c r="AJ15772" s="4"/>
      <c r="AK15772" s="4"/>
      <c r="AL15772" s="4"/>
      <c r="AM15772" s="4"/>
    </row>
    <row r="15773" spans="21:39" x14ac:dyDescent="0.2">
      <c r="U15773" s="4"/>
      <c r="V15773" s="4"/>
      <c r="W15773" s="4"/>
      <c r="X15773" s="4"/>
      <c r="AJ15773" s="4"/>
      <c r="AK15773" s="4"/>
      <c r="AL15773" s="4"/>
      <c r="AM15773" s="4"/>
    </row>
    <row r="15774" spans="21:39" x14ac:dyDescent="0.2">
      <c r="U15774" s="4"/>
      <c r="V15774" s="4"/>
      <c r="W15774" s="4"/>
      <c r="X15774" s="4"/>
      <c r="AJ15774" s="4"/>
      <c r="AK15774" s="4"/>
      <c r="AL15774" s="4"/>
      <c r="AM15774" s="4"/>
    </row>
    <row r="15775" spans="21:39" x14ac:dyDescent="0.2">
      <c r="U15775" s="4"/>
      <c r="V15775" s="4"/>
      <c r="W15775" s="4"/>
      <c r="X15775" s="4"/>
      <c r="AJ15775" s="4"/>
      <c r="AK15775" s="4"/>
      <c r="AL15775" s="4"/>
      <c r="AM15775" s="4"/>
    </row>
    <row r="15776" spans="21:39" x14ac:dyDescent="0.2">
      <c r="U15776" s="4"/>
      <c r="V15776" s="4"/>
      <c r="W15776" s="4"/>
      <c r="X15776" s="4"/>
      <c r="AJ15776" s="4"/>
      <c r="AK15776" s="4"/>
      <c r="AL15776" s="4"/>
      <c r="AM15776" s="4"/>
    </row>
    <row r="15777" spans="21:39" x14ac:dyDescent="0.2">
      <c r="U15777" s="4"/>
      <c r="V15777" s="4"/>
      <c r="W15777" s="4"/>
      <c r="X15777" s="4"/>
      <c r="AJ15777" s="4"/>
      <c r="AK15777" s="4"/>
      <c r="AL15777" s="4"/>
      <c r="AM15777" s="4"/>
    </row>
    <row r="15778" spans="21:39" x14ac:dyDescent="0.2">
      <c r="U15778" s="4"/>
      <c r="V15778" s="4"/>
      <c r="W15778" s="4"/>
      <c r="X15778" s="4"/>
      <c r="AJ15778" s="4"/>
      <c r="AK15778" s="4"/>
      <c r="AL15778" s="4"/>
      <c r="AM15778" s="4"/>
    </row>
    <row r="15779" spans="21:39" x14ac:dyDescent="0.2">
      <c r="U15779" s="4"/>
      <c r="V15779" s="4"/>
      <c r="W15779" s="4"/>
      <c r="X15779" s="4"/>
      <c r="AJ15779" s="4"/>
      <c r="AK15779" s="4"/>
      <c r="AL15779" s="4"/>
      <c r="AM15779" s="4"/>
    </row>
    <row r="15780" spans="21:39" x14ac:dyDescent="0.2">
      <c r="U15780" s="4"/>
      <c r="V15780" s="4"/>
      <c r="W15780" s="4"/>
      <c r="X15780" s="4"/>
      <c r="AJ15780" s="4"/>
      <c r="AK15780" s="4"/>
      <c r="AL15780" s="4"/>
      <c r="AM15780" s="4"/>
    </row>
    <row r="15781" spans="21:39" x14ac:dyDescent="0.2">
      <c r="U15781" s="4"/>
      <c r="V15781" s="4"/>
      <c r="W15781" s="4"/>
      <c r="X15781" s="4"/>
      <c r="AJ15781" s="4"/>
      <c r="AK15781" s="4"/>
      <c r="AL15781" s="4"/>
      <c r="AM15781" s="4"/>
    </row>
    <row r="15782" spans="21:39" x14ac:dyDescent="0.2">
      <c r="U15782" s="4"/>
      <c r="V15782" s="4"/>
      <c r="W15782" s="4"/>
      <c r="X15782" s="4"/>
      <c r="AJ15782" s="4"/>
      <c r="AK15782" s="4"/>
      <c r="AL15782" s="4"/>
      <c r="AM15782" s="4"/>
    </row>
    <row r="15783" spans="21:39" x14ac:dyDescent="0.2">
      <c r="U15783" s="4"/>
      <c r="V15783" s="4"/>
      <c r="W15783" s="4"/>
      <c r="X15783" s="4"/>
      <c r="AJ15783" s="4"/>
      <c r="AK15783" s="4"/>
      <c r="AL15783" s="4"/>
      <c r="AM15783" s="4"/>
    </row>
    <row r="15784" spans="21:39" x14ac:dyDescent="0.2">
      <c r="U15784" s="4"/>
      <c r="V15784" s="4"/>
      <c r="W15784" s="4"/>
      <c r="X15784" s="4"/>
      <c r="AJ15784" s="4"/>
      <c r="AK15784" s="4"/>
      <c r="AL15784" s="4"/>
      <c r="AM15784" s="4"/>
    </row>
    <row r="15785" spans="21:39" x14ac:dyDescent="0.2">
      <c r="U15785" s="4"/>
      <c r="V15785" s="4"/>
      <c r="W15785" s="4"/>
      <c r="X15785" s="4"/>
      <c r="AJ15785" s="4"/>
      <c r="AK15785" s="4"/>
      <c r="AL15785" s="4"/>
      <c r="AM15785" s="4"/>
    </row>
    <row r="15786" spans="21:39" x14ac:dyDescent="0.2">
      <c r="U15786" s="4"/>
      <c r="V15786" s="4"/>
      <c r="W15786" s="4"/>
      <c r="X15786" s="4"/>
      <c r="AJ15786" s="4"/>
      <c r="AK15786" s="4"/>
      <c r="AL15786" s="4"/>
      <c r="AM15786" s="4"/>
    </row>
    <row r="15787" spans="21:39" x14ac:dyDescent="0.2">
      <c r="U15787" s="4"/>
      <c r="V15787" s="4"/>
      <c r="W15787" s="4"/>
      <c r="X15787" s="4"/>
      <c r="AJ15787" s="4"/>
      <c r="AK15787" s="4"/>
      <c r="AL15787" s="4"/>
      <c r="AM15787" s="4"/>
    </row>
    <row r="15788" spans="21:39" x14ac:dyDescent="0.2">
      <c r="U15788" s="4"/>
      <c r="V15788" s="4"/>
      <c r="W15788" s="4"/>
      <c r="X15788" s="4"/>
      <c r="AJ15788" s="4"/>
      <c r="AK15788" s="4"/>
      <c r="AL15788" s="4"/>
      <c r="AM15788" s="4"/>
    </row>
    <row r="15789" spans="21:39" x14ac:dyDescent="0.2">
      <c r="U15789" s="4"/>
      <c r="V15789" s="4"/>
      <c r="W15789" s="4"/>
      <c r="X15789" s="4"/>
      <c r="AJ15789" s="4"/>
      <c r="AK15789" s="4"/>
      <c r="AL15789" s="4"/>
      <c r="AM15789" s="4"/>
    </row>
    <row r="15790" spans="21:39" x14ac:dyDescent="0.2">
      <c r="U15790" s="4"/>
      <c r="V15790" s="4"/>
      <c r="W15790" s="4"/>
      <c r="X15790" s="4"/>
      <c r="AJ15790" s="4"/>
      <c r="AK15790" s="4"/>
      <c r="AL15790" s="4"/>
      <c r="AM15790" s="4"/>
    </row>
    <row r="15791" spans="21:39" x14ac:dyDescent="0.2">
      <c r="U15791" s="4"/>
      <c r="V15791" s="4"/>
      <c r="W15791" s="4"/>
      <c r="X15791" s="4"/>
      <c r="AJ15791" s="4"/>
      <c r="AK15791" s="4"/>
      <c r="AL15791" s="4"/>
      <c r="AM15791" s="4"/>
    </row>
    <row r="15792" spans="21:39" x14ac:dyDescent="0.2">
      <c r="U15792" s="4"/>
      <c r="V15792" s="4"/>
      <c r="W15792" s="4"/>
      <c r="X15792" s="4"/>
      <c r="AJ15792" s="4"/>
      <c r="AK15792" s="4"/>
      <c r="AL15792" s="4"/>
      <c r="AM15792" s="4"/>
    </row>
    <row r="15793" spans="21:39" x14ac:dyDescent="0.2">
      <c r="U15793" s="4"/>
      <c r="V15793" s="4"/>
      <c r="W15793" s="4"/>
      <c r="X15793" s="4"/>
      <c r="AJ15793" s="4"/>
      <c r="AK15793" s="4"/>
      <c r="AL15793" s="4"/>
      <c r="AM15793" s="4"/>
    </row>
    <row r="15794" spans="21:39" x14ac:dyDescent="0.2">
      <c r="U15794" s="4"/>
      <c r="V15794" s="4"/>
      <c r="W15794" s="4"/>
      <c r="X15794" s="4"/>
      <c r="AJ15794" s="4"/>
      <c r="AK15794" s="4"/>
      <c r="AL15794" s="4"/>
      <c r="AM15794" s="4"/>
    </row>
    <row r="15795" spans="21:39" x14ac:dyDescent="0.2">
      <c r="U15795" s="4"/>
      <c r="V15795" s="4"/>
      <c r="W15795" s="4"/>
      <c r="X15795" s="4"/>
      <c r="AJ15795" s="4"/>
      <c r="AK15795" s="4"/>
      <c r="AL15795" s="4"/>
      <c r="AM15795" s="4"/>
    </row>
    <row r="15796" spans="21:39" x14ac:dyDescent="0.2">
      <c r="U15796" s="4"/>
      <c r="V15796" s="4"/>
      <c r="W15796" s="4"/>
      <c r="X15796" s="4"/>
      <c r="AJ15796" s="4"/>
      <c r="AK15796" s="4"/>
      <c r="AL15796" s="4"/>
      <c r="AM15796" s="4"/>
    </row>
    <row r="15797" spans="21:39" x14ac:dyDescent="0.2">
      <c r="U15797" s="4"/>
      <c r="V15797" s="4"/>
      <c r="W15797" s="4"/>
      <c r="X15797" s="4"/>
      <c r="AJ15797" s="4"/>
      <c r="AK15797" s="4"/>
      <c r="AL15797" s="4"/>
      <c r="AM15797" s="4"/>
    </row>
    <row r="15798" spans="21:39" x14ac:dyDescent="0.2">
      <c r="U15798" s="4"/>
      <c r="V15798" s="4"/>
      <c r="W15798" s="4"/>
      <c r="X15798" s="4"/>
      <c r="AJ15798" s="4"/>
      <c r="AK15798" s="4"/>
      <c r="AL15798" s="4"/>
      <c r="AM15798" s="4"/>
    </row>
    <row r="15799" spans="21:39" x14ac:dyDescent="0.2">
      <c r="U15799" s="4"/>
      <c r="V15799" s="4"/>
      <c r="W15799" s="4"/>
      <c r="X15799" s="4"/>
      <c r="AJ15799" s="4"/>
      <c r="AK15799" s="4"/>
      <c r="AL15799" s="4"/>
      <c r="AM15799" s="4"/>
    </row>
    <row r="15800" spans="21:39" x14ac:dyDescent="0.2">
      <c r="U15800" s="4"/>
      <c r="V15800" s="4"/>
      <c r="W15800" s="4"/>
      <c r="X15800" s="4"/>
      <c r="AJ15800" s="4"/>
      <c r="AK15800" s="4"/>
      <c r="AL15800" s="4"/>
      <c r="AM15800" s="4"/>
    </row>
    <row r="15801" spans="21:39" x14ac:dyDescent="0.2">
      <c r="U15801" s="4"/>
      <c r="V15801" s="4"/>
      <c r="W15801" s="4"/>
      <c r="X15801" s="4"/>
      <c r="AJ15801" s="4"/>
      <c r="AK15801" s="4"/>
      <c r="AL15801" s="4"/>
      <c r="AM15801" s="4"/>
    </row>
    <row r="15802" spans="21:39" x14ac:dyDescent="0.2">
      <c r="U15802" s="4"/>
      <c r="V15802" s="4"/>
      <c r="W15802" s="4"/>
      <c r="X15802" s="4"/>
      <c r="AJ15802" s="4"/>
      <c r="AK15802" s="4"/>
      <c r="AL15802" s="4"/>
      <c r="AM15802" s="4"/>
    </row>
    <row r="15803" spans="21:39" x14ac:dyDescent="0.2">
      <c r="U15803" s="4"/>
      <c r="V15803" s="4"/>
      <c r="W15803" s="4"/>
      <c r="X15803" s="4"/>
      <c r="AJ15803" s="4"/>
      <c r="AK15803" s="4"/>
      <c r="AL15803" s="4"/>
      <c r="AM15803" s="4"/>
    </row>
    <row r="15804" spans="21:39" x14ac:dyDescent="0.2">
      <c r="U15804" s="4"/>
      <c r="V15804" s="4"/>
      <c r="W15804" s="4"/>
      <c r="X15804" s="4"/>
      <c r="AJ15804" s="4"/>
      <c r="AK15804" s="4"/>
      <c r="AL15804" s="4"/>
      <c r="AM15804" s="4"/>
    </row>
    <row r="15805" spans="21:39" x14ac:dyDescent="0.2">
      <c r="U15805" s="4"/>
      <c r="V15805" s="4"/>
      <c r="W15805" s="4"/>
      <c r="X15805" s="4"/>
      <c r="AJ15805" s="4"/>
      <c r="AK15805" s="4"/>
      <c r="AL15805" s="4"/>
      <c r="AM15805" s="4"/>
    </row>
    <row r="15806" spans="21:39" x14ac:dyDescent="0.2">
      <c r="U15806" s="4"/>
      <c r="V15806" s="4"/>
      <c r="W15806" s="4"/>
      <c r="X15806" s="4"/>
      <c r="AJ15806" s="4"/>
      <c r="AK15806" s="4"/>
      <c r="AL15806" s="4"/>
      <c r="AM15806" s="4"/>
    </row>
    <row r="15807" spans="21:39" x14ac:dyDescent="0.2">
      <c r="U15807" s="4"/>
      <c r="V15807" s="4"/>
      <c r="W15807" s="4"/>
      <c r="X15807" s="4"/>
      <c r="AJ15807" s="4"/>
      <c r="AK15807" s="4"/>
      <c r="AL15807" s="4"/>
      <c r="AM15807" s="4"/>
    </row>
    <row r="15808" spans="21:39" x14ac:dyDescent="0.2">
      <c r="U15808" s="4"/>
      <c r="V15808" s="4"/>
      <c r="W15808" s="4"/>
      <c r="X15808" s="4"/>
      <c r="AJ15808" s="4"/>
      <c r="AK15808" s="4"/>
      <c r="AL15808" s="4"/>
      <c r="AM15808" s="4"/>
    </row>
    <row r="15809" spans="21:39" x14ac:dyDescent="0.2">
      <c r="U15809" s="4"/>
      <c r="V15809" s="4"/>
      <c r="W15809" s="4"/>
      <c r="X15809" s="4"/>
      <c r="AJ15809" s="4"/>
      <c r="AK15809" s="4"/>
      <c r="AL15809" s="4"/>
      <c r="AM15809" s="4"/>
    </row>
    <row r="15810" spans="21:39" x14ac:dyDescent="0.2">
      <c r="U15810" s="4"/>
      <c r="V15810" s="4"/>
      <c r="W15810" s="4"/>
      <c r="X15810" s="4"/>
      <c r="AJ15810" s="4"/>
      <c r="AK15810" s="4"/>
      <c r="AL15810" s="4"/>
      <c r="AM15810" s="4"/>
    </row>
    <row r="15811" spans="21:39" x14ac:dyDescent="0.2">
      <c r="U15811" s="4"/>
      <c r="V15811" s="4"/>
      <c r="W15811" s="4"/>
      <c r="X15811" s="4"/>
      <c r="AJ15811" s="4"/>
      <c r="AK15811" s="4"/>
      <c r="AL15811" s="4"/>
      <c r="AM15811" s="4"/>
    </row>
    <row r="15812" spans="21:39" x14ac:dyDescent="0.2">
      <c r="U15812" s="4"/>
      <c r="V15812" s="4"/>
      <c r="W15812" s="4"/>
      <c r="X15812" s="4"/>
      <c r="AJ15812" s="4"/>
      <c r="AK15812" s="4"/>
      <c r="AL15812" s="4"/>
      <c r="AM15812" s="4"/>
    </row>
    <row r="15813" spans="21:39" x14ac:dyDescent="0.2">
      <c r="U15813" s="4"/>
      <c r="V15813" s="4"/>
      <c r="W15813" s="4"/>
      <c r="X15813" s="4"/>
      <c r="AJ15813" s="4"/>
      <c r="AK15813" s="4"/>
      <c r="AL15813" s="4"/>
      <c r="AM15813" s="4"/>
    </row>
    <row r="15814" spans="21:39" x14ac:dyDescent="0.2">
      <c r="U15814" s="4"/>
      <c r="V15814" s="4"/>
      <c r="W15814" s="4"/>
      <c r="X15814" s="4"/>
      <c r="AJ15814" s="4"/>
      <c r="AK15814" s="4"/>
      <c r="AL15814" s="4"/>
      <c r="AM15814" s="4"/>
    </row>
    <row r="15815" spans="21:39" x14ac:dyDescent="0.2">
      <c r="U15815" s="4"/>
      <c r="V15815" s="4"/>
      <c r="W15815" s="4"/>
      <c r="X15815" s="4"/>
      <c r="AJ15815" s="4"/>
      <c r="AK15815" s="4"/>
      <c r="AL15815" s="4"/>
      <c r="AM15815" s="4"/>
    </row>
    <row r="15816" spans="21:39" x14ac:dyDescent="0.2">
      <c r="U15816" s="4"/>
      <c r="V15816" s="4"/>
      <c r="W15816" s="4"/>
      <c r="X15816" s="4"/>
      <c r="AJ15816" s="4"/>
      <c r="AK15816" s="4"/>
      <c r="AL15816" s="4"/>
      <c r="AM15816" s="4"/>
    </row>
    <row r="15817" spans="21:39" x14ac:dyDescent="0.2">
      <c r="U15817" s="4"/>
      <c r="V15817" s="4"/>
      <c r="W15817" s="4"/>
      <c r="X15817" s="4"/>
      <c r="AJ15817" s="4"/>
      <c r="AK15817" s="4"/>
      <c r="AL15817" s="4"/>
      <c r="AM15817" s="4"/>
    </row>
    <row r="15818" spans="21:39" x14ac:dyDescent="0.2">
      <c r="U15818" s="4"/>
      <c r="V15818" s="4"/>
      <c r="W15818" s="4"/>
      <c r="X15818" s="4"/>
      <c r="AJ15818" s="4"/>
      <c r="AK15818" s="4"/>
      <c r="AL15818" s="4"/>
      <c r="AM15818" s="4"/>
    </row>
    <row r="15819" spans="21:39" x14ac:dyDescent="0.2">
      <c r="U15819" s="4"/>
      <c r="V15819" s="4"/>
      <c r="W15819" s="4"/>
      <c r="X15819" s="4"/>
      <c r="AJ15819" s="4"/>
      <c r="AK15819" s="4"/>
      <c r="AL15819" s="4"/>
      <c r="AM15819" s="4"/>
    </row>
    <row r="15820" spans="21:39" x14ac:dyDescent="0.2">
      <c r="U15820" s="4"/>
      <c r="V15820" s="4"/>
      <c r="W15820" s="4"/>
      <c r="X15820" s="4"/>
      <c r="AJ15820" s="4"/>
      <c r="AK15820" s="4"/>
      <c r="AL15820" s="4"/>
      <c r="AM15820" s="4"/>
    </row>
    <row r="15821" spans="21:39" x14ac:dyDescent="0.2">
      <c r="U15821" s="4"/>
      <c r="V15821" s="4"/>
      <c r="W15821" s="4"/>
      <c r="X15821" s="4"/>
      <c r="AJ15821" s="4"/>
      <c r="AK15821" s="4"/>
      <c r="AL15821" s="4"/>
      <c r="AM15821" s="4"/>
    </row>
    <row r="15822" spans="21:39" x14ac:dyDescent="0.2">
      <c r="U15822" s="4"/>
      <c r="V15822" s="4"/>
      <c r="W15822" s="4"/>
      <c r="X15822" s="4"/>
      <c r="AJ15822" s="4"/>
      <c r="AK15822" s="4"/>
      <c r="AL15822" s="4"/>
      <c r="AM15822" s="4"/>
    </row>
    <row r="15823" spans="21:39" x14ac:dyDescent="0.2">
      <c r="U15823" s="4"/>
      <c r="V15823" s="4"/>
      <c r="W15823" s="4"/>
      <c r="X15823" s="4"/>
      <c r="AJ15823" s="4"/>
      <c r="AK15823" s="4"/>
      <c r="AL15823" s="4"/>
      <c r="AM15823" s="4"/>
    </row>
    <row r="15824" spans="21:39" x14ac:dyDescent="0.2">
      <c r="U15824" s="4"/>
      <c r="V15824" s="4"/>
      <c r="W15824" s="4"/>
      <c r="X15824" s="4"/>
      <c r="AJ15824" s="4"/>
      <c r="AK15824" s="4"/>
      <c r="AL15824" s="4"/>
      <c r="AM15824" s="4"/>
    </row>
    <row r="15825" spans="21:39" x14ac:dyDescent="0.2">
      <c r="U15825" s="4"/>
      <c r="V15825" s="4"/>
      <c r="W15825" s="4"/>
      <c r="X15825" s="4"/>
      <c r="AJ15825" s="4"/>
      <c r="AK15825" s="4"/>
      <c r="AL15825" s="4"/>
      <c r="AM15825" s="4"/>
    </row>
    <row r="15826" spans="21:39" x14ac:dyDescent="0.2">
      <c r="U15826" s="4"/>
      <c r="V15826" s="4"/>
      <c r="W15826" s="4"/>
      <c r="X15826" s="4"/>
      <c r="AJ15826" s="4"/>
      <c r="AK15826" s="4"/>
      <c r="AL15826" s="4"/>
      <c r="AM15826" s="4"/>
    </row>
    <row r="15827" spans="21:39" x14ac:dyDescent="0.2">
      <c r="U15827" s="4"/>
      <c r="V15827" s="4"/>
      <c r="W15827" s="4"/>
      <c r="X15827" s="4"/>
      <c r="AJ15827" s="4"/>
      <c r="AK15827" s="4"/>
      <c r="AL15827" s="4"/>
      <c r="AM15827" s="4"/>
    </row>
    <row r="15828" spans="21:39" x14ac:dyDescent="0.2">
      <c r="U15828" s="4"/>
      <c r="V15828" s="4"/>
      <c r="W15828" s="4"/>
      <c r="X15828" s="4"/>
      <c r="AJ15828" s="4"/>
      <c r="AK15828" s="4"/>
      <c r="AL15828" s="4"/>
      <c r="AM15828" s="4"/>
    </row>
    <row r="15829" spans="21:39" x14ac:dyDescent="0.2">
      <c r="U15829" s="4"/>
      <c r="V15829" s="4"/>
      <c r="W15829" s="4"/>
      <c r="X15829" s="4"/>
      <c r="AJ15829" s="4"/>
      <c r="AK15829" s="4"/>
      <c r="AL15829" s="4"/>
      <c r="AM15829" s="4"/>
    </row>
    <row r="15830" spans="21:39" x14ac:dyDescent="0.2">
      <c r="U15830" s="4"/>
      <c r="V15830" s="4"/>
      <c r="W15830" s="4"/>
      <c r="X15830" s="4"/>
      <c r="AJ15830" s="4"/>
      <c r="AK15830" s="4"/>
      <c r="AL15830" s="4"/>
      <c r="AM15830" s="4"/>
    </row>
    <row r="15831" spans="21:39" x14ac:dyDescent="0.2">
      <c r="U15831" s="4"/>
      <c r="V15831" s="4"/>
      <c r="W15831" s="4"/>
      <c r="X15831" s="4"/>
      <c r="AJ15831" s="4"/>
      <c r="AK15831" s="4"/>
      <c r="AL15831" s="4"/>
      <c r="AM15831" s="4"/>
    </row>
    <row r="15832" spans="21:39" x14ac:dyDescent="0.2">
      <c r="U15832" s="4"/>
      <c r="V15832" s="4"/>
      <c r="W15832" s="4"/>
      <c r="X15832" s="4"/>
      <c r="AJ15832" s="4"/>
      <c r="AK15832" s="4"/>
      <c r="AL15832" s="4"/>
      <c r="AM15832" s="4"/>
    </row>
    <row r="15833" spans="21:39" x14ac:dyDescent="0.2">
      <c r="U15833" s="4"/>
      <c r="V15833" s="4"/>
      <c r="W15833" s="4"/>
      <c r="X15833" s="4"/>
      <c r="AJ15833" s="4"/>
      <c r="AK15833" s="4"/>
      <c r="AL15833" s="4"/>
      <c r="AM15833" s="4"/>
    </row>
    <row r="15834" spans="21:39" x14ac:dyDescent="0.2">
      <c r="U15834" s="4"/>
      <c r="V15834" s="4"/>
      <c r="W15834" s="4"/>
      <c r="X15834" s="4"/>
      <c r="AJ15834" s="4"/>
      <c r="AK15834" s="4"/>
      <c r="AL15834" s="4"/>
      <c r="AM15834" s="4"/>
    </row>
    <row r="15835" spans="21:39" x14ac:dyDescent="0.2">
      <c r="U15835" s="4"/>
      <c r="V15835" s="4"/>
      <c r="W15835" s="4"/>
      <c r="X15835" s="4"/>
      <c r="AJ15835" s="4"/>
      <c r="AK15835" s="4"/>
      <c r="AL15835" s="4"/>
      <c r="AM15835" s="4"/>
    </row>
    <row r="15836" spans="21:39" x14ac:dyDescent="0.2">
      <c r="U15836" s="4"/>
      <c r="V15836" s="4"/>
      <c r="W15836" s="4"/>
      <c r="X15836" s="4"/>
      <c r="AJ15836" s="4"/>
      <c r="AK15836" s="4"/>
      <c r="AL15836" s="4"/>
      <c r="AM15836" s="4"/>
    </row>
    <row r="15837" spans="21:39" x14ac:dyDescent="0.2">
      <c r="U15837" s="4"/>
      <c r="V15837" s="4"/>
      <c r="W15837" s="4"/>
      <c r="X15837" s="4"/>
      <c r="AJ15837" s="4"/>
      <c r="AK15837" s="4"/>
      <c r="AL15837" s="4"/>
      <c r="AM15837" s="4"/>
    </row>
    <row r="15838" spans="21:39" x14ac:dyDescent="0.2">
      <c r="U15838" s="4"/>
      <c r="V15838" s="4"/>
      <c r="W15838" s="4"/>
      <c r="X15838" s="4"/>
      <c r="AJ15838" s="4"/>
      <c r="AK15838" s="4"/>
      <c r="AL15838" s="4"/>
      <c r="AM15838" s="4"/>
    </row>
    <row r="15839" spans="21:39" x14ac:dyDescent="0.2">
      <c r="U15839" s="4"/>
      <c r="V15839" s="4"/>
      <c r="W15839" s="4"/>
      <c r="X15839" s="4"/>
      <c r="AJ15839" s="4"/>
      <c r="AK15839" s="4"/>
      <c r="AL15839" s="4"/>
      <c r="AM15839" s="4"/>
    </row>
    <row r="15840" spans="21:39" x14ac:dyDescent="0.2">
      <c r="U15840" s="4"/>
      <c r="V15840" s="4"/>
      <c r="W15840" s="4"/>
      <c r="X15840" s="4"/>
      <c r="AJ15840" s="4"/>
      <c r="AK15840" s="4"/>
      <c r="AL15840" s="4"/>
      <c r="AM15840" s="4"/>
    </row>
    <row r="15841" spans="21:39" x14ac:dyDescent="0.2">
      <c r="U15841" s="4"/>
      <c r="V15841" s="4"/>
      <c r="W15841" s="4"/>
      <c r="X15841" s="4"/>
      <c r="AJ15841" s="4"/>
      <c r="AK15841" s="4"/>
      <c r="AL15841" s="4"/>
      <c r="AM15841" s="4"/>
    </row>
    <row r="15842" spans="21:39" x14ac:dyDescent="0.2">
      <c r="U15842" s="4"/>
      <c r="V15842" s="4"/>
      <c r="W15842" s="4"/>
      <c r="X15842" s="4"/>
      <c r="AJ15842" s="4"/>
      <c r="AK15842" s="4"/>
      <c r="AL15842" s="4"/>
      <c r="AM15842" s="4"/>
    </row>
    <row r="15843" spans="21:39" x14ac:dyDescent="0.2">
      <c r="U15843" s="4"/>
      <c r="V15843" s="4"/>
      <c r="W15843" s="4"/>
      <c r="X15843" s="4"/>
      <c r="AJ15843" s="4"/>
      <c r="AK15843" s="4"/>
      <c r="AL15843" s="4"/>
      <c r="AM15843" s="4"/>
    </row>
    <row r="15844" spans="21:39" x14ac:dyDescent="0.2">
      <c r="U15844" s="4"/>
      <c r="V15844" s="4"/>
      <c r="W15844" s="4"/>
      <c r="X15844" s="4"/>
      <c r="AJ15844" s="4"/>
      <c r="AK15844" s="4"/>
      <c r="AL15844" s="4"/>
      <c r="AM15844" s="4"/>
    </row>
    <row r="15845" spans="21:39" x14ac:dyDescent="0.2">
      <c r="U15845" s="4"/>
      <c r="V15845" s="4"/>
      <c r="W15845" s="4"/>
      <c r="X15845" s="4"/>
      <c r="AJ15845" s="4"/>
      <c r="AK15845" s="4"/>
      <c r="AL15845" s="4"/>
      <c r="AM15845" s="4"/>
    </row>
    <row r="15846" spans="21:39" x14ac:dyDescent="0.2">
      <c r="U15846" s="4"/>
      <c r="V15846" s="4"/>
      <c r="W15846" s="4"/>
      <c r="X15846" s="4"/>
      <c r="AJ15846" s="4"/>
      <c r="AK15846" s="4"/>
      <c r="AL15846" s="4"/>
      <c r="AM15846" s="4"/>
    </row>
    <row r="15847" spans="21:39" x14ac:dyDescent="0.2">
      <c r="U15847" s="4"/>
      <c r="V15847" s="4"/>
      <c r="W15847" s="4"/>
      <c r="X15847" s="4"/>
      <c r="AJ15847" s="4"/>
      <c r="AK15847" s="4"/>
      <c r="AL15847" s="4"/>
      <c r="AM15847" s="4"/>
    </row>
    <row r="15848" spans="21:39" x14ac:dyDescent="0.2">
      <c r="U15848" s="4"/>
      <c r="V15848" s="4"/>
      <c r="W15848" s="4"/>
      <c r="X15848" s="4"/>
      <c r="AJ15848" s="4"/>
      <c r="AK15848" s="4"/>
      <c r="AL15848" s="4"/>
      <c r="AM15848" s="4"/>
    </row>
    <row r="15849" spans="21:39" x14ac:dyDescent="0.2">
      <c r="U15849" s="4"/>
      <c r="V15849" s="4"/>
      <c r="W15849" s="4"/>
      <c r="X15849" s="4"/>
      <c r="AJ15849" s="4"/>
      <c r="AK15849" s="4"/>
      <c r="AL15849" s="4"/>
      <c r="AM15849" s="4"/>
    </row>
    <row r="15850" spans="21:39" x14ac:dyDescent="0.2">
      <c r="U15850" s="4"/>
      <c r="V15850" s="4"/>
      <c r="W15850" s="4"/>
      <c r="X15850" s="4"/>
      <c r="AJ15850" s="4"/>
      <c r="AK15850" s="4"/>
      <c r="AL15850" s="4"/>
      <c r="AM15850" s="4"/>
    </row>
    <row r="15851" spans="21:39" x14ac:dyDescent="0.2">
      <c r="U15851" s="4"/>
      <c r="V15851" s="4"/>
      <c r="W15851" s="4"/>
      <c r="X15851" s="4"/>
      <c r="AJ15851" s="4"/>
      <c r="AK15851" s="4"/>
      <c r="AL15851" s="4"/>
      <c r="AM15851" s="4"/>
    </row>
    <row r="15852" spans="21:39" x14ac:dyDescent="0.2">
      <c r="U15852" s="4"/>
      <c r="V15852" s="4"/>
      <c r="W15852" s="4"/>
      <c r="X15852" s="4"/>
      <c r="AJ15852" s="4"/>
      <c r="AK15852" s="4"/>
      <c r="AL15852" s="4"/>
      <c r="AM15852" s="4"/>
    </row>
    <row r="15853" spans="21:39" x14ac:dyDescent="0.2">
      <c r="U15853" s="4"/>
      <c r="V15853" s="4"/>
      <c r="W15853" s="4"/>
      <c r="X15853" s="4"/>
      <c r="AJ15853" s="4"/>
      <c r="AK15853" s="4"/>
      <c r="AL15853" s="4"/>
      <c r="AM15853" s="4"/>
    </row>
    <row r="15854" spans="21:39" x14ac:dyDescent="0.2">
      <c r="U15854" s="4"/>
      <c r="V15854" s="4"/>
      <c r="W15854" s="4"/>
      <c r="X15854" s="4"/>
      <c r="AJ15854" s="4"/>
      <c r="AK15854" s="4"/>
      <c r="AL15854" s="4"/>
      <c r="AM15854" s="4"/>
    </row>
    <row r="15855" spans="21:39" x14ac:dyDescent="0.2">
      <c r="U15855" s="4"/>
      <c r="V15855" s="4"/>
      <c r="W15855" s="4"/>
      <c r="X15855" s="4"/>
      <c r="AJ15855" s="4"/>
      <c r="AK15855" s="4"/>
      <c r="AL15855" s="4"/>
      <c r="AM15855" s="4"/>
    </row>
    <row r="15856" spans="21:39" x14ac:dyDescent="0.2">
      <c r="U15856" s="4"/>
      <c r="V15856" s="4"/>
      <c r="W15856" s="4"/>
      <c r="X15856" s="4"/>
      <c r="AJ15856" s="4"/>
      <c r="AK15856" s="4"/>
      <c r="AL15856" s="4"/>
      <c r="AM15856" s="4"/>
    </row>
    <row r="15857" spans="21:39" x14ac:dyDescent="0.2">
      <c r="U15857" s="4"/>
      <c r="V15857" s="4"/>
      <c r="W15857" s="4"/>
      <c r="X15857" s="4"/>
      <c r="AJ15857" s="4"/>
      <c r="AK15857" s="4"/>
      <c r="AL15857" s="4"/>
      <c r="AM15857" s="4"/>
    </row>
    <row r="15858" spans="21:39" x14ac:dyDescent="0.2">
      <c r="U15858" s="4"/>
      <c r="V15858" s="4"/>
      <c r="W15858" s="4"/>
      <c r="X15858" s="4"/>
      <c r="AJ15858" s="4"/>
      <c r="AK15858" s="4"/>
      <c r="AL15858" s="4"/>
      <c r="AM15858" s="4"/>
    </row>
    <row r="15859" spans="21:39" x14ac:dyDescent="0.2">
      <c r="U15859" s="4"/>
      <c r="V15859" s="4"/>
      <c r="W15859" s="4"/>
      <c r="X15859" s="4"/>
      <c r="AJ15859" s="4"/>
      <c r="AK15859" s="4"/>
      <c r="AL15859" s="4"/>
      <c r="AM15859" s="4"/>
    </row>
    <row r="15860" spans="21:39" x14ac:dyDescent="0.2">
      <c r="U15860" s="4"/>
      <c r="V15860" s="4"/>
      <c r="W15860" s="4"/>
      <c r="X15860" s="4"/>
      <c r="AJ15860" s="4"/>
      <c r="AK15860" s="4"/>
      <c r="AL15860" s="4"/>
      <c r="AM15860" s="4"/>
    </row>
    <row r="15861" spans="21:39" x14ac:dyDescent="0.2">
      <c r="U15861" s="4"/>
      <c r="V15861" s="4"/>
      <c r="W15861" s="4"/>
      <c r="X15861" s="4"/>
      <c r="AJ15861" s="4"/>
      <c r="AK15861" s="4"/>
      <c r="AL15861" s="4"/>
      <c r="AM15861" s="4"/>
    </row>
    <row r="15862" spans="21:39" x14ac:dyDescent="0.2">
      <c r="U15862" s="4"/>
      <c r="V15862" s="4"/>
      <c r="W15862" s="4"/>
      <c r="X15862" s="4"/>
      <c r="AJ15862" s="4"/>
      <c r="AK15862" s="4"/>
      <c r="AL15862" s="4"/>
      <c r="AM15862" s="4"/>
    </row>
    <row r="15863" spans="21:39" x14ac:dyDescent="0.2">
      <c r="U15863" s="4"/>
      <c r="V15863" s="4"/>
      <c r="W15863" s="4"/>
      <c r="X15863" s="4"/>
      <c r="AJ15863" s="4"/>
      <c r="AK15863" s="4"/>
      <c r="AL15863" s="4"/>
      <c r="AM15863" s="4"/>
    </row>
    <row r="15864" spans="21:39" x14ac:dyDescent="0.2">
      <c r="U15864" s="4"/>
      <c r="V15864" s="4"/>
      <c r="W15864" s="4"/>
      <c r="X15864" s="4"/>
      <c r="AJ15864" s="4"/>
      <c r="AK15864" s="4"/>
      <c r="AL15864" s="4"/>
      <c r="AM15864" s="4"/>
    </row>
    <row r="15865" spans="21:39" x14ac:dyDescent="0.2">
      <c r="U15865" s="4"/>
      <c r="V15865" s="4"/>
      <c r="W15865" s="4"/>
      <c r="X15865" s="4"/>
      <c r="AJ15865" s="4"/>
      <c r="AK15865" s="4"/>
      <c r="AL15865" s="4"/>
      <c r="AM15865" s="4"/>
    </row>
    <row r="15866" spans="21:39" x14ac:dyDescent="0.2">
      <c r="U15866" s="4"/>
      <c r="V15866" s="4"/>
      <c r="W15866" s="4"/>
      <c r="X15866" s="4"/>
      <c r="AJ15866" s="4"/>
      <c r="AK15866" s="4"/>
      <c r="AL15866" s="4"/>
      <c r="AM15866" s="4"/>
    </row>
    <row r="15867" spans="21:39" x14ac:dyDescent="0.2">
      <c r="U15867" s="4"/>
      <c r="V15867" s="4"/>
      <c r="W15867" s="4"/>
      <c r="X15867" s="4"/>
      <c r="AJ15867" s="4"/>
      <c r="AK15867" s="4"/>
      <c r="AL15867" s="4"/>
      <c r="AM15867" s="4"/>
    </row>
    <row r="15868" spans="21:39" x14ac:dyDescent="0.2">
      <c r="U15868" s="4"/>
      <c r="V15868" s="4"/>
      <c r="W15868" s="4"/>
      <c r="X15868" s="4"/>
      <c r="AJ15868" s="4"/>
      <c r="AK15868" s="4"/>
      <c r="AL15868" s="4"/>
      <c r="AM15868" s="4"/>
    </row>
    <row r="15869" spans="21:39" x14ac:dyDescent="0.2">
      <c r="U15869" s="4"/>
      <c r="V15869" s="4"/>
      <c r="W15869" s="4"/>
      <c r="X15869" s="4"/>
      <c r="AJ15869" s="4"/>
      <c r="AK15869" s="4"/>
      <c r="AL15869" s="4"/>
      <c r="AM15869" s="4"/>
    </row>
    <row r="15870" spans="21:39" x14ac:dyDescent="0.2">
      <c r="U15870" s="4"/>
      <c r="V15870" s="4"/>
      <c r="W15870" s="4"/>
      <c r="X15870" s="4"/>
      <c r="AJ15870" s="4"/>
      <c r="AK15870" s="4"/>
      <c r="AL15870" s="4"/>
      <c r="AM15870" s="4"/>
    </row>
    <row r="15871" spans="21:39" x14ac:dyDescent="0.2">
      <c r="U15871" s="4"/>
      <c r="V15871" s="4"/>
      <c r="W15871" s="4"/>
      <c r="X15871" s="4"/>
      <c r="AJ15871" s="4"/>
      <c r="AK15871" s="4"/>
      <c r="AL15871" s="4"/>
      <c r="AM15871" s="4"/>
    </row>
    <row r="15872" spans="21:39" x14ac:dyDescent="0.2">
      <c r="U15872" s="4"/>
      <c r="V15872" s="4"/>
      <c r="W15872" s="4"/>
      <c r="X15872" s="4"/>
      <c r="AJ15872" s="4"/>
      <c r="AK15872" s="4"/>
      <c r="AL15872" s="4"/>
      <c r="AM15872" s="4"/>
    </row>
    <row r="15873" spans="21:39" x14ac:dyDescent="0.2">
      <c r="U15873" s="4"/>
      <c r="V15873" s="4"/>
      <c r="W15873" s="4"/>
      <c r="X15873" s="4"/>
      <c r="AJ15873" s="4"/>
      <c r="AK15873" s="4"/>
      <c r="AL15873" s="4"/>
      <c r="AM15873" s="4"/>
    </row>
    <row r="15874" spans="21:39" x14ac:dyDescent="0.2">
      <c r="U15874" s="4"/>
      <c r="V15874" s="4"/>
      <c r="W15874" s="4"/>
      <c r="X15874" s="4"/>
      <c r="AJ15874" s="4"/>
      <c r="AK15874" s="4"/>
      <c r="AL15874" s="4"/>
      <c r="AM15874" s="4"/>
    </row>
    <row r="15875" spans="21:39" x14ac:dyDescent="0.2">
      <c r="U15875" s="4"/>
      <c r="V15875" s="4"/>
      <c r="W15875" s="4"/>
      <c r="X15875" s="4"/>
      <c r="AJ15875" s="4"/>
      <c r="AK15875" s="4"/>
      <c r="AL15875" s="4"/>
      <c r="AM15875" s="4"/>
    </row>
    <row r="15876" spans="21:39" x14ac:dyDescent="0.2">
      <c r="U15876" s="4"/>
      <c r="V15876" s="4"/>
      <c r="W15876" s="4"/>
      <c r="X15876" s="4"/>
      <c r="AJ15876" s="4"/>
      <c r="AK15876" s="4"/>
      <c r="AL15876" s="4"/>
      <c r="AM15876" s="4"/>
    </row>
    <row r="15877" spans="21:39" x14ac:dyDescent="0.2">
      <c r="U15877" s="4"/>
      <c r="V15877" s="4"/>
      <c r="W15877" s="4"/>
      <c r="X15877" s="4"/>
      <c r="AJ15877" s="4"/>
      <c r="AK15877" s="4"/>
      <c r="AL15877" s="4"/>
      <c r="AM15877" s="4"/>
    </row>
    <row r="15878" spans="21:39" x14ac:dyDescent="0.2">
      <c r="U15878" s="4"/>
      <c r="V15878" s="4"/>
      <c r="W15878" s="4"/>
      <c r="X15878" s="4"/>
      <c r="AJ15878" s="4"/>
      <c r="AK15878" s="4"/>
      <c r="AL15878" s="4"/>
      <c r="AM15878" s="4"/>
    </row>
    <row r="15879" spans="21:39" x14ac:dyDescent="0.2">
      <c r="U15879" s="4"/>
      <c r="V15879" s="4"/>
      <c r="W15879" s="4"/>
      <c r="X15879" s="4"/>
      <c r="AJ15879" s="4"/>
      <c r="AK15879" s="4"/>
      <c r="AL15879" s="4"/>
      <c r="AM15879" s="4"/>
    </row>
    <row r="15880" spans="21:39" x14ac:dyDescent="0.2">
      <c r="U15880" s="4"/>
      <c r="V15880" s="4"/>
      <c r="W15880" s="4"/>
      <c r="X15880" s="4"/>
      <c r="AJ15880" s="4"/>
      <c r="AK15880" s="4"/>
      <c r="AL15880" s="4"/>
      <c r="AM15880" s="4"/>
    </row>
    <row r="15881" spans="21:39" x14ac:dyDescent="0.2">
      <c r="U15881" s="4"/>
      <c r="V15881" s="4"/>
      <c r="W15881" s="4"/>
      <c r="X15881" s="4"/>
      <c r="AJ15881" s="4"/>
      <c r="AK15881" s="4"/>
      <c r="AL15881" s="4"/>
      <c r="AM15881" s="4"/>
    </row>
    <row r="15882" spans="21:39" x14ac:dyDescent="0.2">
      <c r="U15882" s="4"/>
      <c r="V15882" s="4"/>
      <c r="W15882" s="4"/>
      <c r="X15882" s="4"/>
      <c r="AJ15882" s="4"/>
      <c r="AK15882" s="4"/>
      <c r="AL15882" s="4"/>
      <c r="AM15882" s="4"/>
    </row>
    <row r="15883" spans="21:39" x14ac:dyDescent="0.2">
      <c r="U15883" s="4"/>
      <c r="V15883" s="4"/>
      <c r="W15883" s="4"/>
      <c r="X15883" s="4"/>
      <c r="AJ15883" s="4"/>
      <c r="AK15883" s="4"/>
      <c r="AL15883" s="4"/>
      <c r="AM15883" s="4"/>
    </row>
    <row r="15884" spans="21:39" x14ac:dyDescent="0.2">
      <c r="U15884" s="4"/>
      <c r="V15884" s="4"/>
      <c r="W15884" s="4"/>
      <c r="X15884" s="4"/>
      <c r="AJ15884" s="4"/>
      <c r="AK15884" s="4"/>
      <c r="AL15884" s="4"/>
      <c r="AM15884" s="4"/>
    </row>
    <row r="15885" spans="21:39" x14ac:dyDescent="0.2">
      <c r="U15885" s="4"/>
      <c r="V15885" s="4"/>
      <c r="W15885" s="4"/>
      <c r="X15885" s="4"/>
      <c r="AJ15885" s="4"/>
      <c r="AK15885" s="4"/>
      <c r="AL15885" s="4"/>
      <c r="AM15885" s="4"/>
    </row>
    <row r="15886" spans="21:39" x14ac:dyDescent="0.2">
      <c r="U15886" s="4"/>
      <c r="V15886" s="4"/>
      <c r="W15886" s="4"/>
      <c r="X15886" s="4"/>
      <c r="AJ15886" s="4"/>
      <c r="AK15886" s="4"/>
      <c r="AL15886" s="4"/>
      <c r="AM15886" s="4"/>
    </row>
    <row r="15887" spans="21:39" x14ac:dyDescent="0.2">
      <c r="U15887" s="4"/>
      <c r="V15887" s="4"/>
      <c r="W15887" s="4"/>
      <c r="X15887" s="4"/>
      <c r="AJ15887" s="4"/>
      <c r="AK15887" s="4"/>
      <c r="AL15887" s="4"/>
      <c r="AM15887" s="4"/>
    </row>
    <row r="15888" spans="21:39" x14ac:dyDescent="0.2">
      <c r="U15888" s="4"/>
      <c r="V15888" s="4"/>
      <c r="W15888" s="4"/>
      <c r="X15888" s="4"/>
      <c r="AJ15888" s="4"/>
      <c r="AK15888" s="4"/>
      <c r="AL15888" s="4"/>
      <c r="AM15888" s="4"/>
    </row>
    <row r="15889" spans="21:39" x14ac:dyDescent="0.2">
      <c r="U15889" s="4"/>
      <c r="V15889" s="4"/>
      <c r="W15889" s="4"/>
      <c r="X15889" s="4"/>
      <c r="AJ15889" s="4"/>
      <c r="AK15889" s="4"/>
      <c r="AL15889" s="4"/>
      <c r="AM15889" s="4"/>
    </row>
    <row r="15890" spans="21:39" x14ac:dyDescent="0.2">
      <c r="U15890" s="4"/>
      <c r="V15890" s="4"/>
      <c r="W15890" s="4"/>
      <c r="X15890" s="4"/>
      <c r="AJ15890" s="4"/>
      <c r="AK15890" s="4"/>
      <c r="AL15890" s="4"/>
      <c r="AM15890" s="4"/>
    </row>
    <row r="15891" spans="21:39" x14ac:dyDescent="0.2">
      <c r="U15891" s="4"/>
      <c r="V15891" s="4"/>
      <c r="W15891" s="4"/>
      <c r="X15891" s="4"/>
      <c r="AJ15891" s="4"/>
      <c r="AK15891" s="4"/>
      <c r="AL15891" s="4"/>
      <c r="AM15891" s="4"/>
    </row>
    <row r="15892" spans="21:39" x14ac:dyDescent="0.2">
      <c r="U15892" s="4"/>
      <c r="V15892" s="4"/>
      <c r="W15892" s="4"/>
      <c r="X15892" s="4"/>
      <c r="AJ15892" s="4"/>
      <c r="AK15892" s="4"/>
      <c r="AL15892" s="4"/>
      <c r="AM15892" s="4"/>
    </row>
    <row r="15893" spans="21:39" x14ac:dyDescent="0.2">
      <c r="U15893" s="4"/>
      <c r="V15893" s="4"/>
      <c r="W15893" s="4"/>
      <c r="X15893" s="4"/>
      <c r="AJ15893" s="4"/>
      <c r="AK15893" s="4"/>
      <c r="AL15893" s="4"/>
      <c r="AM15893" s="4"/>
    </row>
    <row r="15894" spans="21:39" x14ac:dyDescent="0.2">
      <c r="U15894" s="4"/>
      <c r="V15894" s="4"/>
      <c r="W15894" s="4"/>
      <c r="X15894" s="4"/>
      <c r="AJ15894" s="4"/>
      <c r="AK15894" s="4"/>
      <c r="AL15894" s="4"/>
      <c r="AM15894" s="4"/>
    </row>
    <row r="15895" spans="21:39" x14ac:dyDescent="0.2">
      <c r="U15895" s="4"/>
      <c r="V15895" s="4"/>
      <c r="W15895" s="4"/>
      <c r="X15895" s="4"/>
      <c r="AJ15895" s="4"/>
      <c r="AK15895" s="4"/>
      <c r="AL15895" s="4"/>
      <c r="AM15895" s="4"/>
    </row>
    <row r="15896" spans="21:39" x14ac:dyDescent="0.2">
      <c r="U15896" s="4"/>
      <c r="V15896" s="4"/>
      <c r="W15896" s="4"/>
      <c r="X15896" s="4"/>
      <c r="AJ15896" s="4"/>
      <c r="AK15896" s="4"/>
      <c r="AL15896" s="4"/>
      <c r="AM15896" s="4"/>
    </row>
    <row r="15897" spans="21:39" x14ac:dyDescent="0.2">
      <c r="U15897" s="4"/>
      <c r="V15897" s="4"/>
      <c r="W15897" s="4"/>
      <c r="X15897" s="4"/>
      <c r="AJ15897" s="4"/>
      <c r="AK15897" s="4"/>
      <c r="AL15897" s="4"/>
      <c r="AM15897" s="4"/>
    </row>
    <row r="15898" spans="21:39" x14ac:dyDescent="0.2">
      <c r="U15898" s="4"/>
      <c r="V15898" s="4"/>
      <c r="W15898" s="4"/>
      <c r="X15898" s="4"/>
      <c r="AJ15898" s="4"/>
      <c r="AK15898" s="4"/>
      <c r="AL15898" s="4"/>
      <c r="AM15898" s="4"/>
    </row>
    <row r="15899" spans="21:39" x14ac:dyDescent="0.2">
      <c r="U15899" s="4"/>
      <c r="V15899" s="4"/>
      <c r="W15899" s="4"/>
      <c r="X15899" s="4"/>
      <c r="AJ15899" s="4"/>
      <c r="AK15899" s="4"/>
      <c r="AL15899" s="4"/>
      <c r="AM15899" s="4"/>
    </row>
    <row r="15900" spans="21:39" x14ac:dyDescent="0.2">
      <c r="U15900" s="4"/>
      <c r="V15900" s="4"/>
      <c r="W15900" s="4"/>
      <c r="X15900" s="4"/>
      <c r="AJ15900" s="4"/>
      <c r="AK15900" s="4"/>
      <c r="AL15900" s="4"/>
      <c r="AM15900" s="4"/>
    </row>
    <row r="15901" spans="21:39" x14ac:dyDescent="0.2">
      <c r="U15901" s="4"/>
      <c r="V15901" s="4"/>
      <c r="W15901" s="4"/>
      <c r="X15901" s="4"/>
      <c r="AJ15901" s="4"/>
      <c r="AK15901" s="4"/>
      <c r="AL15901" s="4"/>
      <c r="AM15901" s="4"/>
    </row>
    <row r="15902" spans="21:39" x14ac:dyDescent="0.2">
      <c r="U15902" s="4"/>
      <c r="V15902" s="4"/>
      <c r="W15902" s="4"/>
      <c r="X15902" s="4"/>
      <c r="AJ15902" s="4"/>
      <c r="AK15902" s="4"/>
      <c r="AL15902" s="4"/>
      <c r="AM15902" s="4"/>
    </row>
    <row r="15903" spans="21:39" x14ac:dyDescent="0.2">
      <c r="U15903" s="4"/>
      <c r="V15903" s="4"/>
      <c r="W15903" s="4"/>
      <c r="X15903" s="4"/>
      <c r="AJ15903" s="4"/>
      <c r="AK15903" s="4"/>
      <c r="AL15903" s="4"/>
      <c r="AM15903" s="4"/>
    </row>
    <row r="15904" spans="21:39" x14ac:dyDescent="0.2">
      <c r="U15904" s="4"/>
      <c r="V15904" s="4"/>
      <c r="W15904" s="4"/>
      <c r="X15904" s="4"/>
      <c r="AJ15904" s="4"/>
      <c r="AK15904" s="4"/>
      <c r="AL15904" s="4"/>
      <c r="AM15904" s="4"/>
    </row>
    <row r="15905" spans="21:39" x14ac:dyDescent="0.2">
      <c r="U15905" s="4"/>
      <c r="V15905" s="4"/>
      <c r="W15905" s="4"/>
      <c r="X15905" s="4"/>
      <c r="AJ15905" s="4"/>
      <c r="AK15905" s="4"/>
      <c r="AL15905" s="4"/>
      <c r="AM15905" s="4"/>
    </row>
    <row r="15906" spans="21:39" x14ac:dyDescent="0.2">
      <c r="U15906" s="4"/>
      <c r="V15906" s="4"/>
      <c r="W15906" s="4"/>
      <c r="X15906" s="4"/>
      <c r="AJ15906" s="4"/>
      <c r="AK15906" s="4"/>
      <c r="AL15906" s="4"/>
      <c r="AM15906" s="4"/>
    </row>
    <row r="15907" spans="21:39" x14ac:dyDescent="0.2">
      <c r="U15907" s="4"/>
      <c r="V15907" s="4"/>
      <c r="W15907" s="4"/>
      <c r="X15907" s="4"/>
      <c r="AJ15907" s="4"/>
      <c r="AK15907" s="4"/>
      <c r="AL15907" s="4"/>
      <c r="AM15907" s="4"/>
    </row>
    <row r="15908" spans="21:39" x14ac:dyDescent="0.2">
      <c r="U15908" s="4"/>
      <c r="V15908" s="4"/>
      <c r="W15908" s="4"/>
      <c r="X15908" s="4"/>
      <c r="AJ15908" s="4"/>
      <c r="AK15908" s="4"/>
      <c r="AL15908" s="4"/>
      <c r="AM15908" s="4"/>
    </row>
    <row r="15909" spans="21:39" x14ac:dyDescent="0.2">
      <c r="U15909" s="4"/>
      <c r="V15909" s="4"/>
      <c r="W15909" s="4"/>
      <c r="X15909" s="4"/>
      <c r="AJ15909" s="4"/>
      <c r="AK15909" s="4"/>
      <c r="AL15909" s="4"/>
      <c r="AM15909" s="4"/>
    </row>
    <row r="15910" spans="21:39" x14ac:dyDescent="0.2">
      <c r="U15910" s="4"/>
      <c r="V15910" s="4"/>
      <c r="W15910" s="4"/>
      <c r="X15910" s="4"/>
      <c r="AJ15910" s="4"/>
      <c r="AK15910" s="4"/>
      <c r="AL15910" s="4"/>
      <c r="AM15910" s="4"/>
    </row>
    <row r="15911" spans="21:39" x14ac:dyDescent="0.2">
      <c r="U15911" s="4"/>
      <c r="V15911" s="4"/>
      <c r="W15911" s="4"/>
      <c r="X15911" s="4"/>
      <c r="AJ15911" s="4"/>
      <c r="AK15911" s="4"/>
      <c r="AL15911" s="4"/>
      <c r="AM15911" s="4"/>
    </row>
    <row r="15912" spans="21:39" x14ac:dyDescent="0.2">
      <c r="U15912" s="4"/>
      <c r="V15912" s="4"/>
      <c r="W15912" s="4"/>
      <c r="X15912" s="4"/>
      <c r="AJ15912" s="4"/>
      <c r="AK15912" s="4"/>
      <c r="AL15912" s="4"/>
      <c r="AM15912" s="4"/>
    </row>
    <row r="15913" spans="21:39" x14ac:dyDescent="0.2">
      <c r="U15913" s="4"/>
      <c r="V15913" s="4"/>
      <c r="W15913" s="4"/>
      <c r="X15913" s="4"/>
      <c r="AJ15913" s="4"/>
      <c r="AK15913" s="4"/>
      <c r="AL15913" s="4"/>
      <c r="AM15913" s="4"/>
    </row>
    <row r="15914" spans="21:39" x14ac:dyDescent="0.2">
      <c r="U15914" s="4"/>
      <c r="V15914" s="4"/>
      <c r="W15914" s="4"/>
      <c r="X15914" s="4"/>
      <c r="AJ15914" s="4"/>
      <c r="AK15914" s="4"/>
      <c r="AL15914" s="4"/>
      <c r="AM15914" s="4"/>
    </row>
    <row r="15915" spans="21:39" x14ac:dyDescent="0.2">
      <c r="U15915" s="4"/>
      <c r="V15915" s="4"/>
      <c r="W15915" s="4"/>
      <c r="X15915" s="4"/>
      <c r="AJ15915" s="4"/>
      <c r="AK15915" s="4"/>
      <c r="AL15915" s="4"/>
      <c r="AM15915" s="4"/>
    </row>
    <row r="15916" spans="21:39" x14ac:dyDescent="0.2">
      <c r="U15916" s="4"/>
      <c r="V15916" s="4"/>
      <c r="W15916" s="4"/>
      <c r="X15916" s="4"/>
      <c r="AJ15916" s="4"/>
      <c r="AK15916" s="4"/>
      <c r="AL15916" s="4"/>
      <c r="AM15916" s="4"/>
    </row>
    <row r="15917" spans="21:39" x14ac:dyDescent="0.2">
      <c r="U15917" s="4"/>
      <c r="V15917" s="4"/>
      <c r="W15917" s="4"/>
      <c r="X15917" s="4"/>
      <c r="AJ15917" s="4"/>
      <c r="AK15917" s="4"/>
      <c r="AL15917" s="4"/>
      <c r="AM15917" s="4"/>
    </row>
    <row r="15918" spans="21:39" x14ac:dyDescent="0.2">
      <c r="U15918" s="4"/>
      <c r="V15918" s="4"/>
      <c r="W15918" s="4"/>
      <c r="X15918" s="4"/>
      <c r="AJ15918" s="4"/>
      <c r="AK15918" s="4"/>
      <c r="AL15918" s="4"/>
      <c r="AM15918" s="4"/>
    </row>
    <row r="15919" spans="21:39" x14ac:dyDescent="0.2">
      <c r="U15919" s="4"/>
      <c r="V15919" s="4"/>
      <c r="W15919" s="4"/>
      <c r="X15919" s="4"/>
      <c r="AJ15919" s="4"/>
      <c r="AK15919" s="4"/>
      <c r="AL15919" s="4"/>
      <c r="AM15919" s="4"/>
    </row>
    <row r="15920" spans="21:39" x14ac:dyDescent="0.2">
      <c r="U15920" s="4"/>
      <c r="V15920" s="4"/>
      <c r="W15920" s="4"/>
      <c r="X15920" s="4"/>
      <c r="AJ15920" s="4"/>
      <c r="AK15920" s="4"/>
      <c r="AL15920" s="4"/>
      <c r="AM15920" s="4"/>
    </row>
    <row r="15921" spans="21:39" x14ac:dyDescent="0.2">
      <c r="U15921" s="4"/>
      <c r="V15921" s="4"/>
      <c r="W15921" s="4"/>
      <c r="X15921" s="4"/>
      <c r="AJ15921" s="4"/>
      <c r="AK15921" s="4"/>
      <c r="AL15921" s="4"/>
      <c r="AM15921" s="4"/>
    </row>
    <row r="15922" spans="21:39" x14ac:dyDescent="0.2">
      <c r="U15922" s="4"/>
      <c r="V15922" s="4"/>
      <c r="W15922" s="4"/>
      <c r="X15922" s="4"/>
      <c r="AJ15922" s="4"/>
      <c r="AK15922" s="4"/>
      <c r="AL15922" s="4"/>
      <c r="AM15922" s="4"/>
    </row>
    <row r="15923" spans="21:39" x14ac:dyDescent="0.2">
      <c r="U15923" s="4"/>
      <c r="V15923" s="4"/>
      <c r="W15923" s="4"/>
      <c r="X15923" s="4"/>
      <c r="AJ15923" s="4"/>
      <c r="AK15923" s="4"/>
      <c r="AL15923" s="4"/>
      <c r="AM15923" s="4"/>
    </row>
    <row r="15924" spans="21:39" x14ac:dyDescent="0.2">
      <c r="U15924" s="4"/>
      <c r="V15924" s="4"/>
      <c r="W15924" s="4"/>
      <c r="X15924" s="4"/>
      <c r="AJ15924" s="4"/>
      <c r="AK15924" s="4"/>
      <c r="AL15924" s="4"/>
      <c r="AM15924" s="4"/>
    </row>
    <row r="15925" spans="21:39" x14ac:dyDescent="0.2">
      <c r="U15925" s="4"/>
      <c r="V15925" s="4"/>
      <c r="W15925" s="4"/>
      <c r="X15925" s="4"/>
      <c r="AJ15925" s="4"/>
      <c r="AK15925" s="4"/>
      <c r="AL15925" s="4"/>
      <c r="AM15925" s="4"/>
    </row>
    <row r="15926" spans="21:39" x14ac:dyDescent="0.2">
      <c r="U15926" s="4"/>
      <c r="V15926" s="4"/>
      <c r="W15926" s="4"/>
      <c r="X15926" s="4"/>
      <c r="AJ15926" s="4"/>
      <c r="AK15926" s="4"/>
      <c r="AL15926" s="4"/>
      <c r="AM15926" s="4"/>
    </row>
    <row r="15927" spans="21:39" x14ac:dyDescent="0.2">
      <c r="U15927" s="4"/>
      <c r="V15927" s="4"/>
      <c r="W15927" s="4"/>
      <c r="X15927" s="4"/>
      <c r="AJ15927" s="4"/>
      <c r="AK15927" s="4"/>
      <c r="AL15927" s="4"/>
      <c r="AM15927" s="4"/>
    </row>
    <row r="15928" spans="21:39" x14ac:dyDescent="0.2">
      <c r="U15928" s="4"/>
      <c r="V15928" s="4"/>
      <c r="W15928" s="4"/>
      <c r="X15928" s="4"/>
      <c r="AJ15928" s="4"/>
      <c r="AK15928" s="4"/>
      <c r="AL15928" s="4"/>
      <c r="AM15928" s="4"/>
    </row>
    <row r="15929" spans="21:39" x14ac:dyDescent="0.2">
      <c r="U15929" s="4"/>
      <c r="V15929" s="4"/>
      <c r="W15929" s="4"/>
      <c r="X15929" s="4"/>
      <c r="AJ15929" s="4"/>
      <c r="AK15929" s="4"/>
      <c r="AL15929" s="4"/>
      <c r="AM15929" s="4"/>
    </row>
    <row r="15930" spans="21:39" x14ac:dyDescent="0.2">
      <c r="U15930" s="4"/>
      <c r="V15930" s="4"/>
      <c r="W15930" s="4"/>
      <c r="X15930" s="4"/>
      <c r="AJ15930" s="4"/>
      <c r="AK15930" s="4"/>
      <c r="AL15930" s="4"/>
      <c r="AM15930" s="4"/>
    </row>
    <row r="15931" spans="21:39" x14ac:dyDescent="0.2">
      <c r="U15931" s="4"/>
      <c r="V15931" s="4"/>
      <c r="W15931" s="4"/>
      <c r="X15931" s="4"/>
      <c r="AJ15931" s="4"/>
      <c r="AK15931" s="4"/>
      <c r="AL15931" s="4"/>
      <c r="AM15931" s="4"/>
    </row>
    <row r="15932" spans="21:39" x14ac:dyDescent="0.2">
      <c r="U15932" s="4"/>
      <c r="V15932" s="4"/>
      <c r="W15932" s="4"/>
      <c r="X15932" s="4"/>
      <c r="AJ15932" s="4"/>
      <c r="AK15932" s="4"/>
      <c r="AL15932" s="4"/>
      <c r="AM15932" s="4"/>
    </row>
    <row r="15933" spans="21:39" x14ac:dyDescent="0.2">
      <c r="U15933" s="4"/>
      <c r="V15933" s="4"/>
      <c r="W15933" s="4"/>
      <c r="X15933" s="4"/>
      <c r="AJ15933" s="4"/>
      <c r="AK15933" s="4"/>
      <c r="AL15933" s="4"/>
      <c r="AM15933" s="4"/>
    </row>
    <row r="15934" spans="21:39" x14ac:dyDescent="0.2">
      <c r="U15934" s="4"/>
      <c r="V15934" s="4"/>
      <c r="W15934" s="4"/>
      <c r="X15934" s="4"/>
      <c r="AJ15934" s="4"/>
      <c r="AK15934" s="4"/>
      <c r="AL15934" s="4"/>
      <c r="AM15934" s="4"/>
    </row>
    <row r="15935" spans="21:39" x14ac:dyDescent="0.2">
      <c r="U15935" s="4"/>
      <c r="V15935" s="4"/>
      <c r="W15935" s="4"/>
      <c r="X15935" s="4"/>
      <c r="AJ15935" s="4"/>
      <c r="AK15935" s="4"/>
      <c r="AL15935" s="4"/>
      <c r="AM15935" s="4"/>
    </row>
    <row r="15936" spans="21:39" x14ac:dyDescent="0.2">
      <c r="U15936" s="4"/>
      <c r="V15936" s="4"/>
      <c r="W15936" s="4"/>
      <c r="X15936" s="4"/>
      <c r="AJ15936" s="4"/>
      <c r="AK15936" s="4"/>
      <c r="AL15936" s="4"/>
      <c r="AM15936" s="4"/>
    </row>
    <row r="15937" spans="21:39" x14ac:dyDescent="0.2">
      <c r="U15937" s="4"/>
      <c r="V15937" s="4"/>
      <c r="W15937" s="4"/>
      <c r="X15937" s="4"/>
      <c r="AJ15937" s="4"/>
      <c r="AK15937" s="4"/>
      <c r="AL15937" s="4"/>
      <c r="AM15937" s="4"/>
    </row>
    <row r="15938" spans="21:39" x14ac:dyDescent="0.2">
      <c r="U15938" s="4"/>
      <c r="V15938" s="4"/>
      <c r="W15938" s="4"/>
      <c r="X15938" s="4"/>
      <c r="AJ15938" s="4"/>
      <c r="AK15938" s="4"/>
      <c r="AL15938" s="4"/>
      <c r="AM15938" s="4"/>
    </row>
    <row r="15939" spans="21:39" x14ac:dyDescent="0.2">
      <c r="U15939" s="4"/>
      <c r="V15939" s="4"/>
      <c r="W15939" s="4"/>
      <c r="X15939" s="4"/>
      <c r="AJ15939" s="4"/>
      <c r="AK15939" s="4"/>
      <c r="AL15939" s="4"/>
      <c r="AM15939" s="4"/>
    </row>
    <row r="15940" spans="21:39" x14ac:dyDescent="0.2">
      <c r="U15940" s="4"/>
      <c r="V15940" s="4"/>
      <c r="W15940" s="4"/>
      <c r="X15940" s="4"/>
      <c r="AJ15940" s="4"/>
      <c r="AK15940" s="4"/>
      <c r="AL15940" s="4"/>
      <c r="AM15940" s="4"/>
    </row>
    <row r="15941" spans="21:39" x14ac:dyDescent="0.2">
      <c r="U15941" s="4"/>
      <c r="V15941" s="4"/>
      <c r="W15941" s="4"/>
      <c r="X15941" s="4"/>
      <c r="AJ15941" s="4"/>
      <c r="AK15941" s="4"/>
      <c r="AL15941" s="4"/>
      <c r="AM15941" s="4"/>
    </row>
    <row r="15942" spans="21:39" x14ac:dyDescent="0.2">
      <c r="U15942" s="4"/>
      <c r="V15942" s="4"/>
      <c r="W15942" s="4"/>
      <c r="X15942" s="4"/>
      <c r="AJ15942" s="4"/>
      <c r="AK15942" s="4"/>
      <c r="AL15942" s="4"/>
      <c r="AM15942" s="4"/>
    </row>
    <row r="15943" spans="21:39" x14ac:dyDescent="0.2">
      <c r="U15943" s="4"/>
      <c r="V15943" s="4"/>
      <c r="W15943" s="4"/>
      <c r="X15943" s="4"/>
      <c r="AJ15943" s="4"/>
      <c r="AK15943" s="4"/>
      <c r="AL15943" s="4"/>
      <c r="AM15943" s="4"/>
    </row>
    <row r="15944" spans="21:39" x14ac:dyDescent="0.2">
      <c r="U15944" s="4"/>
      <c r="V15944" s="4"/>
      <c r="W15944" s="4"/>
      <c r="X15944" s="4"/>
      <c r="AJ15944" s="4"/>
      <c r="AK15944" s="4"/>
      <c r="AL15944" s="4"/>
      <c r="AM15944" s="4"/>
    </row>
    <row r="15945" spans="21:39" x14ac:dyDescent="0.2">
      <c r="U15945" s="4"/>
      <c r="V15945" s="4"/>
      <c r="W15945" s="4"/>
      <c r="X15945" s="4"/>
      <c r="AJ15945" s="4"/>
      <c r="AK15945" s="4"/>
      <c r="AL15945" s="4"/>
      <c r="AM15945" s="4"/>
    </row>
    <row r="15946" spans="21:39" x14ac:dyDescent="0.2">
      <c r="U15946" s="4"/>
      <c r="V15946" s="4"/>
      <c r="W15946" s="4"/>
      <c r="X15946" s="4"/>
      <c r="AJ15946" s="4"/>
      <c r="AK15946" s="4"/>
      <c r="AL15946" s="4"/>
      <c r="AM15946" s="4"/>
    </row>
    <row r="15947" spans="21:39" x14ac:dyDescent="0.2">
      <c r="U15947" s="4"/>
      <c r="V15947" s="4"/>
      <c r="W15947" s="4"/>
      <c r="X15947" s="4"/>
      <c r="AJ15947" s="4"/>
      <c r="AK15947" s="4"/>
      <c r="AL15947" s="4"/>
      <c r="AM15947" s="4"/>
    </row>
    <row r="15948" spans="21:39" x14ac:dyDescent="0.2">
      <c r="U15948" s="4"/>
      <c r="V15948" s="4"/>
      <c r="W15948" s="4"/>
      <c r="X15948" s="4"/>
      <c r="AJ15948" s="4"/>
      <c r="AK15948" s="4"/>
      <c r="AL15948" s="4"/>
      <c r="AM15948" s="4"/>
    </row>
    <row r="15949" spans="21:39" x14ac:dyDescent="0.2">
      <c r="U15949" s="4"/>
      <c r="V15949" s="4"/>
      <c r="W15949" s="4"/>
      <c r="X15949" s="4"/>
      <c r="AJ15949" s="4"/>
      <c r="AK15949" s="4"/>
      <c r="AL15949" s="4"/>
      <c r="AM15949" s="4"/>
    </row>
    <row r="15950" spans="21:39" x14ac:dyDescent="0.2">
      <c r="U15950" s="4"/>
      <c r="V15950" s="4"/>
      <c r="W15950" s="4"/>
      <c r="X15950" s="4"/>
      <c r="AJ15950" s="4"/>
      <c r="AK15950" s="4"/>
      <c r="AL15950" s="4"/>
      <c r="AM15950" s="4"/>
    </row>
    <row r="15951" spans="21:39" x14ac:dyDescent="0.2">
      <c r="U15951" s="4"/>
      <c r="V15951" s="4"/>
      <c r="W15951" s="4"/>
      <c r="X15951" s="4"/>
      <c r="AJ15951" s="4"/>
      <c r="AK15951" s="4"/>
      <c r="AL15951" s="4"/>
      <c r="AM15951" s="4"/>
    </row>
    <row r="15952" spans="21:39" x14ac:dyDescent="0.2">
      <c r="U15952" s="4"/>
      <c r="V15952" s="4"/>
      <c r="W15952" s="4"/>
      <c r="X15952" s="4"/>
      <c r="AJ15952" s="4"/>
      <c r="AK15952" s="4"/>
      <c r="AL15952" s="4"/>
      <c r="AM15952" s="4"/>
    </row>
    <row r="15953" spans="21:39" x14ac:dyDescent="0.2">
      <c r="U15953" s="4"/>
      <c r="V15953" s="4"/>
      <c r="W15953" s="4"/>
      <c r="X15953" s="4"/>
      <c r="AJ15953" s="4"/>
      <c r="AK15953" s="4"/>
      <c r="AL15953" s="4"/>
      <c r="AM15953" s="4"/>
    </row>
    <row r="15954" spans="21:39" x14ac:dyDescent="0.2">
      <c r="U15954" s="4"/>
      <c r="V15954" s="4"/>
      <c r="W15954" s="4"/>
      <c r="X15954" s="4"/>
      <c r="AJ15954" s="4"/>
      <c r="AK15954" s="4"/>
      <c r="AL15954" s="4"/>
      <c r="AM15954" s="4"/>
    </row>
    <row r="15955" spans="21:39" x14ac:dyDescent="0.2">
      <c r="U15955" s="4"/>
      <c r="V15955" s="4"/>
      <c r="W15955" s="4"/>
      <c r="X15955" s="4"/>
      <c r="AJ15955" s="4"/>
      <c r="AK15955" s="4"/>
      <c r="AL15955" s="4"/>
      <c r="AM15955" s="4"/>
    </row>
    <row r="15956" spans="21:39" x14ac:dyDescent="0.2">
      <c r="U15956" s="4"/>
      <c r="V15956" s="4"/>
      <c r="W15956" s="4"/>
      <c r="X15956" s="4"/>
      <c r="AJ15956" s="4"/>
      <c r="AK15956" s="4"/>
      <c r="AL15956" s="4"/>
      <c r="AM15956" s="4"/>
    </row>
    <row r="15957" spans="21:39" x14ac:dyDescent="0.2">
      <c r="U15957" s="4"/>
      <c r="V15957" s="4"/>
      <c r="W15957" s="4"/>
      <c r="X15957" s="4"/>
      <c r="AJ15957" s="4"/>
      <c r="AK15957" s="4"/>
      <c r="AL15957" s="4"/>
      <c r="AM15957" s="4"/>
    </row>
    <row r="15958" spans="21:39" x14ac:dyDescent="0.2">
      <c r="U15958" s="4"/>
      <c r="V15958" s="4"/>
      <c r="W15958" s="4"/>
      <c r="X15958" s="4"/>
      <c r="AJ15958" s="4"/>
      <c r="AK15958" s="4"/>
      <c r="AL15958" s="4"/>
      <c r="AM15958" s="4"/>
    </row>
    <row r="15959" spans="21:39" x14ac:dyDescent="0.2">
      <c r="U15959" s="4"/>
      <c r="V15959" s="4"/>
      <c r="W15959" s="4"/>
      <c r="X15959" s="4"/>
      <c r="AJ15959" s="4"/>
      <c r="AK15959" s="4"/>
      <c r="AL15959" s="4"/>
      <c r="AM15959" s="4"/>
    </row>
    <row r="15960" spans="21:39" x14ac:dyDescent="0.2">
      <c r="U15960" s="4"/>
      <c r="V15960" s="4"/>
      <c r="W15960" s="4"/>
      <c r="X15960" s="4"/>
      <c r="AJ15960" s="4"/>
      <c r="AK15960" s="4"/>
      <c r="AL15960" s="4"/>
      <c r="AM15960" s="4"/>
    </row>
    <row r="15961" spans="21:39" x14ac:dyDescent="0.2">
      <c r="U15961" s="4"/>
      <c r="V15961" s="4"/>
      <c r="W15961" s="4"/>
      <c r="X15961" s="4"/>
      <c r="AJ15961" s="4"/>
      <c r="AK15961" s="4"/>
      <c r="AL15961" s="4"/>
      <c r="AM15961" s="4"/>
    </row>
    <row r="15962" spans="21:39" x14ac:dyDescent="0.2">
      <c r="U15962" s="4"/>
      <c r="V15962" s="4"/>
      <c r="W15962" s="4"/>
      <c r="X15962" s="4"/>
      <c r="AJ15962" s="4"/>
      <c r="AK15962" s="4"/>
      <c r="AL15962" s="4"/>
      <c r="AM15962" s="4"/>
    </row>
    <row r="15963" spans="21:39" x14ac:dyDescent="0.2">
      <c r="U15963" s="4"/>
      <c r="V15963" s="4"/>
      <c r="W15963" s="4"/>
      <c r="X15963" s="4"/>
      <c r="AJ15963" s="4"/>
      <c r="AK15963" s="4"/>
      <c r="AL15963" s="4"/>
      <c r="AM15963" s="4"/>
    </row>
    <row r="15964" spans="21:39" x14ac:dyDescent="0.2">
      <c r="U15964" s="4"/>
      <c r="V15964" s="4"/>
      <c r="W15964" s="4"/>
      <c r="X15964" s="4"/>
      <c r="AJ15964" s="4"/>
      <c r="AK15964" s="4"/>
      <c r="AL15964" s="4"/>
      <c r="AM15964" s="4"/>
    </row>
    <row r="15965" spans="21:39" x14ac:dyDescent="0.2">
      <c r="U15965" s="4"/>
      <c r="V15965" s="4"/>
      <c r="W15965" s="4"/>
      <c r="X15965" s="4"/>
      <c r="AJ15965" s="4"/>
      <c r="AK15965" s="4"/>
      <c r="AL15965" s="4"/>
      <c r="AM15965" s="4"/>
    </row>
    <row r="15966" spans="21:39" x14ac:dyDescent="0.2">
      <c r="U15966" s="4"/>
      <c r="V15966" s="4"/>
      <c r="W15966" s="4"/>
      <c r="X15966" s="4"/>
      <c r="AJ15966" s="4"/>
      <c r="AK15966" s="4"/>
      <c r="AL15966" s="4"/>
      <c r="AM15966" s="4"/>
    </row>
    <row r="15967" spans="21:39" x14ac:dyDescent="0.2">
      <c r="U15967" s="4"/>
      <c r="V15967" s="4"/>
      <c r="W15967" s="4"/>
      <c r="X15967" s="4"/>
      <c r="AJ15967" s="4"/>
      <c r="AK15967" s="4"/>
      <c r="AL15967" s="4"/>
      <c r="AM15967" s="4"/>
    </row>
    <row r="15968" spans="21:39" x14ac:dyDescent="0.2">
      <c r="U15968" s="4"/>
      <c r="V15968" s="4"/>
      <c r="W15968" s="4"/>
      <c r="X15968" s="4"/>
      <c r="AJ15968" s="4"/>
      <c r="AK15968" s="4"/>
      <c r="AL15968" s="4"/>
      <c r="AM15968" s="4"/>
    </row>
    <row r="15969" spans="21:39" x14ac:dyDescent="0.2">
      <c r="U15969" s="4"/>
      <c r="V15969" s="4"/>
      <c r="W15969" s="4"/>
      <c r="X15969" s="4"/>
      <c r="AJ15969" s="4"/>
      <c r="AK15969" s="4"/>
      <c r="AL15969" s="4"/>
      <c r="AM15969" s="4"/>
    </row>
    <row r="15970" spans="21:39" x14ac:dyDescent="0.2">
      <c r="U15970" s="4"/>
      <c r="V15970" s="4"/>
      <c r="W15970" s="4"/>
      <c r="X15970" s="4"/>
      <c r="AJ15970" s="4"/>
      <c r="AK15970" s="4"/>
      <c r="AL15970" s="4"/>
      <c r="AM15970" s="4"/>
    </row>
    <row r="15971" spans="21:39" x14ac:dyDescent="0.2">
      <c r="U15971" s="4"/>
      <c r="V15971" s="4"/>
      <c r="W15971" s="4"/>
      <c r="X15971" s="4"/>
      <c r="AJ15971" s="4"/>
      <c r="AK15971" s="4"/>
      <c r="AL15971" s="4"/>
      <c r="AM15971" s="4"/>
    </row>
    <row r="15972" spans="21:39" x14ac:dyDescent="0.2">
      <c r="U15972" s="4"/>
      <c r="V15972" s="4"/>
      <c r="W15972" s="4"/>
      <c r="X15972" s="4"/>
      <c r="AJ15972" s="4"/>
      <c r="AK15972" s="4"/>
      <c r="AL15972" s="4"/>
      <c r="AM15972" s="4"/>
    </row>
    <row r="15973" spans="21:39" x14ac:dyDescent="0.2">
      <c r="U15973" s="4"/>
      <c r="V15973" s="4"/>
      <c r="W15973" s="4"/>
      <c r="X15973" s="4"/>
      <c r="AJ15973" s="4"/>
      <c r="AK15973" s="4"/>
      <c r="AL15973" s="4"/>
      <c r="AM15973" s="4"/>
    </row>
    <row r="15974" spans="21:39" x14ac:dyDescent="0.2">
      <c r="U15974" s="4"/>
      <c r="V15974" s="4"/>
      <c r="W15974" s="4"/>
      <c r="X15974" s="4"/>
      <c r="AJ15974" s="4"/>
      <c r="AK15974" s="4"/>
      <c r="AL15974" s="4"/>
      <c r="AM15974" s="4"/>
    </row>
    <row r="15975" spans="21:39" x14ac:dyDescent="0.2">
      <c r="U15975" s="4"/>
      <c r="V15975" s="4"/>
      <c r="W15975" s="4"/>
      <c r="X15975" s="4"/>
      <c r="AJ15975" s="4"/>
      <c r="AK15975" s="4"/>
      <c r="AL15975" s="4"/>
      <c r="AM15975" s="4"/>
    </row>
    <row r="15976" spans="21:39" x14ac:dyDescent="0.2">
      <c r="U15976" s="4"/>
      <c r="V15976" s="4"/>
      <c r="W15976" s="4"/>
      <c r="X15976" s="4"/>
      <c r="AJ15976" s="4"/>
      <c r="AK15976" s="4"/>
      <c r="AL15976" s="4"/>
      <c r="AM15976" s="4"/>
    </row>
    <row r="15977" spans="21:39" x14ac:dyDescent="0.2">
      <c r="U15977" s="4"/>
      <c r="V15977" s="4"/>
      <c r="W15977" s="4"/>
      <c r="X15977" s="4"/>
      <c r="AJ15977" s="4"/>
      <c r="AK15977" s="4"/>
      <c r="AL15977" s="4"/>
      <c r="AM15977" s="4"/>
    </row>
    <row r="15978" spans="21:39" x14ac:dyDescent="0.2">
      <c r="U15978" s="4"/>
      <c r="V15978" s="4"/>
      <c r="W15978" s="4"/>
      <c r="X15978" s="4"/>
      <c r="AJ15978" s="4"/>
      <c r="AK15978" s="4"/>
      <c r="AL15978" s="4"/>
      <c r="AM15978" s="4"/>
    </row>
    <row r="15979" spans="21:39" x14ac:dyDescent="0.2">
      <c r="U15979" s="4"/>
      <c r="V15979" s="4"/>
      <c r="W15979" s="4"/>
      <c r="X15979" s="4"/>
      <c r="AJ15979" s="4"/>
      <c r="AK15979" s="4"/>
      <c r="AL15979" s="4"/>
      <c r="AM15979" s="4"/>
    </row>
    <row r="15980" spans="21:39" x14ac:dyDescent="0.2">
      <c r="U15980" s="4"/>
      <c r="V15980" s="4"/>
      <c r="W15980" s="4"/>
      <c r="X15980" s="4"/>
      <c r="AJ15980" s="4"/>
      <c r="AK15980" s="4"/>
      <c r="AL15980" s="4"/>
      <c r="AM15980" s="4"/>
    </row>
    <row r="15981" spans="21:39" x14ac:dyDescent="0.2">
      <c r="U15981" s="4"/>
      <c r="V15981" s="4"/>
      <c r="W15981" s="4"/>
      <c r="X15981" s="4"/>
      <c r="AJ15981" s="4"/>
      <c r="AK15981" s="4"/>
      <c r="AL15981" s="4"/>
      <c r="AM15981" s="4"/>
    </row>
    <row r="15982" spans="21:39" x14ac:dyDescent="0.2">
      <c r="U15982" s="4"/>
      <c r="V15982" s="4"/>
      <c r="W15982" s="4"/>
      <c r="X15982" s="4"/>
      <c r="AJ15982" s="4"/>
      <c r="AK15982" s="4"/>
      <c r="AL15982" s="4"/>
      <c r="AM15982" s="4"/>
    </row>
    <row r="15983" spans="21:39" x14ac:dyDescent="0.2">
      <c r="U15983" s="4"/>
      <c r="V15983" s="4"/>
      <c r="W15983" s="4"/>
      <c r="X15983" s="4"/>
      <c r="AJ15983" s="4"/>
      <c r="AK15983" s="4"/>
      <c r="AL15983" s="4"/>
      <c r="AM15983" s="4"/>
    </row>
    <row r="15984" spans="21:39" x14ac:dyDescent="0.2">
      <c r="U15984" s="4"/>
      <c r="V15984" s="4"/>
      <c r="W15984" s="4"/>
      <c r="X15984" s="4"/>
      <c r="AJ15984" s="4"/>
      <c r="AK15984" s="4"/>
      <c r="AL15984" s="4"/>
      <c r="AM15984" s="4"/>
    </row>
    <row r="15985" spans="21:39" x14ac:dyDescent="0.2">
      <c r="U15985" s="4"/>
      <c r="V15985" s="4"/>
      <c r="W15985" s="4"/>
      <c r="X15985" s="4"/>
      <c r="AJ15985" s="4"/>
      <c r="AK15985" s="4"/>
      <c r="AL15985" s="4"/>
      <c r="AM15985" s="4"/>
    </row>
    <row r="15986" spans="21:39" x14ac:dyDescent="0.2">
      <c r="U15986" s="4"/>
      <c r="V15986" s="4"/>
      <c r="W15986" s="4"/>
      <c r="X15986" s="4"/>
      <c r="AJ15986" s="4"/>
      <c r="AK15986" s="4"/>
      <c r="AL15986" s="4"/>
      <c r="AM15986" s="4"/>
    </row>
    <row r="15987" spans="21:39" x14ac:dyDescent="0.2">
      <c r="U15987" s="4"/>
      <c r="V15987" s="4"/>
      <c r="W15987" s="4"/>
      <c r="X15987" s="4"/>
      <c r="AJ15987" s="4"/>
      <c r="AK15987" s="4"/>
      <c r="AL15987" s="4"/>
      <c r="AM15987" s="4"/>
    </row>
    <row r="15988" spans="21:39" x14ac:dyDescent="0.2">
      <c r="U15988" s="4"/>
      <c r="V15988" s="4"/>
      <c r="W15988" s="4"/>
      <c r="X15988" s="4"/>
      <c r="AJ15988" s="4"/>
      <c r="AK15988" s="4"/>
      <c r="AL15988" s="4"/>
      <c r="AM15988" s="4"/>
    </row>
    <row r="15989" spans="21:39" x14ac:dyDescent="0.2">
      <c r="U15989" s="4"/>
      <c r="V15989" s="4"/>
      <c r="W15989" s="4"/>
      <c r="X15989" s="4"/>
      <c r="AJ15989" s="4"/>
      <c r="AK15989" s="4"/>
      <c r="AL15989" s="4"/>
      <c r="AM15989" s="4"/>
    </row>
    <row r="15990" spans="21:39" x14ac:dyDescent="0.2">
      <c r="U15990" s="4"/>
      <c r="V15990" s="4"/>
      <c r="W15990" s="4"/>
      <c r="X15990" s="4"/>
      <c r="AJ15990" s="4"/>
      <c r="AK15990" s="4"/>
      <c r="AL15990" s="4"/>
      <c r="AM15990" s="4"/>
    </row>
    <row r="15991" spans="21:39" x14ac:dyDescent="0.2">
      <c r="U15991" s="4"/>
      <c r="V15991" s="4"/>
      <c r="W15991" s="4"/>
      <c r="X15991" s="4"/>
      <c r="AJ15991" s="4"/>
      <c r="AK15991" s="4"/>
      <c r="AL15991" s="4"/>
      <c r="AM15991" s="4"/>
    </row>
    <row r="15992" spans="21:39" x14ac:dyDescent="0.2">
      <c r="U15992" s="4"/>
      <c r="V15992" s="4"/>
      <c r="W15992" s="4"/>
      <c r="X15992" s="4"/>
      <c r="AJ15992" s="4"/>
      <c r="AK15992" s="4"/>
      <c r="AL15992" s="4"/>
      <c r="AM15992" s="4"/>
    </row>
    <row r="15993" spans="21:39" x14ac:dyDescent="0.2">
      <c r="U15993" s="4"/>
      <c r="V15993" s="4"/>
      <c r="W15993" s="4"/>
      <c r="X15993" s="4"/>
      <c r="AJ15993" s="4"/>
      <c r="AK15993" s="4"/>
      <c r="AL15993" s="4"/>
      <c r="AM15993" s="4"/>
    </row>
    <row r="15994" spans="21:39" x14ac:dyDescent="0.2">
      <c r="U15994" s="4"/>
      <c r="V15994" s="4"/>
      <c r="W15994" s="4"/>
      <c r="X15994" s="4"/>
      <c r="AJ15994" s="4"/>
      <c r="AK15994" s="4"/>
      <c r="AL15994" s="4"/>
      <c r="AM15994" s="4"/>
    </row>
    <row r="15995" spans="21:39" x14ac:dyDescent="0.2">
      <c r="U15995" s="4"/>
      <c r="V15995" s="4"/>
      <c r="W15995" s="4"/>
      <c r="X15995" s="4"/>
      <c r="AJ15995" s="4"/>
      <c r="AK15995" s="4"/>
      <c r="AL15995" s="4"/>
      <c r="AM15995" s="4"/>
    </row>
    <row r="15996" spans="21:39" x14ac:dyDescent="0.2">
      <c r="U15996" s="4"/>
      <c r="V15996" s="4"/>
      <c r="W15996" s="4"/>
      <c r="X15996" s="4"/>
      <c r="AJ15996" s="4"/>
      <c r="AK15996" s="4"/>
      <c r="AL15996" s="4"/>
      <c r="AM15996" s="4"/>
    </row>
    <row r="15997" spans="21:39" x14ac:dyDescent="0.2">
      <c r="U15997" s="4"/>
      <c r="V15997" s="4"/>
      <c r="W15997" s="4"/>
      <c r="X15997" s="4"/>
      <c r="AJ15997" s="4"/>
      <c r="AK15997" s="4"/>
      <c r="AL15997" s="4"/>
      <c r="AM15997" s="4"/>
    </row>
    <row r="15998" spans="21:39" x14ac:dyDescent="0.2">
      <c r="U15998" s="4"/>
      <c r="V15998" s="4"/>
      <c r="W15998" s="4"/>
      <c r="X15998" s="4"/>
      <c r="AJ15998" s="4"/>
      <c r="AK15998" s="4"/>
      <c r="AL15998" s="4"/>
      <c r="AM15998" s="4"/>
    </row>
    <row r="15999" spans="21:39" x14ac:dyDescent="0.2">
      <c r="U15999" s="4"/>
      <c r="V15999" s="4"/>
      <c r="W15999" s="4"/>
      <c r="X15999" s="4"/>
      <c r="AJ15999" s="4"/>
      <c r="AK15999" s="4"/>
      <c r="AL15999" s="4"/>
      <c r="AM15999" s="4"/>
    </row>
    <row r="16000" spans="21:39" x14ac:dyDescent="0.2">
      <c r="U16000" s="4"/>
      <c r="V16000" s="4"/>
      <c r="W16000" s="4"/>
      <c r="X16000" s="4"/>
      <c r="AJ16000" s="4"/>
      <c r="AK16000" s="4"/>
      <c r="AL16000" s="4"/>
      <c r="AM16000" s="4"/>
    </row>
    <row r="16001" spans="21:39" x14ac:dyDescent="0.2">
      <c r="U16001" s="4"/>
      <c r="V16001" s="4"/>
      <c r="W16001" s="4"/>
      <c r="X16001" s="4"/>
      <c r="AJ16001" s="4"/>
      <c r="AK16001" s="4"/>
      <c r="AL16001" s="4"/>
      <c r="AM16001" s="4"/>
    </row>
    <row r="16002" spans="21:39" x14ac:dyDescent="0.2">
      <c r="U16002" s="4"/>
      <c r="V16002" s="4"/>
      <c r="W16002" s="4"/>
      <c r="X16002" s="4"/>
      <c r="AJ16002" s="4"/>
      <c r="AK16002" s="4"/>
      <c r="AL16002" s="4"/>
      <c r="AM16002" s="4"/>
    </row>
    <row r="16003" spans="21:39" x14ac:dyDescent="0.2">
      <c r="U16003" s="4"/>
      <c r="V16003" s="4"/>
      <c r="W16003" s="4"/>
      <c r="X16003" s="4"/>
      <c r="AJ16003" s="4"/>
      <c r="AK16003" s="4"/>
      <c r="AL16003" s="4"/>
      <c r="AM16003" s="4"/>
    </row>
    <row r="16004" spans="21:39" x14ac:dyDescent="0.2">
      <c r="U16004" s="4"/>
      <c r="V16004" s="4"/>
      <c r="W16004" s="4"/>
      <c r="X16004" s="4"/>
      <c r="AJ16004" s="4"/>
      <c r="AK16004" s="4"/>
      <c r="AL16004" s="4"/>
      <c r="AM16004" s="4"/>
    </row>
    <row r="16005" spans="21:39" x14ac:dyDescent="0.2">
      <c r="U16005" s="4"/>
      <c r="V16005" s="4"/>
      <c r="W16005" s="4"/>
      <c r="X16005" s="4"/>
      <c r="AJ16005" s="4"/>
      <c r="AK16005" s="4"/>
      <c r="AL16005" s="4"/>
      <c r="AM16005" s="4"/>
    </row>
    <row r="16006" spans="21:39" x14ac:dyDescent="0.2">
      <c r="U16006" s="4"/>
      <c r="V16006" s="4"/>
      <c r="W16006" s="4"/>
      <c r="X16006" s="4"/>
      <c r="AJ16006" s="4"/>
      <c r="AK16006" s="4"/>
      <c r="AL16006" s="4"/>
      <c r="AM16006" s="4"/>
    </row>
    <row r="16007" spans="21:39" x14ac:dyDescent="0.2">
      <c r="U16007" s="4"/>
      <c r="V16007" s="4"/>
      <c r="W16007" s="4"/>
      <c r="X16007" s="4"/>
      <c r="AJ16007" s="4"/>
      <c r="AK16007" s="4"/>
      <c r="AL16007" s="4"/>
      <c r="AM16007" s="4"/>
    </row>
    <row r="16008" spans="21:39" x14ac:dyDescent="0.2">
      <c r="U16008" s="4"/>
      <c r="V16008" s="4"/>
      <c r="W16008" s="4"/>
      <c r="X16008" s="4"/>
      <c r="AJ16008" s="4"/>
      <c r="AK16008" s="4"/>
      <c r="AL16008" s="4"/>
      <c r="AM16008" s="4"/>
    </row>
    <row r="16009" spans="21:39" x14ac:dyDescent="0.2">
      <c r="U16009" s="4"/>
      <c r="V16009" s="4"/>
      <c r="W16009" s="4"/>
      <c r="X16009" s="4"/>
      <c r="AJ16009" s="4"/>
      <c r="AK16009" s="4"/>
      <c r="AL16009" s="4"/>
      <c r="AM16009" s="4"/>
    </row>
    <row r="16010" spans="21:39" x14ac:dyDescent="0.2">
      <c r="U16010" s="4"/>
      <c r="V16010" s="4"/>
      <c r="W16010" s="4"/>
      <c r="X16010" s="4"/>
      <c r="AJ16010" s="4"/>
      <c r="AK16010" s="4"/>
      <c r="AL16010" s="4"/>
      <c r="AM16010" s="4"/>
    </row>
    <row r="16011" spans="21:39" x14ac:dyDescent="0.2">
      <c r="U16011" s="4"/>
      <c r="V16011" s="4"/>
      <c r="W16011" s="4"/>
      <c r="X16011" s="4"/>
      <c r="AJ16011" s="4"/>
      <c r="AK16011" s="4"/>
      <c r="AL16011" s="4"/>
      <c r="AM16011" s="4"/>
    </row>
    <row r="16012" spans="21:39" x14ac:dyDescent="0.2">
      <c r="U16012" s="4"/>
      <c r="V16012" s="4"/>
      <c r="W16012" s="4"/>
      <c r="X16012" s="4"/>
      <c r="AJ16012" s="4"/>
      <c r="AK16012" s="4"/>
      <c r="AL16012" s="4"/>
      <c r="AM16012" s="4"/>
    </row>
    <row r="16013" spans="21:39" x14ac:dyDescent="0.2">
      <c r="U16013" s="4"/>
      <c r="V16013" s="4"/>
      <c r="W16013" s="4"/>
      <c r="X16013" s="4"/>
      <c r="AJ16013" s="4"/>
      <c r="AK16013" s="4"/>
      <c r="AL16013" s="4"/>
      <c r="AM16013" s="4"/>
    </row>
    <row r="16014" spans="21:39" x14ac:dyDescent="0.2">
      <c r="U16014" s="4"/>
      <c r="V16014" s="4"/>
      <c r="W16014" s="4"/>
      <c r="X16014" s="4"/>
      <c r="AJ16014" s="4"/>
      <c r="AK16014" s="4"/>
      <c r="AL16014" s="4"/>
      <c r="AM16014" s="4"/>
    </row>
    <row r="16015" spans="21:39" x14ac:dyDescent="0.2">
      <c r="U16015" s="4"/>
      <c r="V16015" s="4"/>
      <c r="W16015" s="4"/>
      <c r="X16015" s="4"/>
      <c r="AJ16015" s="4"/>
      <c r="AK16015" s="4"/>
      <c r="AL16015" s="4"/>
      <c r="AM16015" s="4"/>
    </row>
    <row r="16016" spans="21:39" x14ac:dyDescent="0.2">
      <c r="U16016" s="4"/>
      <c r="V16016" s="4"/>
      <c r="W16016" s="4"/>
      <c r="X16016" s="4"/>
      <c r="AJ16016" s="4"/>
      <c r="AK16016" s="4"/>
      <c r="AL16016" s="4"/>
      <c r="AM16016" s="4"/>
    </row>
    <row r="16017" spans="21:39" x14ac:dyDescent="0.2">
      <c r="U16017" s="4"/>
      <c r="V16017" s="4"/>
      <c r="W16017" s="4"/>
      <c r="X16017" s="4"/>
      <c r="AJ16017" s="4"/>
      <c r="AK16017" s="4"/>
      <c r="AL16017" s="4"/>
      <c r="AM16017" s="4"/>
    </row>
    <row r="16018" spans="21:39" x14ac:dyDescent="0.2">
      <c r="U16018" s="4"/>
      <c r="V16018" s="4"/>
      <c r="W16018" s="4"/>
      <c r="X16018" s="4"/>
      <c r="AJ16018" s="4"/>
      <c r="AK16018" s="4"/>
      <c r="AL16018" s="4"/>
      <c r="AM16018" s="4"/>
    </row>
    <row r="16019" spans="21:39" x14ac:dyDescent="0.2">
      <c r="U16019" s="4"/>
      <c r="V16019" s="4"/>
      <c r="W16019" s="4"/>
      <c r="X16019" s="4"/>
      <c r="AJ16019" s="4"/>
      <c r="AK16019" s="4"/>
      <c r="AL16019" s="4"/>
      <c r="AM16019" s="4"/>
    </row>
    <row r="16020" spans="21:39" x14ac:dyDescent="0.2">
      <c r="U16020" s="4"/>
      <c r="V16020" s="4"/>
      <c r="W16020" s="4"/>
      <c r="X16020" s="4"/>
      <c r="AJ16020" s="4"/>
      <c r="AK16020" s="4"/>
      <c r="AL16020" s="4"/>
      <c r="AM16020" s="4"/>
    </row>
    <row r="16021" spans="21:39" x14ac:dyDescent="0.2">
      <c r="U16021" s="4"/>
      <c r="V16021" s="4"/>
      <c r="W16021" s="4"/>
      <c r="X16021" s="4"/>
      <c r="AJ16021" s="4"/>
      <c r="AK16021" s="4"/>
      <c r="AL16021" s="4"/>
      <c r="AM16021" s="4"/>
    </row>
    <row r="16022" spans="21:39" x14ac:dyDescent="0.2">
      <c r="U16022" s="4"/>
      <c r="V16022" s="4"/>
      <c r="W16022" s="4"/>
      <c r="X16022" s="4"/>
      <c r="AJ16022" s="4"/>
      <c r="AK16022" s="4"/>
      <c r="AL16022" s="4"/>
      <c r="AM16022" s="4"/>
    </row>
    <row r="16023" spans="21:39" x14ac:dyDescent="0.2">
      <c r="U16023" s="4"/>
      <c r="V16023" s="4"/>
      <c r="W16023" s="4"/>
      <c r="X16023" s="4"/>
      <c r="AJ16023" s="4"/>
      <c r="AK16023" s="4"/>
      <c r="AL16023" s="4"/>
      <c r="AM16023" s="4"/>
    </row>
    <row r="16024" spans="21:39" x14ac:dyDescent="0.2">
      <c r="U16024" s="4"/>
      <c r="V16024" s="4"/>
      <c r="W16024" s="4"/>
      <c r="X16024" s="4"/>
      <c r="AJ16024" s="4"/>
      <c r="AK16024" s="4"/>
      <c r="AL16024" s="4"/>
      <c r="AM16024" s="4"/>
    </row>
    <row r="16025" spans="21:39" x14ac:dyDescent="0.2">
      <c r="U16025" s="4"/>
      <c r="V16025" s="4"/>
      <c r="W16025" s="4"/>
      <c r="X16025" s="4"/>
      <c r="AJ16025" s="4"/>
      <c r="AK16025" s="4"/>
      <c r="AL16025" s="4"/>
      <c r="AM16025" s="4"/>
    </row>
    <row r="16026" spans="21:39" x14ac:dyDescent="0.2">
      <c r="U16026" s="4"/>
      <c r="V16026" s="4"/>
      <c r="W16026" s="4"/>
      <c r="X16026" s="4"/>
      <c r="AJ16026" s="4"/>
      <c r="AK16026" s="4"/>
      <c r="AL16026" s="4"/>
      <c r="AM16026" s="4"/>
    </row>
    <row r="16027" spans="21:39" x14ac:dyDescent="0.2">
      <c r="U16027" s="4"/>
      <c r="V16027" s="4"/>
      <c r="W16027" s="4"/>
      <c r="X16027" s="4"/>
      <c r="AJ16027" s="4"/>
      <c r="AK16027" s="4"/>
      <c r="AL16027" s="4"/>
      <c r="AM16027" s="4"/>
    </row>
    <row r="16028" spans="21:39" x14ac:dyDescent="0.2">
      <c r="U16028" s="4"/>
      <c r="V16028" s="4"/>
      <c r="W16028" s="4"/>
      <c r="X16028" s="4"/>
      <c r="AJ16028" s="4"/>
      <c r="AK16028" s="4"/>
      <c r="AL16028" s="4"/>
      <c r="AM16028" s="4"/>
    </row>
    <row r="16029" spans="21:39" x14ac:dyDescent="0.2">
      <c r="U16029" s="4"/>
      <c r="V16029" s="4"/>
      <c r="W16029" s="4"/>
      <c r="X16029" s="4"/>
      <c r="AJ16029" s="4"/>
      <c r="AK16029" s="4"/>
      <c r="AL16029" s="4"/>
      <c r="AM16029" s="4"/>
    </row>
    <row r="16030" spans="21:39" x14ac:dyDescent="0.2">
      <c r="U16030" s="4"/>
      <c r="V16030" s="4"/>
      <c r="W16030" s="4"/>
      <c r="X16030" s="4"/>
      <c r="AJ16030" s="4"/>
      <c r="AK16030" s="4"/>
      <c r="AL16030" s="4"/>
      <c r="AM16030" s="4"/>
    </row>
    <row r="16031" spans="21:39" x14ac:dyDescent="0.2">
      <c r="U16031" s="4"/>
      <c r="V16031" s="4"/>
      <c r="W16031" s="4"/>
      <c r="X16031" s="4"/>
      <c r="AJ16031" s="4"/>
      <c r="AK16031" s="4"/>
      <c r="AL16031" s="4"/>
      <c r="AM16031" s="4"/>
    </row>
    <row r="16032" spans="21:39" x14ac:dyDescent="0.2">
      <c r="U16032" s="4"/>
      <c r="V16032" s="4"/>
      <c r="W16032" s="4"/>
      <c r="X16032" s="4"/>
      <c r="AJ16032" s="4"/>
      <c r="AK16032" s="4"/>
      <c r="AL16032" s="4"/>
      <c r="AM16032" s="4"/>
    </row>
    <row r="16033" spans="21:39" x14ac:dyDescent="0.2">
      <c r="U16033" s="4"/>
      <c r="V16033" s="4"/>
      <c r="W16033" s="4"/>
      <c r="X16033" s="4"/>
      <c r="AJ16033" s="4"/>
      <c r="AK16033" s="4"/>
      <c r="AL16033" s="4"/>
      <c r="AM16033" s="4"/>
    </row>
    <row r="16034" spans="21:39" x14ac:dyDescent="0.2">
      <c r="U16034" s="4"/>
      <c r="V16034" s="4"/>
      <c r="W16034" s="4"/>
      <c r="X16034" s="4"/>
      <c r="AJ16034" s="4"/>
      <c r="AK16034" s="4"/>
      <c r="AL16034" s="4"/>
      <c r="AM16034" s="4"/>
    </row>
    <row r="16035" spans="21:39" x14ac:dyDescent="0.2">
      <c r="U16035" s="4"/>
      <c r="V16035" s="4"/>
      <c r="W16035" s="4"/>
      <c r="X16035" s="4"/>
      <c r="AJ16035" s="4"/>
      <c r="AK16035" s="4"/>
      <c r="AL16035" s="4"/>
      <c r="AM16035" s="4"/>
    </row>
    <row r="16036" spans="21:39" x14ac:dyDescent="0.2">
      <c r="U16036" s="4"/>
      <c r="V16036" s="4"/>
      <c r="W16036" s="4"/>
      <c r="X16036" s="4"/>
      <c r="AJ16036" s="4"/>
      <c r="AK16036" s="4"/>
      <c r="AL16036" s="4"/>
      <c r="AM16036" s="4"/>
    </row>
    <row r="16037" spans="21:39" x14ac:dyDescent="0.2">
      <c r="U16037" s="4"/>
      <c r="V16037" s="4"/>
      <c r="W16037" s="4"/>
      <c r="X16037" s="4"/>
      <c r="AJ16037" s="4"/>
      <c r="AK16037" s="4"/>
      <c r="AL16037" s="4"/>
      <c r="AM16037" s="4"/>
    </row>
    <row r="16038" spans="21:39" x14ac:dyDescent="0.2">
      <c r="U16038" s="4"/>
      <c r="V16038" s="4"/>
      <c r="W16038" s="4"/>
      <c r="X16038" s="4"/>
      <c r="AJ16038" s="4"/>
      <c r="AK16038" s="4"/>
      <c r="AL16038" s="4"/>
      <c r="AM16038" s="4"/>
    </row>
    <row r="16039" spans="21:39" x14ac:dyDescent="0.2">
      <c r="U16039" s="4"/>
      <c r="V16039" s="4"/>
      <c r="W16039" s="4"/>
      <c r="X16039" s="4"/>
      <c r="AJ16039" s="4"/>
      <c r="AK16039" s="4"/>
      <c r="AL16039" s="4"/>
      <c r="AM16039" s="4"/>
    </row>
    <row r="16040" spans="21:39" x14ac:dyDescent="0.2">
      <c r="U16040" s="4"/>
      <c r="V16040" s="4"/>
      <c r="W16040" s="4"/>
      <c r="X16040" s="4"/>
      <c r="AJ16040" s="4"/>
      <c r="AK16040" s="4"/>
      <c r="AL16040" s="4"/>
      <c r="AM16040" s="4"/>
    </row>
    <row r="16041" spans="21:39" x14ac:dyDescent="0.2">
      <c r="U16041" s="4"/>
      <c r="V16041" s="4"/>
      <c r="W16041" s="4"/>
      <c r="X16041" s="4"/>
      <c r="AJ16041" s="4"/>
      <c r="AK16041" s="4"/>
      <c r="AL16041" s="4"/>
      <c r="AM16041" s="4"/>
    </row>
    <row r="16042" spans="21:39" x14ac:dyDescent="0.2">
      <c r="U16042" s="4"/>
      <c r="V16042" s="4"/>
      <c r="W16042" s="4"/>
      <c r="X16042" s="4"/>
      <c r="AJ16042" s="4"/>
      <c r="AK16042" s="4"/>
      <c r="AL16042" s="4"/>
      <c r="AM16042" s="4"/>
    </row>
    <row r="16043" spans="21:39" x14ac:dyDescent="0.2">
      <c r="U16043" s="4"/>
      <c r="V16043" s="4"/>
      <c r="W16043" s="4"/>
      <c r="X16043" s="4"/>
      <c r="AJ16043" s="4"/>
      <c r="AK16043" s="4"/>
      <c r="AL16043" s="4"/>
      <c r="AM16043" s="4"/>
    </row>
    <row r="16044" spans="21:39" x14ac:dyDescent="0.2">
      <c r="U16044" s="4"/>
      <c r="V16044" s="4"/>
      <c r="W16044" s="4"/>
      <c r="X16044" s="4"/>
      <c r="AJ16044" s="4"/>
      <c r="AK16044" s="4"/>
      <c r="AL16044" s="4"/>
      <c r="AM16044" s="4"/>
    </row>
    <row r="16045" spans="21:39" x14ac:dyDescent="0.2">
      <c r="U16045" s="4"/>
      <c r="V16045" s="4"/>
      <c r="W16045" s="4"/>
      <c r="X16045" s="4"/>
      <c r="AJ16045" s="4"/>
      <c r="AK16045" s="4"/>
      <c r="AL16045" s="4"/>
      <c r="AM16045" s="4"/>
    </row>
    <row r="16046" spans="21:39" x14ac:dyDescent="0.2">
      <c r="U16046" s="4"/>
      <c r="V16046" s="4"/>
      <c r="W16046" s="4"/>
      <c r="X16046" s="4"/>
      <c r="AJ16046" s="4"/>
      <c r="AK16046" s="4"/>
      <c r="AL16046" s="4"/>
      <c r="AM16046" s="4"/>
    </row>
    <row r="16047" spans="21:39" x14ac:dyDescent="0.2">
      <c r="U16047" s="4"/>
      <c r="V16047" s="4"/>
      <c r="W16047" s="4"/>
      <c r="X16047" s="4"/>
      <c r="AJ16047" s="4"/>
      <c r="AK16047" s="4"/>
      <c r="AL16047" s="4"/>
      <c r="AM16047" s="4"/>
    </row>
    <row r="16048" spans="21:39" x14ac:dyDescent="0.2">
      <c r="U16048" s="4"/>
      <c r="V16048" s="4"/>
      <c r="W16048" s="4"/>
      <c r="X16048" s="4"/>
      <c r="AJ16048" s="4"/>
      <c r="AK16048" s="4"/>
      <c r="AL16048" s="4"/>
      <c r="AM16048" s="4"/>
    </row>
    <row r="16049" spans="21:39" x14ac:dyDescent="0.2">
      <c r="U16049" s="4"/>
      <c r="V16049" s="4"/>
      <c r="W16049" s="4"/>
      <c r="X16049" s="4"/>
      <c r="AJ16049" s="4"/>
      <c r="AK16049" s="4"/>
      <c r="AL16049" s="4"/>
      <c r="AM16049" s="4"/>
    </row>
    <row r="16050" spans="21:39" x14ac:dyDescent="0.2">
      <c r="U16050" s="4"/>
      <c r="V16050" s="4"/>
      <c r="W16050" s="4"/>
      <c r="X16050" s="4"/>
      <c r="AJ16050" s="4"/>
      <c r="AK16050" s="4"/>
      <c r="AL16050" s="4"/>
      <c r="AM16050" s="4"/>
    </row>
    <row r="16051" spans="21:39" x14ac:dyDescent="0.2">
      <c r="U16051" s="4"/>
      <c r="V16051" s="4"/>
      <c r="W16051" s="4"/>
      <c r="X16051" s="4"/>
      <c r="AJ16051" s="4"/>
      <c r="AK16051" s="4"/>
      <c r="AL16051" s="4"/>
      <c r="AM16051" s="4"/>
    </row>
    <row r="16052" spans="21:39" x14ac:dyDescent="0.2">
      <c r="U16052" s="4"/>
      <c r="V16052" s="4"/>
      <c r="W16052" s="4"/>
      <c r="X16052" s="4"/>
      <c r="AJ16052" s="4"/>
      <c r="AK16052" s="4"/>
      <c r="AL16052" s="4"/>
      <c r="AM16052" s="4"/>
    </row>
    <row r="16053" spans="21:39" x14ac:dyDescent="0.2">
      <c r="U16053" s="4"/>
      <c r="V16053" s="4"/>
      <c r="W16053" s="4"/>
      <c r="X16053" s="4"/>
      <c r="AJ16053" s="4"/>
      <c r="AK16053" s="4"/>
      <c r="AL16053" s="4"/>
      <c r="AM16053" s="4"/>
    </row>
    <row r="16054" spans="21:39" x14ac:dyDescent="0.2">
      <c r="U16054" s="4"/>
      <c r="V16054" s="4"/>
      <c r="W16054" s="4"/>
      <c r="X16054" s="4"/>
      <c r="AJ16054" s="4"/>
      <c r="AK16054" s="4"/>
      <c r="AL16054" s="4"/>
      <c r="AM16054" s="4"/>
    </row>
    <row r="16055" spans="21:39" x14ac:dyDescent="0.2">
      <c r="U16055" s="4"/>
      <c r="V16055" s="4"/>
      <c r="W16055" s="4"/>
      <c r="X16055" s="4"/>
      <c r="AJ16055" s="4"/>
      <c r="AK16055" s="4"/>
      <c r="AL16055" s="4"/>
      <c r="AM16055" s="4"/>
    </row>
    <row r="16056" spans="21:39" x14ac:dyDescent="0.2">
      <c r="U16056" s="4"/>
      <c r="V16056" s="4"/>
      <c r="W16056" s="4"/>
      <c r="X16056" s="4"/>
      <c r="AJ16056" s="4"/>
      <c r="AK16056" s="4"/>
      <c r="AL16056" s="4"/>
      <c r="AM16056" s="4"/>
    </row>
    <row r="16057" spans="21:39" x14ac:dyDescent="0.2">
      <c r="U16057" s="4"/>
      <c r="V16057" s="4"/>
      <c r="W16057" s="4"/>
      <c r="X16057" s="4"/>
      <c r="AJ16057" s="4"/>
      <c r="AK16057" s="4"/>
      <c r="AL16057" s="4"/>
      <c r="AM16057" s="4"/>
    </row>
    <row r="16058" spans="21:39" x14ac:dyDescent="0.2">
      <c r="U16058" s="4"/>
      <c r="V16058" s="4"/>
      <c r="W16058" s="4"/>
      <c r="X16058" s="4"/>
      <c r="AJ16058" s="4"/>
      <c r="AK16058" s="4"/>
      <c r="AL16058" s="4"/>
      <c r="AM16058" s="4"/>
    </row>
    <row r="16059" spans="21:39" x14ac:dyDescent="0.2">
      <c r="U16059" s="4"/>
      <c r="V16059" s="4"/>
      <c r="W16059" s="4"/>
      <c r="X16059" s="4"/>
      <c r="AJ16059" s="4"/>
      <c r="AK16059" s="4"/>
      <c r="AL16059" s="4"/>
      <c r="AM16059" s="4"/>
    </row>
    <row r="16060" spans="21:39" x14ac:dyDescent="0.2">
      <c r="U16060" s="4"/>
      <c r="V16060" s="4"/>
      <c r="W16060" s="4"/>
      <c r="X16060" s="4"/>
      <c r="AJ16060" s="4"/>
      <c r="AK16060" s="4"/>
      <c r="AL16060" s="4"/>
      <c r="AM16060" s="4"/>
    </row>
    <row r="16061" spans="21:39" x14ac:dyDescent="0.2">
      <c r="U16061" s="4"/>
      <c r="V16061" s="4"/>
      <c r="W16061" s="4"/>
      <c r="X16061" s="4"/>
      <c r="AJ16061" s="4"/>
      <c r="AK16061" s="4"/>
      <c r="AL16061" s="4"/>
      <c r="AM16061" s="4"/>
    </row>
    <row r="16062" spans="21:39" x14ac:dyDescent="0.2">
      <c r="U16062" s="4"/>
      <c r="V16062" s="4"/>
      <c r="W16062" s="4"/>
      <c r="X16062" s="4"/>
      <c r="AJ16062" s="4"/>
      <c r="AK16062" s="4"/>
      <c r="AL16062" s="4"/>
      <c r="AM16062" s="4"/>
    </row>
    <row r="16063" spans="21:39" x14ac:dyDescent="0.2">
      <c r="U16063" s="4"/>
      <c r="V16063" s="4"/>
      <c r="W16063" s="4"/>
      <c r="X16063" s="4"/>
      <c r="AJ16063" s="4"/>
      <c r="AK16063" s="4"/>
      <c r="AL16063" s="4"/>
      <c r="AM16063" s="4"/>
    </row>
    <row r="16064" spans="21:39" x14ac:dyDescent="0.2">
      <c r="U16064" s="4"/>
      <c r="V16064" s="4"/>
      <c r="W16064" s="4"/>
      <c r="X16064" s="4"/>
      <c r="AJ16064" s="4"/>
      <c r="AK16064" s="4"/>
      <c r="AL16064" s="4"/>
      <c r="AM16064" s="4"/>
    </row>
    <row r="16065" spans="21:39" x14ac:dyDescent="0.2">
      <c r="U16065" s="4"/>
      <c r="V16065" s="4"/>
      <c r="W16065" s="4"/>
      <c r="X16065" s="4"/>
      <c r="AJ16065" s="4"/>
      <c r="AK16065" s="4"/>
      <c r="AL16065" s="4"/>
      <c r="AM16065" s="4"/>
    </row>
    <row r="16066" spans="21:39" x14ac:dyDescent="0.2">
      <c r="U16066" s="4"/>
      <c r="V16066" s="4"/>
      <c r="W16066" s="4"/>
      <c r="X16066" s="4"/>
      <c r="AJ16066" s="4"/>
      <c r="AK16066" s="4"/>
      <c r="AL16066" s="4"/>
      <c r="AM16066" s="4"/>
    </row>
    <row r="16067" spans="21:39" x14ac:dyDescent="0.2">
      <c r="U16067" s="4"/>
      <c r="V16067" s="4"/>
      <c r="W16067" s="4"/>
      <c r="X16067" s="4"/>
      <c r="AJ16067" s="4"/>
      <c r="AK16067" s="4"/>
      <c r="AL16067" s="4"/>
      <c r="AM16067" s="4"/>
    </row>
    <row r="16068" spans="21:39" x14ac:dyDescent="0.2">
      <c r="U16068" s="4"/>
      <c r="V16068" s="4"/>
      <c r="W16068" s="4"/>
      <c r="X16068" s="4"/>
      <c r="AJ16068" s="4"/>
      <c r="AK16068" s="4"/>
      <c r="AL16068" s="4"/>
      <c r="AM16068" s="4"/>
    </row>
    <row r="16069" spans="21:39" x14ac:dyDescent="0.2">
      <c r="U16069" s="4"/>
      <c r="V16069" s="4"/>
      <c r="W16069" s="4"/>
      <c r="X16069" s="4"/>
      <c r="AJ16069" s="4"/>
      <c r="AK16069" s="4"/>
      <c r="AL16069" s="4"/>
      <c r="AM16069" s="4"/>
    </row>
    <row r="16070" spans="21:39" x14ac:dyDescent="0.2">
      <c r="U16070" s="4"/>
      <c r="V16070" s="4"/>
      <c r="W16070" s="4"/>
      <c r="X16070" s="4"/>
      <c r="AJ16070" s="4"/>
      <c r="AK16070" s="4"/>
      <c r="AL16070" s="4"/>
      <c r="AM16070" s="4"/>
    </row>
    <row r="16071" spans="21:39" x14ac:dyDescent="0.2">
      <c r="U16071" s="4"/>
      <c r="V16071" s="4"/>
      <c r="W16071" s="4"/>
      <c r="X16071" s="4"/>
      <c r="AJ16071" s="4"/>
      <c r="AK16071" s="4"/>
      <c r="AL16071" s="4"/>
      <c r="AM16071" s="4"/>
    </row>
    <row r="16072" spans="21:39" x14ac:dyDescent="0.2">
      <c r="U16072" s="4"/>
      <c r="V16072" s="4"/>
      <c r="W16072" s="4"/>
      <c r="X16072" s="4"/>
      <c r="AJ16072" s="4"/>
      <c r="AK16072" s="4"/>
      <c r="AL16072" s="4"/>
      <c r="AM16072" s="4"/>
    </row>
    <row r="16073" spans="21:39" x14ac:dyDescent="0.2">
      <c r="U16073" s="4"/>
      <c r="V16073" s="4"/>
      <c r="W16073" s="4"/>
      <c r="X16073" s="4"/>
      <c r="AJ16073" s="4"/>
      <c r="AK16073" s="4"/>
      <c r="AL16073" s="4"/>
      <c r="AM16073" s="4"/>
    </row>
    <row r="16074" spans="21:39" x14ac:dyDescent="0.2">
      <c r="U16074" s="4"/>
      <c r="V16074" s="4"/>
      <c r="W16074" s="4"/>
      <c r="X16074" s="4"/>
      <c r="AJ16074" s="4"/>
      <c r="AK16074" s="4"/>
      <c r="AL16074" s="4"/>
      <c r="AM16074" s="4"/>
    </row>
    <row r="16075" spans="21:39" x14ac:dyDescent="0.2">
      <c r="U16075" s="4"/>
      <c r="V16075" s="4"/>
      <c r="W16075" s="4"/>
      <c r="X16075" s="4"/>
      <c r="AJ16075" s="4"/>
      <c r="AK16075" s="4"/>
      <c r="AL16075" s="4"/>
      <c r="AM16075" s="4"/>
    </row>
    <row r="16076" spans="21:39" x14ac:dyDescent="0.2">
      <c r="U16076" s="4"/>
      <c r="V16076" s="4"/>
      <c r="W16076" s="4"/>
      <c r="X16076" s="4"/>
      <c r="AJ16076" s="4"/>
      <c r="AK16076" s="4"/>
      <c r="AL16076" s="4"/>
      <c r="AM16076" s="4"/>
    </row>
    <row r="16077" spans="21:39" x14ac:dyDescent="0.2">
      <c r="U16077" s="4"/>
      <c r="V16077" s="4"/>
      <c r="W16077" s="4"/>
      <c r="X16077" s="4"/>
      <c r="AJ16077" s="4"/>
      <c r="AK16077" s="4"/>
      <c r="AL16077" s="4"/>
      <c r="AM16077" s="4"/>
    </row>
    <row r="16078" spans="21:39" x14ac:dyDescent="0.2">
      <c r="U16078" s="4"/>
      <c r="V16078" s="4"/>
      <c r="W16078" s="4"/>
      <c r="X16078" s="4"/>
      <c r="AJ16078" s="4"/>
      <c r="AK16078" s="4"/>
      <c r="AL16078" s="4"/>
      <c r="AM16078" s="4"/>
    </row>
    <row r="16079" spans="21:39" x14ac:dyDescent="0.2">
      <c r="U16079" s="4"/>
      <c r="V16079" s="4"/>
      <c r="W16079" s="4"/>
      <c r="X16079" s="4"/>
      <c r="AJ16079" s="4"/>
      <c r="AK16079" s="4"/>
      <c r="AL16079" s="4"/>
      <c r="AM16079" s="4"/>
    </row>
    <row r="16080" spans="21:39" x14ac:dyDescent="0.2">
      <c r="U16080" s="4"/>
      <c r="V16080" s="4"/>
      <c r="W16080" s="4"/>
      <c r="X16080" s="4"/>
      <c r="AJ16080" s="4"/>
      <c r="AK16080" s="4"/>
      <c r="AL16080" s="4"/>
      <c r="AM16080" s="4"/>
    </row>
    <row r="16081" spans="21:39" x14ac:dyDescent="0.2">
      <c r="U16081" s="4"/>
      <c r="V16081" s="4"/>
      <c r="W16081" s="4"/>
      <c r="X16081" s="4"/>
      <c r="AJ16081" s="4"/>
      <c r="AK16081" s="4"/>
      <c r="AL16081" s="4"/>
      <c r="AM16081" s="4"/>
    </row>
    <row r="16082" spans="21:39" x14ac:dyDescent="0.2">
      <c r="U16082" s="4"/>
      <c r="V16082" s="4"/>
      <c r="W16082" s="4"/>
      <c r="X16082" s="4"/>
      <c r="AJ16082" s="4"/>
      <c r="AK16082" s="4"/>
      <c r="AL16082" s="4"/>
      <c r="AM16082" s="4"/>
    </row>
    <row r="16083" spans="21:39" x14ac:dyDescent="0.2">
      <c r="U16083" s="4"/>
      <c r="V16083" s="4"/>
      <c r="W16083" s="4"/>
      <c r="X16083" s="4"/>
      <c r="AJ16083" s="4"/>
      <c r="AK16083" s="4"/>
      <c r="AL16083" s="4"/>
      <c r="AM16083" s="4"/>
    </row>
    <row r="16084" spans="21:39" x14ac:dyDescent="0.2">
      <c r="U16084" s="4"/>
      <c r="V16084" s="4"/>
      <c r="W16084" s="4"/>
      <c r="X16084" s="4"/>
      <c r="AJ16084" s="4"/>
      <c r="AK16084" s="4"/>
      <c r="AL16084" s="4"/>
      <c r="AM16084" s="4"/>
    </row>
    <row r="16085" spans="21:39" x14ac:dyDescent="0.2">
      <c r="U16085" s="4"/>
      <c r="V16085" s="4"/>
      <c r="W16085" s="4"/>
      <c r="X16085" s="4"/>
      <c r="AJ16085" s="4"/>
      <c r="AK16085" s="4"/>
      <c r="AL16085" s="4"/>
      <c r="AM16085" s="4"/>
    </row>
    <row r="16086" spans="21:39" x14ac:dyDescent="0.2">
      <c r="U16086" s="4"/>
      <c r="V16086" s="4"/>
      <c r="W16086" s="4"/>
      <c r="X16086" s="4"/>
      <c r="AJ16086" s="4"/>
      <c r="AK16086" s="4"/>
      <c r="AL16086" s="4"/>
      <c r="AM16086" s="4"/>
    </row>
    <row r="16087" spans="21:39" x14ac:dyDescent="0.2">
      <c r="U16087" s="4"/>
      <c r="V16087" s="4"/>
      <c r="W16087" s="4"/>
      <c r="X16087" s="4"/>
      <c r="AJ16087" s="4"/>
      <c r="AK16087" s="4"/>
      <c r="AL16087" s="4"/>
      <c r="AM16087" s="4"/>
    </row>
    <row r="16088" spans="21:39" x14ac:dyDescent="0.2">
      <c r="U16088" s="4"/>
      <c r="V16088" s="4"/>
      <c r="W16088" s="4"/>
      <c r="X16088" s="4"/>
      <c r="AJ16088" s="4"/>
      <c r="AK16088" s="4"/>
      <c r="AL16088" s="4"/>
      <c r="AM16088" s="4"/>
    </row>
    <row r="16089" spans="21:39" x14ac:dyDescent="0.2">
      <c r="U16089" s="4"/>
      <c r="V16089" s="4"/>
      <c r="W16089" s="4"/>
      <c r="X16089" s="4"/>
      <c r="AJ16089" s="4"/>
      <c r="AK16089" s="4"/>
      <c r="AL16089" s="4"/>
      <c r="AM16089" s="4"/>
    </row>
    <row r="16090" spans="21:39" x14ac:dyDescent="0.2">
      <c r="U16090" s="4"/>
      <c r="V16090" s="4"/>
      <c r="W16090" s="4"/>
      <c r="X16090" s="4"/>
      <c r="AJ16090" s="4"/>
      <c r="AK16090" s="4"/>
      <c r="AL16090" s="4"/>
      <c r="AM16090" s="4"/>
    </row>
    <row r="16091" spans="21:39" x14ac:dyDescent="0.2">
      <c r="U16091" s="4"/>
      <c r="V16091" s="4"/>
      <c r="W16091" s="4"/>
      <c r="X16091" s="4"/>
      <c r="AJ16091" s="4"/>
      <c r="AK16091" s="4"/>
      <c r="AL16091" s="4"/>
      <c r="AM16091" s="4"/>
    </row>
    <row r="16092" spans="21:39" x14ac:dyDescent="0.2">
      <c r="U16092" s="4"/>
      <c r="V16092" s="4"/>
      <c r="W16092" s="4"/>
      <c r="X16092" s="4"/>
      <c r="AJ16092" s="4"/>
      <c r="AK16092" s="4"/>
      <c r="AL16092" s="4"/>
      <c r="AM16092" s="4"/>
    </row>
    <row r="16093" spans="21:39" x14ac:dyDescent="0.2">
      <c r="U16093" s="4"/>
      <c r="V16093" s="4"/>
      <c r="W16093" s="4"/>
      <c r="X16093" s="4"/>
      <c r="AJ16093" s="4"/>
      <c r="AK16093" s="4"/>
      <c r="AL16093" s="4"/>
      <c r="AM16093" s="4"/>
    </row>
    <row r="16094" spans="21:39" x14ac:dyDescent="0.2">
      <c r="U16094" s="4"/>
      <c r="V16094" s="4"/>
      <c r="W16094" s="4"/>
      <c r="X16094" s="4"/>
      <c r="AJ16094" s="4"/>
      <c r="AK16094" s="4"/>
      <c r="AL16094" s="4"/>
      <c r="AM16094" s="4"/>
    </row>
    <row r="16095" spans="21:39" x14ac:dyDescent="0.2">
      <c r="U16095" s="4"/>
      <c r="V16095" s="4"/>
      <c r="W16095" s="4"/>
      <c r="X16095" s="4"/>
      <c r="AJ16095" s="4"/>
      <c r="AK16095" s="4"/>
      <c r="AL16095" s="4"/>
      <c r="AM16095" s="4"/>
    </row>
    <row r="16096" spans="21:39" x14ac:dyDescent="0.2">
      <c r="U16096" s="4"/>
      <c r="V16096" s="4"/>
      <c r="W16096" s="4"/>
      <c r="X16096" s="4"/>
      <c r="AJ16096" s="4"/>
      <c r="AK16096" s="4"/>
      <c r="AL16096" s="4"/>
      <c r="AM16096" s="4"/>
    </row>
    <row r="16097" spans="21:39" x14ac:dyDescent="0.2">
      <c r="U16097" s="4"/>
      <c r="V16097" s="4"/>
      <c r="W16097" s="4"/>
      <c r="X16097" s="4"/>
      <c r="AJ16097" s="4"/>
      <c r="AK16097" s="4"/>
      <c r="AL16097" s="4"/>
      <c r="AM16097" s="4"/>
    </row>
    <row r="16098" spans="21:39" x14ac:dyDescent="0.2">
      <c r="U16098" s="4"/>
      <c r="V16098" s="4"/>
      <c r="W16098" s="4"/>
      <c r="X16098" s="4"/>
      <c r="AJ16098" s="4"/>
      <c r="AK16098" s="4"/>
      <c r="AL16098" s="4"/>
      <c r="AM16098" s="4"/>
    </row>
    <row r="16099" spans="21:39" x14ac:dyDescent="0.2">
      <c r="U16099" s="4"/>
      <c r="V16099" s="4"/>
      <c r="W16099" s="4"/>
      <c r="X16099" s="4"/>
      <c r="AJ16099" s="4"/>
      <c r="AK16099" s="4"/>
      <c r="AL16099" s="4"/>
      <c r="AM16099" s="4"/>
    </row>
    <row r="16100" spans="21:39" x14ac:dyDescent="0.2">
      <c r="U16100" s="4"/>
      <c r="V16100" s="4"/>
      <c r="W16100" s="4"/>
      <c r="X16100" s="4"/>
      <c r="AJ16100" s="4"/>
      <c r="AK16100" s="4"/>
      <c r="AL16100" s="4"/>
      <c r="AM16100" s="4"/>
    </row>
    <row r="16101" spans="21:39" x14ac:dyDescent="0.2">
      <c r="U16101" s="4"/>
      <c r="V16101" s="4"/>
      <c r="W16101" s="4"/>
      <c r="X16101" s="4"/>
      <c r="AJ16101" s="4"/>
      <c r="AK16101" s="4"/>
      <c r="AL16101" s="4"/>
      <c r="AM16101" s="4"/>
    </row>
    <row r="16102" spans="21:39" x14ac:dyDescent="0.2">
      <c r="U16102" s="4"/>
      <c r="V16102" s="4"/>
      <c r="W16102" s="4"/>
      <c r="X16102" s="4"/>
      <c r="AJ16102" s="4"/>
      <c r="AK16102" s="4"/>
      <c r="AL16102" s="4"/>
      <c r="AM16102" s="4"/>
    </row>
    <row r="16103" spans="21:39" x14ac:dyDescent="0.2">
      <c r="U16103" s="4"/>
      <c r="V16103" s="4"/>
      <c r="W16103" s="4"/>
      <c r="X16103" s="4"/>
      <c r="AJ16103" s="4"/>
      <c r="AK16103" s="4"/>
      <c r="AL16103" s="4"/>
      <c r="AM16103" s="4"/>
    </row>
    <row r="16104" spans="21:39" x14ac:dyDescent="0.2">
      <c r="U16104" s="4"/>
      <c r="V16104" s="4"/>
      <c r="W16104" s="4"/>
      <c r="X16104" s="4"/>
      <c r="AJ16104" s="4"/>
      <c r="AK16104" s="4"/>
      <c r="AL16104" s="4"/>
      <c r="AM16104" s="4"/>
    </row>
    <row r="16105" spans="21:39" x14ac:dyDescent="0.2">
      <c r="U16105" s="4"/>
      <c r="V16105" s="4"/>
      <c r="W16105" s="4"/>
      <c r="X16105" s="4"/>
      <c r="AJ16105" s="4"/>
      <c r="AK16105" s="4"/>
      <c r="AL16105" s="4"/>
      <c r="AM16105" s="4"/>
    </row>
    <row r="16106" spans="21:39" x14ac:dyDescent="0.2">
      <c r="U16106" s="4"/>
      <c r="V16106" s="4"/>
      <c r="W16106" s="4"/>
      <c r="X16106" s="4"/>
      <c r="AJ16106" s="4"/>
      <c r="AK16106" s="4"/>
      <c r="AL16106" s="4"/>
      <c r="AM16106" s="4"/>
    </row>
    <row r="16107" spans="21:39" x14ac:dyDescent="0.2">
      <c r="U16107" s="4"/>
      <c r="V16107" s="4"/>
      <c r="W16107" s="4"/>
      <c r="X16107" s="4"/>
      <c r="AJ16107" s="4"/>
      <c r="AK16107" s="4"/>
      <c r="AL16107" s="4"/>
      <c r="AM16107" s="4"/>
    </row>
    <row r="16108" spans="21:39" x14ac:dyDescent="0.2">
      <c r="U16108" s="4"/>
      <c r="V16108" s="4"/>
      <c r="W16108" s="4"/>
      <c r="X16108" s="4"/>
      <c r="AJ16108" s="4"/>
      <c r="AK16108" s="4"/>
      <c r="AL16108" s="4"/>
      <c r="AM16108" s="4"/>
    </row>
    <row r="16109" spans="21:39" x14ac:dyDescent="0.2">
      <c r="U16109" s="4"/>
      <c r="V16109" s="4"/>
      <c r="W16109" s="4"/>
      <c r="X16109" s="4"/>
      <c r="AJ16109" s="4"/>
      <c r="AK16109" s="4"/>
      <c r="AL16109" s="4"/>
      <c r="AM16109" s="4"/>
    </row>
    <row r="16110" spans="21:39" x14ac:dyDescent="0.2">
      <c r="U16110" s="4"/>
      <c r="V16110" s="4"/>
      <c r="W16110" s="4"/>
      <c r="X16110" s="4"/>
      <c r="AJ16110" s="4"/>
      <c r="AK16110" s="4"/>
      <c r="AL16110" s="4"/>
      <c r="AM16110" s="4"/>
    </row>
    <row r="16111" spans="21:39" x14ac:dyDescent="0.2">
      <c r="U16111" s="4"/>
      <c r="V16111" s="4"/>
      <c r="W16111" s="4"/>
      <c r="X16111" s="4"/>
      <c r="AJ16111" s="4"/>
      <c r="AK16111" s="4"/>
      <c r="AL16111" s="4"/>
      <c r="AM16111" s="4"/>
    </row>
    <row r="16112" spans="21:39" x14ac:dyDescent="0.2">
      <c r="U16112" s="4"/>
      <c r="V16112" s="4"/>
      <c r="W16112" s="4"/>
      <c r="X16112" s="4"/>
      <c r="AJ16112" s="4"/>
      <c r="AK16112" s="4"/>
      <c r="AL16112" s="4"/>
      <c r="AM16112" s="4"/>
    </row>
    <row r="16113" spans="21:39" x14ac:dyDescent="0.2">
      <c r="U16113" s="4"/>
      <c r="V16113" s="4"/>
      <c r="W16113" s="4"/>
      <c r="X16113" s="4"/>
      <c r="AJ16113" s="4"/>
      <c r="AK16113" s="4"/>
      <c r="AL16113" s="4"/>
      <c r="AM16113" s="4"/>
    </row>
    <row r="16114" spans="21:39" x14ac:dyDescent="0.2">
      <c r="U16114" s="4"/>
      <c r="V16114" s="4"/>
      <c r="W16114" s="4"/>
      <c r="X16114" s="4"/>
      <c r="AJ16114" s="4"/>
      <c r="AK16114" s="4"/>
      <c r="AL16114" s="4"/>
      <c r="AM16114" s="4"/>
    </row>
    <row r="16115" spans="21:39" x14ac:dyDescent="0.2">
      <c r="U16115" s="4"/>
      <c r="V16115" s="4"/>
      <c r="W16115" s="4"/>
      <c r="X16115" s="4"/>
      <c r="AJ16115" s="4"/>
      <c r="AK16115" s="4"/>
      <c r="AL16115" s="4"/>
      <c r="AM16115" s="4"/>
    </row>
    <row r="16116" spans="21:39" x14ac:dyDescent="0.2">
      <c r="U16116" s="4"/>
      <c r="V16116" s="4"/>
      <c r="W16116" s="4"/>
      <c r="X16116" s="4"/>
      <c r="AJ16116" s="4"/>
      <c r="AK16116" s="4"/>
      <c r="AL16116" s="4"/>
      <c r="AM16116" s="4"/>
    </row>
    <row r="16117" spans="21:39" x14ac:dyDescent="0.2">
      <c r="U16117" s="4"/>
      <c r="V16117" s="4"/>
      <c r="W16117" s="4"/>
      <c r="X16117" s="4"/>
      <c r="AJ16117" s="4"/>
      <c r="AK16117" s="4"/>
      <c r="AL16117" s="4"/>
      <c r="AM16117" s="4"/>
    </row>
    <row r="16118" spans="21:39" x14ac:dyDescent="0.2">
      <c r="U16118" s="4"/>
      <c r="V16118" s="4"/>
      <c r="W16118" s="4"/>
      <c r="X16118" s="4"/>
      <c r="AJ16118" s="4"/>
      <c r="AK16118" s="4"/>
      <c r="AL16118" s="4"/>
      <c r="AM16118" s="4"/>
    </row>
    <row r="16119" spans="21:39" x14ac:dyDescent="0.2">
      <c r="U16119" s="4"/>
      <c r="V16119" s="4"/>
      <c r="W16119" s="4"/>
      <c r="X16119" s="4"/>
      <c r="AJ16119" s="4"/>
      <c r="AK16119" s="4"/>
      <c r="AL16119" s="4"/>
      <c r="AM16119" s="4"/>
    </row>
    <row r="16120" spans="21:39" x14ac:dyDescent="0.2">
      <c r="U16120" s="4"/>
      <c r="V16120" s="4"/>
      <c r="W16120" s="4"/>
      <c r="X16120" s="4"/>
      <c r="AJ16120" s="4"/>
      <c r="AK16120" s="4"/>
      <c r="AL16120" s="4"/>
      <c r="AM16120" s="4"/>
    </row>
    <row r="16121" spans="21:39" x14ac:dyDescent="0.2">
      <c r="U16121" s="4"/>
      <c r="V16121" s="4"/>
      <c r="W16121" s="4"/>
      <c r="X16121" s="4"/>
      <c r="AJ16121" s="4"/>
      <c r="AK16121" s="4"/>
      <c r="AL16121" s="4"/>
      <c r="AM16121" s="4"/>
    </row>
    <row r="16122" spans="21:39" x14ac:dyDescent="0.2">
      <c r="U16122" s="4"/>
      <c r="V16122" s="4"/>
      <c r="W16122" s="4"/>
      <c r="X16122" s="4"/>
      <c r="AJ16122" s="4"/>
      <c r="AK16122" s="4"/>
      <c r="AL16122" s="4"/>
      <c r="AM16122" s="4"/>
    </row>
    <row r="16123" spans="21:39" x14ac:dyDescent="0.2">
      <c r="U16123" s="4"/>
      <c r="V16123" s="4"/>
      <c r="W16123" s="4"/>
      <c r="X16123" s="4"/>
      <c r="AJ16123" s="4"/>
      <c r="AK16123" s="4"/>
      <c r="AL16123" s="4"/>
      <c r="AM16123" s="4"/>
    </row>
    <row r="16124" spans="21:39" x14ac:dyDescent="0.2">
      <c r="U16124" s="4"/>
      <c r="V16124" s="4"/>
      <c r="W16124" s="4"/>
      <c r="X16124" s="4"/>
      <c r="AJ16124" s="4"/>
      <c r="AK16124" s="4"/>
      <c r="AL16124" s="4"/>
      <c r="AM16124" s="4"/>
    </row>
    <row r="16125" spans="21:39" x14ac:dyDescent="0.2">
      <c r="U16125" s="4"/>
      <c r="V16125" s="4"/>
      <c r="W16125" s="4"/>
      <c r="X16125" s="4"/>
      <c r="AJ16125" s="4"/>
      <c r="AK16125" s="4"/>
      <c r="AL16125" s="4"/>
      <c r="AM16125" s="4"/>
    </row>
    <row r="16126" spans="21:39" x14ac:dyDescent="0.2">
      <c r="U16126" s="4"/>
      <c r="V16126" s="4"/>
      <c r="W16126" s="4"/>
      <c r="X16126" s="4"/>
      <c r="AJ16126" s="4"/>
      <c r="AK16126" s="4"/>
      <c r="AL16126" s="4"/>
      <c r="AM16126" s="4"/>
    </row>
    <row r="16127" spans="21:39" x14ac:dyDescent="0.2">
      <c r="U16127" s="4"/>
      <c r="V16127" s="4"/>
      <c r="W16127" s="4"/>
      <c r="X16127" s="4"/>
      <c r="AJ16127" s="4"/>
      <c r="AK16127" s="4"/>
      <c r="AL16127" s="4"/>
      <c r="AM16127" s="4"/>
    </row>
    <row r="16128" spans="21:39" x14ac:dyDescent="0.2">
      <c r="U16128" s="4"/>
      <c r="V16128" s="4"/>
      <c r="W16128" s="4"/>
      <c r="X16128" s="4"/>
      <c r="AJ16128" s="4"/>
      <c r="AK16128" s="4"/>
      <c r="AL16128" s="4"/>
      <c r="AM16128" s="4"/>
    </row>
    <row r="16129" spans="21:39" x14ac:dyDescent="0.2">
      <c r="U16129" s="4"/>
      <c r="V16129" s="4"/>
      <c r="W16129" s="4"/>
      <c r="X16129" s="4"/>
      <c r="AJ16129" s="4"/>
      <c r="AK16129" s="4"/>
      <c r="AL16129" s="4"/>
      <c r="AM16129" s="4"/>
    </row>
    <row r="16130" spans="21:39" x14ac:dyDescent="0.2">
      <c r="U16130" s="4"/>
      <c r="V16130" s="4"/>
      <c r="W16130" s="4"/>
      <c r="X16130" s="4"/>
      <c r="AJ16130" s="4"/>
      <c r="AK16130" s="4"/>
      <c r="AL16130" s="4"/>
      <c r="AM16130" s="4"/>
    </row>
    <row r="16131" spans="21:39" x14ac:dyDescent="0.2">
      <c r="U16131" s="4"/>
      <c r="V16131" s="4"/>
      <c r="W16131" s="4"/>
      <c r="X16131" s="4"/>
      <c r="AJ16131" s="4"/>
      <c r="AK16131" s="4"/>
      <c r="AL16131" s="4"/>
      <c r="AM16131" s="4"/>
    </row>
    <row r="16132" spans="21:39" x14ac:dyDescent="0.2">
      <c r="U16132" s="4"/>
      <c r="V16132" s="4"/>
      <c r="W16132" s="4"/>
      <c r="X16132" s="4"/>
      <c r="AJ16132" s="4"/>
      <c r="AK16132" s="4"/>
      <c r="AL16132" s="4"/>
      <c r="AM16132" s="4"/>
    </row>
    <row r="16133" spans="21:39" x14ac:dyDescent="0.2">
      <c r="U16133" s="4"/>
      <c r="V16133" s="4"/>
      <c r="W16133" s="4"/>
      <c r="X16133" s="4"/>
      <c r="AJ16133" s="4"/>
      <c r="AK16133" s="4"/>
      <c r="AL16133" s="4"/>
      <c r="AM16133" s="4"/>
    </row>
    <row r="16134" spans="21:39" x14ac:dyDescent="0.2">
      <c r="U16134" s="4"/>
      <c r="V16134" s="4"/>
      <c r="W16134" s="4"/>
      <c r="X16134" s="4"/>
      <c r="AJ16134" s="4"/>
      <c r="AK16134" s="4"/>
      <c r="AL16134" s="4"/>
      <c r="AM16134" s="4"/>
    </row>
    <row r="16135" spans="21:39" x14ac:dyDescent="0.2">
      <c r="U16135" s="4"/>
      <c r="V16135" s="4"/>
      <c r="W16135" s="4"/>
      <c r="X16135" s="4"/>
      <c r="AJ16135" s="4"/>
      <c r="AK16135" s="4"/>
      <c r="AL16135" s="4"/>
      <c r="AM16135" s="4"/>
    </row>
    <row r="16136" spans="21:39" x14ac:dyDescent="0.2">
      <c r="U16136" s="4"/>
      <c r="V16136" s="4"/>
      <c r="W16136" s="4"/>
      <c r="X16136" s="4"/>
      <c r="AJ16136" s="4"/>
      <c r="AK16136" s="4"/>
      <c r="AL16136" s="4"/>
      <c r="AM16136" s="4"/>
    </row>
    <row r="16137" spans="21:39" x14ac:dyDescent="0.2">
      <c r="U16137" s="4"/>
      <c r="V16137" s="4"/>
      <c r="W16137" s="4"/>
      <c r="X16137" s="4"/>
      <c r="AJ16137" s="4"/>
      <c r="AK16137" s="4"/>
      <c r="AL16137" s="4"/>
      <c r="AM16137" s="4"/>
    </row>
    <row r="16138" spans="21:39" x14ac:dyDescent="0.2">
      <c r="U16138" s="4"/>
      <c r="V16138" s="4"/>
      <c r="W16138" s="4"/>
      <c r="X16138" s="4"/>
      <c r="AJ16138" s="4"/>
      <c r="AK16138" s="4"/>
      <c r="AL16138" s="4"/>
      <c r="AM16138" s="4"/>
    </row>
    <row r="16139" spans="21:39" x14ac:dyDescent="0.2">
      <c r="U16139" s="4"/>
      <c r="V16139" s="4"/>
      <c r="W16139" s="4"/>
      <c r="X16139" s="4"/>
      <c r="AJ16139" s="4"/>
      <c r="AK16139" s="4"/>
      <c r="AL16139" s="4"/>
      <c r="AM16139" s="4"/>
    </row>
    <row r="16140" spans="21:39" x14ac:dyDescent="0.2">
      <c r="U16140" s="4"/>
      <c r="V16140" s="4"/>
      <c r="W16140" s="4"/>
      <c r="X16140" s="4"/>
      <c r="AJ16140" s="4"/>
      <c r="AK16140" s="4"/>
      <c r="AL16140" s="4"/>
      <c r="AM16140" s="4"/>
    </row>
    <row r="16141" spans="21:39" x14ac:dyDescent="0.2">
      <c r="U16141" s="4"/>
      <c r="V16141" s="4"/>
      <c r="W16141" s="4"/>
      <c r="X16141" s="4"/>
      <c r="AJ16141" s="4"/>
      <c r="AK16141" s="4"/>
      <c r="AL16141" s="4"/>
      <c r="AM16141" s="4"/>
    </row>
    <row r="16142" spans="21:39" x14ac:dyDescent="0.2">
      <c r="U16142" s="4"/>
      <c r="V16142" s="4"/>
      <c r="W16142" s="4"/>
      <c r="X16142" s="4"/>
      <c r="AJ16142" s="4"/>
      <c r="AK16142" s="4"/>
      <c r="AL16142" s="4"/>
      <c r="AM16142" s="4"/>
    </row>
    <row r="16143" spans="21:39" x14ac:dyDescent="0.2">
      <c r="U16143" s="4"/>
      <c r="V16143" s="4"/>
      <c r="W16143" s="4"/>
      <c r="X16143" s="4"/>
      <c r="AJ16143" s="4"/>
      <c r="AK16143" s="4"/>
      <c r="AL16143" s="4"/>
      <c r="AM16143" s="4"/>
    </row>
    <row r="16144" spans="21:39" x14ac:dyDescent="0.2">
      <c r="U16144" s="4"/>
      <c r="V16144" s="4"/>
      <c r="W16144" s="4"/>
      <c r="X16144" s="4"/>
      <c r="AJ16144" s="4"/>
      <c r="AK16144" s="4"/>
      <c r="AL16144" s="4"/>
      <c r="AM16144" s="4"/>
    </row>
    <row r="16145" spans="21:39" x14ac:dyDescent="0.2">
      <c r="U16145" s="4"/>
      <c r="V16145" s="4"/>
      <c r="W16145" s="4"/>
      <c r="X16145" s="4"/>
      <c r="AJ16145" s="4"/>
      <c r="AK16145" s="4"/>
      <c r="AL16145" s="4"/>
      <c r="AM16145" s="4"/>
    </row>
    <row r="16146" spans="21:39" x14ac:dyDescent="0.2">
      <c r="U16146" s="4"/>
      <c r="V16146" s="4"/>
      <c r="W16146" s="4"/>
      <c r="X16146" s="4"/>
      <c r="AJ16146" s="4"/>
      <c r="AK16146" s="4"/>
      <c r="AL16146" s="4"/>
      <c r="AM16146" s="4"/>
    </row>
    <row r="16147" spans="21:39" x14ac:dyDescent="0.2">
      <c r="U16147" s="4"/>
      <c r="V16147" s="4"/>
      <c r="W16147" s="4"/>
      <c r="X16147" s="4"/>
      <c r="AJ16147" s="4"/>
      <c r="AK16147" s="4"/>
      <c r="AL16147" s="4"/>
      <c r="AM16147" s="4"/>
    </row>
    <row r="16148" spans="21:39" x14ac:dyDescent="0.2">
      <c r="U16148" s="4"/>
      <c r="V16148" s="4"/>
      <c r="W16148" s="4"/>
      <c r="X16148" s="4"/>
      <c r="AJ16148" s="4"/>
      <c r="AK16148" s="4"/>
      <c r="AL16148" s="4"/>
      <c r="AM16148" s="4"/>
    </row>
    <row r="16149" spans="21:39" x14ac:dyDescent="0.2">
      <c r="U16149" s="4"/>
      <c r="V16149" s="4"/>
      <c r="W16149" s="4"/>
      <c r="X16149" s="4"/>
      <c r="AJ16149" s="4"/>
      <c r="AK16149" s="4"/>
      <c r="AL16149" s="4"/>
      <c r="AM16149" s="4"/>
    </row>
    <row r="16150" spans="21:39" x14ac:dyDescent="0.2">
      <c r="U16150" s="4"/>
      <c r="V16150" s="4"/>
      <c r="W16150" s="4"/>
      <c r="X16150" s="4"/>
      <c r="AJ16150" s="4"/>
      <c r="AK16150" s="4"/>
      <c r="AL16150" s="4"/>
      <c r="AM16150" s="4"/>
    </row>
    <row r="16151" spans="21:39" x14ac:dyDescent="0.2">
      <c r="U16151" s="4"/>
      <c r="V16151" s="4"/>
      <c r="W16151" s="4"/>
      <c r="X16151" s="4"/>
      <c r="AJ16151" s="4"/>
      <c r="AK16151" s="4"/>
      <c r="AL16151" s="4"/>
      <c r="AM16151" s="4"/>
    </row>
    <row r="16152" spans="21:39" x14ac:dyDescent="0.2">
      <c r="U16152" s="4"/>
      <c r="V16152" s="4"/>
      <c r="W16152" s="4"/>
      <c r="X16152" s="4"/>
      <c r="AJ16152" s="4"/>
      <c r="AK16152" s="4"/>
      <c r="AL16152" s="4"/>
      <c r="AM16152" s="4"/>
    </row>
    <row r="16153" spans="21:39" x14ac:dyDescent="0.2">
      <c r="U16153" s="4"/>
      <c r="V16153" s="4"/>
      <c r="W16153" s="4"/>
      <c r="X16153" s="4"/>
      <c r="AJ16153" s="4"/>
      <c r="AK16153" s="4"/>
      <c r="AL16153" s="4"/>
      <c r="AM16153" s="4"/>
    </row>
    <row r="16154" spans="21:39" x14ac:dyDescent="0.2">
      <c r="U16154" s="4"/>
      <c r="V16154" s="4"/>
      <c r="W16154" s="4"/>
      <c r="X16154" s="4"/>
      <c r="AJ16154" s="4"/>
      <c r="AK16154" s="4"/>
      <c r="AL16154" s="4"/>
      <c r="AM16154" s="4"/>
    </row>
    <row r="16155" spans="21:39" x14ac:dyDescent="0.2">
      <c r="U16155" s="4"/>
      <c r="V16155" s="4"/>
      <c r="W16155" s="4"/>
      <c r="X16155" s="4"/>
      <c r="AJ16155" s="4"/>
      <c r="AK16155" s="4"/>
      <c r="AL16155" s="4"/>
      <c r="AM16155" s="4"/>
    </row>
    <row r="16156" spans="21:39" x14ac:dyDescent="0.2">
      <c r="U16156" s="4"/>
      <c r="V16156" s="4"/>
      <c r="W16156" s="4"/>
      <c r="X16156" s="4"/>
      <c r="AJ16156" s="4"/>
      <c r="AK16156" s="4"/>
      <c r="AL16156" s="4"/>
      <c r="AM16156" s="4"/>
    </row>
    <row r="16157" spans="21:39" x14ac:dyDescent="0.2">
      <c r="U16157" s="4"/>
      <c r="V16157" s="4"/>
      <c r="W16157" s="4"/>
      <c r="X16157" s="4"/>
      <c r="AJ16157" s="4"/>
      <c r="AK16157" s="4"/>
      <c r="AL16157" s="4"/>
      <c r="AM16157" s="4"/>
    </row>
    <row r="16158" spans="21:39" x14ac:dyDescent="0.2">
      <c r="U16158" s="4"/>
      <c r="V16158" s="4"/>
      <c r="W16158" s="4"/>
      <c r="X16158" s="4"/>
      <c r="AJ16158" s="4"/>
      <c r="AK16158" s="4"/>
      <c r="AL16158" s="4"/>
      <c r="AM16158" s="4"/>
    </row>
    <row r="16159" spans="21:39" x14ac:dyDescent="0.2">
      <c r="U16159" s="4"/>
      <c r="V16159" s="4"/>
      <c r="W16159" s="4"/>
      <c r="X16159" s="4"/>
      <c r="AJ16159" s="4"/>
      <c r="AK16159" s="4"/>
      <c r="AL16159" s="4"/>
      <c r="AM16159" s="4"/>
    </row>
    <row r="16160" spans="21:39" x14ac:dyDescent="0.2">
      <c r="U16160" s="4"/>
      <c r="V16160" s="4"/>
      <c r="W16160" s="4"/>
      <c r="X16160" s="4"/>
      <c r="AJ16160" s="4"/>
      <c r="AK16160" s="4"/>
      <c r="AL16160" s="4"/>
      <c r="AM16160" s="4"/>
    </row>
    <row r="16161" spans="21:39" x14ac:dyDescent="0.2">
      <c r="U16161" s="4"/>
      <c r="V16161" s="4"/>
      <c r="W16161" s="4"/>
      <c r="X16161" s="4"/>
      <c r="AJ16161" s="4"/>
      <c r="AK16161" s="4"/>
      <c r="AL16161" s="4"/>
      <c r="AM16161" s="4"/>
    </row>
    <row r="16162" spans="21:39" x14ac:dyDescent="0.2">
      <c r="U16162" s="4"/>
      <c r="V16162" s="4"/>
      <c r="W16162" s="4"/>
      <c r="X16162" s="4"/>
      <c r="AJ16162" s="4"/>
      <c r="AK16162" s="4"/>
      <c r="AL16162" s="4"/>
      <c r="AM16162" s="4"/>
    </row>
    <row r="16163" spans="21:39" x14ac:dyDescent="0.2">
      <c r="U16163" s="4"/>
      <c r="V16163" s="4"/>
      <c r="W16163" s="4"/>
      <c r="X16163" s="4"/>
      <c r="AJ16163" s="4"/>
      <c r="AK16163" s="4"/>
      <c r="AL16163" s="4"/>
      <c r="AM16163" s="4"/>
    </row>
    <row r="16164" spans="21:39" x14ac:dyDescent="0.2">
      <c r="U16164" s="4"/>
      <c r="V16164" s="4"/>
      <c r="W16164" s="4"/>
      <c r="X16164" s="4"/>
      <c r="AJ16164" s="4"/>
      <c r="AK16164" s="4"/>
      <c r="AL16164" s="4"/>
      <c r="AM16164" s="4"/>
    </row>
    <row r="16165" spans="21:39" x14ac:dyDescent="0.2">
      <c r="U16165" s="4"/>
      <c r="V16165" s="4"/>
      <c r="W16165" s="4"/>
      <c r="X16165" s="4"/>
      <c r="AJ16165" s="4"/>
      <c r="AK16165" s="4"/>
      <c r="AL16165" s="4"/>
      <c r="AM16165" s="4"/>
    </row>
    <row r="16166" spans="21:39" x14ac:dyDescent="0.2">
      <c r="U16166" s="4"/>
      <c r="V16166" s="4"/>
      <c r="W16166" s="4"/>
      <c r="X16166" s="4"/>
      <c r="AJ16166" s="4"/>
      <c r="AK16166" s="4"/>
      <c r="AL16166" s="4"/>
      <c r="AM16166" s="4"/>
    </row>
    <row r="16167" spans="21:39" x14ac:dyDescent="0.2">
      <c r="U16167" s="4"/>
      <c r="V16167" s="4"/>
      <c r="W16167" s="4"/>
      <c r="X16167" s="4"/>
      <c r="AJ16167" s="4"/>
      <c r="AK16167" s="4"/>
      <c r="AL16167" s="4"/>
      <c r="AM16167" s="4"/>
    </row>
    <row r="16168" spans="21:39" x14ac:dyDescent="0.2">
      <c r="U16168" s="4"/>
      <c r="V16168" s="4"/>
      <c r="W16168" s="4"/>
      <c r="X16168" s="4"/>
      <c r="AJ16168" s="4"/>
      <c r="AK16168" s="4"/>
      <c r="AL16168" s="4"/>
      <c r="AM16168" s="4"/>
    </row>
    <row r="16169" spans="21:39" x14ac:dyDescent="0.2">
      <c r="U16169" s="4"/>
      <c r="V16169" s="4"/>
      <c r="W16169" s="4"/>
      <c r="X16169" s="4"/>
      <c r="AJ16169" s="4"/>
      <c r="AK16169" s="4"/>
      <c r="AL16169" s="4"/>
      <c r="AM16169" s="4"/>
    </row>
    <row r="16170" spans="21:39" x14ac:dyDescent="0.2">
      <c r="U16170" s="4"/>
      <c r="V16170" s="4"/>
      <c r="W16170" s="4"/>
      <c r="X16170" s="4"/>
      <c r="AJ16170" s="4"/>
      <c r="AK16170" s="4"/>
      <c r="AL16170" s="4"/>
      <c r="AM16170" s="4"/>
    </row>
    <row r="16171" spans="21:39" x14ac:dyDescent="0.2">
      <c r="U16171" s="4"/>
      <c r="V16171" s="4"/>
      <c r="W16171" s="4"/>
      <c r="X16171" s="4"/>
      <c r="AJ16171" s="4"/>
      <c r="AK16171" s="4"/>
      <c r="AL16171" s="4"/>
      <c r="AM16171" s="4"/>
    </row>
    <row r="16172" spans="21:39" x14ac:dyDescent="0.2">
      <c r="U16172" s="4"/>
      <c r="V16172" s="4"/>
      <c r="W16172" s="4"/>
      <c r="X16172" s="4"/>
      <c r="AJ16172" s="4"/>
      <c r="AK16172" s="4"/>
      <c r="AL16172" s="4"/>
      <c r="AM16172" s="4"/>
    </row>
    <row r="16173" spans="21:39" x14ac:dyDescent="0.2">
      <c r="U16173" s="4"/>
      <c r="V16173" s="4"/>
      <c r="W16173" s="4"/>
      <c r="X16173" s="4"/>
      <c r="AJ16173" s="4"/>
      <c r="AK16173" s="4"/>
      <c r="AL16173" s="4"/>
      <c r="AM16173" s="4"/>
    </row>
    <row r="16174" spans="21:39" x14ac:dyDescent="0.2">
      <c r="U16174" s="4"/>
      <c r="V16174" s="4"/>
      <c r="W16174" s="4"/>
      <c r="X16174" s="4"/>
      <c r="AJ16174" s="4"/>
      <c r="AK16174" s="4"/>
      <c r="AL16174" s="4"/>
      <c r="AM16174" s="4"/>
    </row>
    <row r="16175" spans="21:39" x14ac:dyDescent="0.2">
      <c r="U16175" s="4"/>
      <c r="V16175" s="4"/>
      <c r="W16175" s="4"/>
      <c r="X16175" s="4"/>
      <c r="AJ16175" s="4"/>
      <c r="AK16175" s="4"/>
      <c r="AL16175" s="4"/>
      <c r="AM16175" s="4"/>
    </row>
    <row r="16176" spans="21:39" x14ac:dyDescent="0.2">
      <c r="U16176" s="4"/>
      <c r="V16176" s="4"/>
      <c r="W16176" s="4"/>
      <c r="X16176" s="4"/>
      <c r="AJ16176" s="4"/>
      <c r="AK16176" s="4"/>
      <c r="AL16176" s="4"/>
      <c r="AM16176" s="4"/>
    </row>
    <row r="16177" spans="21:39" x14ac:dyDescent="0.2">
      <c r="U16177" s="4"/>
      <c r="V16177" s="4"/>
      <c r="W16177" s="4"/>
      <c r="X16177" s="4"/>
      <c r="AJ16177" s="4"/>
      <c r="AK16177" s="4"/>
      <c r="AL16177" s="4"/>
      <c r="AM16177" s="4"/>
    </row>
    <row r="16178" spans="21:39" x14ac:dyDescent="0.2">
      <c r="U16178" s="4"/>
      <c r="V16178" s="4"/>
      <c r="W16178" s="4"/>
      <c r="X16178" s="4"/>
      <c r="AJ16178" s="4"/>
      <c r="AK16178" s="4"/>
      <c r="AL16178" s="4"/>
      <c r="AM16178" s="4"/>
    </row>
    <row r="16179" spans="21:39" x14ac:dyDescent="0.2">
      <c r="U16179" s="4"/>
      <c r="V16179" s="4"/>
      <c r="W16179" s="4"/>
      <c r="X16179" s="4"/>
      <c r="AJ16179" s="4"/>
      <c r="AK16179" s="4"/>
      <c r="AL16179" s="4"/>
      <c r="AM16179" s="4"/>
    </row>
    <row r="16180" spans="21:39" x14ac:dyDescent="0.2">
      <c r="U16180" s="4"/>
      <c r="V16180" s="4"/>
      <c r="W16180" s="4"/>
      <c r="X16180" s="4"/>
      <c r="AJ16180" s="4"/>
      <c r="AK16180" s="4"/>
      <c r="AL16180" s="4"/>
      <c r="AM16180" s="4"/>
    </row>
    <row r="16181" spans="21:39" x14ac:dyDescent="0.2">
      <c r="U16181" s="4"/>
      <c r="V16181" s="4"/>
      <c r="W16181" s="4"/>
      <c r="X16181" s="4"/>
      <c r="AJ16181" s="4"/>
      <c r="AK16181" s="4"/>
      <c r="AL16181" s="4"/>
      <c r="AM16181" s="4"/>
    </row>
    <row r="16182" spans="21:39" x14ac:dyDescent="0.2">
      <c r="U16182" s="4"/>
      <c r="V16182" s="4"/>
      <c r="W16182" s="4"/>
      <c r="X16182" s="4"/>
      <c r="AJ16182" s="4"/>
      <c r="AK16182" s="4"/>
      <c r="AL16182" s="4"/>
      <c r="AM16182" s="4"/>
    </row>
    <row r="16183" spans="21:39" x14ac:dyDescent="0.2">
      <c r="U16183" s="4"/>
      <c r="V16183" s="4"/>
      <c r="W16183" s="4"/>
      <c r="X16183" s="4"/>
      <c r="AJ16183" s="4"/>
      <c r="AK16183" s="4"/>
      <c r="AL16183" s="4"/>
      <c r="AM16183" s="4"/>
    </row>
    <row r="16184" spans="21:39" x14ac:dyDescent="0.2">
      <c r="U16184" s="4"/>
      <c r="V16184" s="4"/>
      <c r="W16184" s="4"/>
      <c r="X16184" s="4"/>
      <c r="AJ16184" s="4"/>
      <c r="AK16184" s="4"/>
      <c r="AL16184" s="4"/>
      <c r="AM16184" s="4"/>
    </row>
    <row r="16185" spans="21:39" x14ac:dyDescent="0.2">
      <c r="U16185" s="4"/>
      <c r="V16185" s="4"/>
      <c r="W16185" s="4"/>
      <c r="X16185" s="4"/>
      <c r="AJ16185" s="4"/>
      <c r="AK16185" s="4"/>
      <c r="AL16185" s="4"/>
      <c r="AM16185" s="4"/>
    </row>
    <row r="16186" spans="21:39" x14ac:dyDescent="0.2">
      <c r="U16186" s="4"/>
      <c r="V16186" s="4"/>
      <c r="W16186" s="4"/>
      <c r="X16186" s="4"/>
      <c r="AJ16186" s="4"/>
      <c r="AK16186" s="4"/>
      <c r="AL16186" s="4"/>
      <c r="AM16186" s="4"/>
    </row>
    <row r="16187" spans="21:39" x14ac:dyDescent="0.2">
      <c r="U16187" s="4"/>
      <c r="V16187" s="4"/>
      <c r="W16187" s="4"/>
      <c r="X16187" s="4"/>
      <c r="AJ16187" s="4"/>
      <c r="AK16187" s="4"/>
      <c r="AL16187" s="4"/>
      <c r="AM16187" s="4"/>
    </row>
    <row r="16188" spans="21:39" x14ac:dyDescent="0.2">
      <c r="U16188" s="4"/>
      <c r="V16188" s="4"/>
      <c r="W16188" s="4"/>
      <c r="X16188" s="4"/>
      <c r="AJ16188" s="4"/>
      <c r="AK16188" s="4"/>
      <c r="AL16188" s="4"/>
      <c r="AM16188" s="4"/>
    </row>
    <row r="16189" spans="21:39" x14ac:dyDescent="0.2">
      <c r="U16189" s="4"/>
      <c r="V16189" s="4"/>
      <c r="W16189" s="4"/>
      <c r="X16189" s="4"/>
      <c r="AJ16189" s="4"/>
      <c r="AK16189" s="4"/>
      <c r="AL16189" s="4"/>
      <c r="AM16189" s="4"/>
    </row>
    <row r="16190" spans="21:39" x14ac:dyDescent="0.2">
      <c r="U16190" s="4"/>
      <c r="V16190" s="4"/>
      <c r="W16190" s="4"/>
      <c r="X16190" s="4"/>
      <c r="AJ16190" s="4"/>
      <c r="AK16190" s="4"/>
      <c r="AL16190" s="4"/>
      <c r="AM16190" s="4"/>
    </row>
    <row r="16191" spans="21:39" x14ac:dyDescent="0.2">
      <c r="U16191" s="4"/>
      <c r="V16191" s="4"/>
      <c r="W16191" s="4"/>
      <c r="X16191" s="4"/>
      <c r="AJ16191" s="4"/>
      <c r="AK16191" s="4"/>
      <c r="AL16191" s="4"/>
      <c r="AM16191" s="4"/>
    </row>
    <row r="16192" spans="21:39" x14ac:dyDescent="0.2">
      <c r="U16192" s="4"/>
      <c r="V16192" s="4"/>
      <c r="W16192" s="4"/>
      <c r="X16192" s="4"/>
      <c r="AJ16192" s="4"/>
      <c r="AK16192" s="4"/>
      <c r="AL16192" s="4"/>
      <c r="AM16192" s="4"/>
    </row>
    <row r="16193" spans="21:39" x14ac:dyDescent="0.2">
      <c r="U16193" s="4"/>
      <c r="V16193" s="4"/>
      <c r="W16193" s="4"/>
      <c r="X16193" s="4"/>
      <c r="AJ16193" s="4"/>
      <c r="AK16193" s="4"/>
      <c r="AL16193" s="4"/>
      <c r="AM16193" s="4"/>
    </row>
    <row r="16194" spans="21:39" x14ac:dyDescent="0.2">
      <c r="U16194" s="4"/>
      <c r="V16194" s="4"/>
      <c r="W16194" s="4"/>
      <c r="X16194" s="4"/>
      <c r="AJ16194" s="4"/>
      <c r="AK16194" s="4"/>
      <c r="AL16194" s="4"/>
      <c r="AM16194" s="4"/>
    </row>
    <row r="16195" spans="21:39" x14ac:dyDescent="0.2">
      <c r="U16195" s="4"/>
      <c r="V16195" s="4"/>
      <c r="W16195" s="4"/>
      <c r="X16195" s="4"/>
      <c r="AJ16195" s="4"/>
      <c r="AK16195" s="4"/>
      <c r="AL16195" s="4"/>
      <c r="AM16195" s="4"/>
    </row>
    <row r="16196" spans="21:39" x14ac:dyDescent="0.2">
      <c r="U16196" s="4"/>
      <c r="V16196" s="4"/>
      <c r="W16196" s="4"/>
      <c r="X16196" s="4"/>
      <c r="AJ16196" s="4"/>
      <c r="AK16196" s="4"/>
      <c r="AL16196" s="4"/>
      <c r="AM16196" s="4"/>
    </row>
    <row r="16197" spans="21:39" x14ac:dyDescent="0.2">
      <c r="U16197" s="4"/>
      <c r="V16197" s="4"/>
      <c r="W16197" s="4"/>
      <c r="X16197" s="4"/>
      <c r="AJ16197" s="4"/>
      <c r="AK16197" s="4"/>
      <c r="AL16197" s="4"/>
      <c r="AM16197" s="4"/>
    </row>
    <row r="16198" spans="21:39" x14ac:dyDescent="0.2">
      <c r="U16198" s="4"/>
      <c r="V16198" s="4"/>
      <c r="W16198" s="4"/>
      <c r="X16198" s="4"/>
      <c r="AJ16198" s="4"/>
      <c r="AK16198" s="4"/>
      <c r="AL16198" s="4"/>
      <c r="AM16198" s="4"/>
    </row>
    <row r="16199" spans="21:39" x14ac:dyDescent="0.2">
      <c r="U16199" s="4"/>
      <c r="V16199" s="4"/>
      <c r="W16199" s="4"/>
      <c r="X16199" s="4"/>
      <c r="AJ16199" s="4"/>
      <c r="AK16199" s="4"/>
      <c r="AL16199" s="4"/>
      <c r="AM16199" s="4"/>
    </row>
    <row r="16200" spans="21:39" x14ac:dyDescent="0.2">
      <c r="U16200" s="4"/>
      <c r="V16200" s="4"/>
      <c r="W16200" s="4"/>
      <c r="X16200" s="4"/>
      <c r="AJ16200" s="4"/>
      <c r="AK16200" s="4"/>
      <c r="AL16200" s="4"/>
      <c r="AM16200" s="4"/>
    </row>
    <row r="16201" spans="21:39" x14ac:dyDescent="0.2">
      <c r="U16201" s="4"/>
      <c r="V16201" s="4"/>
      <c r="W16201" s="4"/>
      <c r="X16201" s="4"/>
      <c r="AJ16201" s="4"/>
      <c r="AK16201" s="4"/>
      <c r="AL16201" s="4"/>
      <c r="AM16201" s="4"/>
    </row>
    <row r="16202" spans="21:39" x14ac:dyDescent="0.2">
      <c r="U16202" s="4"/>
      <c r="V16202" s="4"/>
      <c r="W16202" s="4"/>
      <c r="X16202" s="4"/>
      <c r="AJ16202" s="4"/>
      <c r="AK16202" s="4"/>
      <c r="AL16202" s="4"/>
      <c r="AM16202" s="4"/>
    </row>
    <row r="16203" spans="21:39" x14ac:dyDescent="0.2">
      <c r="U16203" s="4"/>
      <c r="V16203" s="4"/>
      <c r="W16203" s="4"/>
      <c r="X16203" s="4"/>
      <c r="AJ16203" s="4"/>
      <c r="AK16203" s="4"/>
      <c r="AL16203" s="4"/>
      <c r="AM16203" s="4"/>
    </row>
    <row r="16204" spans="21:39" x14ac:dyDescent="0.2">
      <c r="U16204" s="4"/>
      <c r="V16204" s="4"/>
      <c r="W16204" s="4"/>
      <c r="X16204" s="4"/>
      <c r="AJ16204" s="4"/>
      <c r="AK16204" s="4"/>
      <c r="AL16204" s="4"/>
      <c r="AM16204" s="4"/>
    </row>
    <row r="16205" spans="21:39" x14ac:dyDescent="0.2">
      <c r="U16205" s="4"/>
      <c r="V16205" s="4"/>
      <c r="W16205" s="4"/>
      <c r="X16205" s="4"/>
      <c r="AJ16205" s="4"/>
      <c r="AK16205" s="4"/>
      <c r="AL16205" s="4"/>
      <c r="AM16205" s="4"/>
    </row>
    <row r="16206" spans="21:39" x14ac:dyDescent="0.2">
      <c r="U16206" s="4"/>
      <c r="V16206" s="4"/>
      <c r="W16206" s="4"/>
      <c r="X16206" s="4"/>
      <c r="AJ16206" s="4"/>
      <c r="AK16206" s="4"/>
      <c r="AL16206" s="4"/>
      <c r="AM16206" s="4"/>
    </row>
    <row r="16207" spans="21:39" x14ac:dyDescent="0.2">
      <c r="U16207" s="4"/>
      <c r="V16207" s="4"/>
      <c r="W16207" s="4"/>
      <c r="X16207" s="4"/>
      <c r="AJ16207" s="4"/>
      <c r="AK16207" s="4"/>
      <c r="AL16207" s="4"/>
      <c r="AM16207" s="4"/>
    </row>
    <row r="16208" spans="21:39" x14ac:dyDescent="0.2">
      <c r="U16208" s="4"/>
      <c r="V16208" s="4"/>
      <c r="W16208" s="4"/>
      <c r="X16208" s="4"/>
      <c r="AJ16208" s="4"/>
      <c r="AK16208" s="4"/>
      <c r="AL16208" s="4"/>
      <c r="AM16208" s="4"/>
    </row>
    <row r="16209" spans="21:39" x14ac:dyDescent="0.2">
      <c r="U16209" s="4"/>
      <c r="V16209" s="4"/>
      <c r="W16209" s="4"/>
      <c r="X16209" s="4"/>
      <c r="AJ16209" s="4"/>
      <c r="AK16209" s="4"/>
      <c r="AL16209" s="4"/>
      <c r="AM16209" s="4"/>
    </row>
    <row r="16210" spans="21:39" x14ac:dyDescent="0.2">
      <c r="U16210" s="4"/>
      <c r="V16210" s="4"/>
      <c r="W16210" s="4"/>
      <c r="X16210" s="4"/>
      <c r="AJ16210" s="4"/>
      <c r="AK16210" s="4"/>
      <c r="AL16210" s="4"/>
      <c r="AM16210" s="4"/>
    </row>
    <row r="16211" spans="21:39" x14ac:dyDescent="0.2">
      <c r="U16211" s="4"/>
      <c r="V16211" s="4"/>
      <c r="W16211" s="4"/>
      <c r="X16211" s="4"/>
      <c r="AJ16211" s="4"/>
      <c r="AK16211" s="4"/>
      <c r="AL16211" s="4"/>
      <c r="AM16211" s="4"/>
    </row>
    <row r="16212" spans="21:39" x14ac:dyDescent="0.2">
      <c r="U16212" s="4"/>
      <c r="V16212" s="4"/>
      <c r="W16212" s="4"/>
      <c r="X16212" s="4"/>
      <c r="AJ16212" s="4"/>
      <c r="AK16212" s="4"/>
      <c r="AL16212" s="4"/>
      <c r="AM16212" s="4"/>
    </row>
    <row r="16213" spans="21:39" x14ac:dyDescent="0.2">
      <c r="U16213" s="4"/>
      <c r="V16213" s="4"/>
      <c r="W16213" s="4"/>
      <c r="X16213" s="4"/>
      <c r="AJ16213" s="4"/>
      <c r="AK16213" s="4"/>
      <c r="AL16213" s="4"/>
      <c r="AM16213" s="4"/>
    </row>
    <row r="16214" spans="21:39" x14ac:dyDescent="0.2">
      <c r="U16214" s="4"/>
      <c r="V16214" s="4"/>
      <c r="W16214" s="4"/>
      <c r="X16214" s="4"/>
      <c r="AJ16214" s="4"/>
      <c r="AK16214" s="4"/>
      <c r="AL16214" s="4"/>
      <c r="AM16214" s="4"/>
    </row>
    <row r="16215" spans="21:39" x14ac:dyDescent="0.2">
      <c r="U16215" s="4"/>
      <c r="V16215" s="4"/>
      <c r="W16215" s="4"/>
      <c r="X16215" s="4"/>
      <c r="AJ16215" s="4"/>
      <c r="AK16215" s="4"/>
      <c r="AL16215" s="4"/>
      <c r="AM16215" s="4"/>
    </row>
    <row r="16216" spans="21:39" x14ac:dyDescent="0.2">
      <c r="U16216" s="4"/>
      <c r="V16216" s="4"/>
      <c r="W16216" s="4"/>
      <c r="X16216" s="4"/>
      <c r="AJ16216" s="4"/>
      <c r="AK16216" s="4"/>
      <c r="AL16216" s="4"/>
      <c r="AM16216" s="4"/>
    </row>
    <row r="16217" spans="21:39" x14ac:dyDescent="0.2">
      <c r="U16217" s="4"/>
      <c r="V16217" s="4"/>
      <c r="W16217" s="4"/>
      <c r="X16217" s="4"/>
      <c r="AJ16217" s="4"/>
      <c r="AK16217" s="4"/>
      <c r="AL16217" s="4"/>
      <c r="AM16217" s="4"/>
    </row>
    <row r="16218" spans="21:39" x14ac:dyDescent="0.2">
      <c r="U16218" s="4"/>
      <c r="V16218" s="4"/>
      <c r="W16218" s="4"/>
      <c r="X16218" s="4"/>
      <c r="AJ16218" s="4"/>
      <c r="AK16218" s="4"/>
      <c r="AL16218" s="4"/>
      <c r="AM16218" s="4"/>
    </row>
    <row r="16219" spans="21:39" x14ac:dyDescent="0.2">
      <c r="U16219" s="4"/>
      <c r="V16219" s="4"/>
      <c r="W16219" s="4"/>
      <c r="X16219" s="4"/>
      <c r="AJ16219" s="4"/>
      <c r="AK16219" s="4"/>
      <c r="AL16219" s="4"/>
      <c r="AM16219" s="4"/>
    </row>
    <row r="16220" spans="21:39" x14ac:dyDescent="0.2">
      <c r="U16220" s="4"/>
      <c r="V16220" s="4"/>
      <c r="W16220" s="4"/>
      <c r="X16220" s="4"/>
      <c r="AJ16220" s="4"/>
      <c r="AK16220" s="4"/>
      <c r="AL16220" s="4"/>
      <c r="AM16220" s="4"/>
    </row>
    <row r="16221" spans="21:39" x14ac:dyDescent="0.2">
      <c r="U16221" s="4"/>
      <c r="V16221" s="4"/>
      <c r="W16221" s="4"/>
      <c r="X16221" s="4"/>
      <c r="AJ16221" s="4"/>
      <c r="AK16221" s="4"/>
      <c r="AL16221" s="4"/>
      <c r="AM16221" s="4"/>
    </row>
    <row r="16222" spans="21:39" x14ac:dyDescent="0.2">
      <c r="U16222" s="4"/>
      <c r="V16222" s="4"/>
      <c r="W16222" s="4"/>
      <c r="X16222" s="4"/>
      <c r="AJ16222" s="4"/>
      <c r="AK16222" s="4"/>
      <c r="AL16222" s="4"/>
      <c r="AM16222" s="4"/>
    </row>
    <row r="16223" spans="21:39" x14ac:dyDescent="0.2">
      <c r="U16223" s="4"/>
      <c r="V16223" s="4"/>
      <c r="W16223" s="4"/>
      <c r="X16223" s="4"/>
      <c r="AJ16223" s="4"/>
      <c r="AK16223" s="4"/>
      <c r="AL16223" s="4"/>
      <c r="AM16223" s="4"/>
    </row>
    <row r="16224" spans="21:39" x14ac:dyDescent="0.2">
      <c r="U16224" s="4"/>
      <c r="V16224" s="4"/>
      <c r="W16224" s="4"/>
      <c r="X16224" s="4"/>
      <c r="AJ16224" s="4"/>
      <c r="AK16224" s="4"/>
      <c r="AL16224" s="4"/>
      <c r="AM16224" s="4"/>
    </row>
    <row r="16225" spans="21:39" x14ac:dyDescent="0.2">
      <c r="U16225" s="4"/>
      <c r="V16225" s="4"/>
      <c r="W16225" s="4"/>
      <c r="X16225" s="4"/>
      <c r="AJ16225" s="4"/>
      <c r="AK16225" s="4"/>
      <c r="AL16225" s="4"/>
      <c r="AM16225" s="4"/>
    </row>
    <row r="16226" spans="21:39" x14ac:dyDescent="0.2">
      <c r="U16226" s="4"/>
      <c r="V16226" s="4"/>
      <c r="W16226" s="4"/>
      <c r="X16226" s="4"/>
      <c r="AJ16226" s="4"/>
      <c r="AK16226" s="4"/>
      <c r="AL16226" s="4"/>
      <c r="AM16226" s="4"/>
    </row>
    <row r="16227" spans="21:39" x14ac:dyDescent="0.2">
      <c r="U16227" s="4"/>
      <c r="V16227" s="4"/>
      <c r="W16227" s="4"/>
      <c r="X16227" s="4"/>
      <c r="AJ16227" s="4"/>
      <c r="AK16227" s="4"/>
      <c r="AL16227" s="4"/>
      <c r="AM16227" s="4"/>
    </row>
    <row r="16228" spans="21:39" x14ac:dyDescent="0.2">
      <c r="U16228" s="4"/>
      <c r="V16228" s="4"/>
      <c r="W16228" s="4"/>
      <c r="X16228" s="4"/>
      <c r="AJ16228" s="4"/>
      <c r="AK16228" s="4"/>
      <c r="AL16228" s="4"/>
      <c r="AM16228" s="4"/>
    </row>
    <row r="16229" spans="21:39" x14ac:dyDescent="0.2">
      <c r="U16229" s="4"/>
      <c r="V16229" s="4"/>
      <c r="W16229" s="4"/>
      <c r="X16229" s="4"/>
      <c r="AJ16229" s="4"/>
      <c r="AK16229" s="4"/>
      <c r="AL16229" s="4"/>
      <c r="AM16229" s="4"/>
    </row>
    <row r="16230" spans="21:39" x14ac:dyDescent="0.2">
      <c r="U16230" s="4"/>
      <c r="V16230" s="4"/>
      <c r="W16230" s="4"/>
      <c r="X16230" s="4"/>
      <c r="AJ16230" s="4"/>
      <c r="AK16230" s="4"/>
      <c r="AL16230" s="4"/>
      <c r="AM16230" s="4"/>
    </row>
    <row r="16231" spans="21:39" x14ac:dyDescent="0.2">
      <c r="U16231" s="4"/>
      <c r="V16231" s="4"/>
      <c r="W16231" s="4"/>
      <c r="X16231" s="4"/>
      <c r="AJ16231" s="4"/>
      <c r="AK16231" s="4"/>
      <c r="AL16231" s="4"/>
      <c r="AM16231" s="4"/>
    </row>
    <row r="16232" spans="21:39" x14ac:dyDescent="0.2">
      <c r="U16232" s="4"/>
      <c r="V16232" s="4"/>
      <c r="W16232" s="4"/>
      <c r="X16232" s="4"/>
      <c r="AJ16232" s="4"/>
      <c r="AK16232" s="4"/>
      <c r="AL16232" s="4"/>
      <c r="AM16232" s="4"/>
    </row>
    <row r="16233" spans="21:39" x14ac:dyDescent="0.2">
      <c r="U16233" s="4"/>
      <c r="V16233" s="4"/>
      <c r="W16233" s="4"/>
      <c r="X16233" s="4"/>
      <c r="AJ16233" s="4"/>
      <c r="AK16233" s="4"/>
      <c r="AL16233" s="4"/>
      <c r="AM16233" s="4"/>
    </row>
    <row r="16234" spans="21:39" x14ac:dyDescent="0.2">
      <c r="U16234" s="4"/>
      <c r="V16234" s="4"/>
      <c r="W16234" s="4"/>
      <c r="X16234" s="4"/>
      <c r="AJ16234" s="4"/>
      <c r="AK16234" s="4"/>
      <c r="AL16234" s="4"/>
      <c r="AM16234" s="4"/>
    </row>
    <row r="16235" spans="21:39" x14ac:dyDescent="0.2">
      <c r="U16235" s="4"/>
      <c r="V16235" s="4"/>
      <c r="W16235" s="4"/>
      <c r="X16235" s="4"/>
      <c r="AJ16235" s="4"/>
      <c r="AK16235" s="4"/>
      <c r="AL16235" s="4"/>
      <c r="AM16235" s="4"/>
    </row>
    <row r="16236" spans="21:39" x14ac:dyDescent="0.2">
      <c r="U16236" s="4"/>
      <c r="V16236" s="4"/>
      <c r="W16236" s="4"/>
      <c r="X16236" s="4"/>
      <c r="AJ16236" s="4"/>
      <c r="AK16236" s="4"/>
      <c r="AL16236" s="4"/>
      <c r="AM16236" s="4"/>
    </row>
    <row r="16237" spans="21:39" x14ac:dyDescent="0.2">
      <c r="U16237" s="4"/>
      <c r="V16237" s="4"/>
      <c r="W16237" s="4"/>
      <c r="X16237" s="4"/>
      <c r="AJ16237" s="4"/>
      <c r="AK16237" s="4"/>
      <c r="AL16237" s="4"/>
      <c r="AM16237" s="4"/>
    </row>
    <row r="16238" spans="21:39" x14ac:dyDescent="0.2">
      <c r="U16238" s="4"/>
      <c r="V16238" s="4"/>
      <c r="W16238" s="4"/>
      <c r="X16238" s="4"/>
      <c r="AJ16238" s="4"/>
      <c r="AK16238" s="4"/>
      <c r="AL16238" s="4"/>
      <c r="AM16238" s="4"/>
    </row>
    <row r="16239" spans="21:39" x14ac:dyDescent="0.2">
      <c r="U16239" s="4"/>
      <c r="V16239" s="4"/>
      <c r="W16239" s="4"/>
      <c r="X16239" s="4"/>
      <c r="AJ16239" s="4"/>
      <c r="AK16239" s="4"/>
      <c r="AL16239" s="4"/>
      <c r="AM16239" s="4"/>
    </row>
    <row r="16240" spans="21:39" x14ac:dyDescent="0.2">
      <c r="U16240" s="4"/>
      <c r="V16240" s="4"/>
      <c r="W16240" s="4"/>
      <c r="X16240" s="4"/>
      <c r="AJ16240" s="4"/>
      <c r="AK16240" s="4"/>
      <c r="AL16240" s="4"/>
      <c r="AM16240" s="4"/>
    </row>
    <row r="16241" spans="21:39" x14ac:dyDescent="0.2">
      <c r="U16241" s="4"/>
      <c r="V16241" s="4"/>
      <c r="W16241" s="4"/>
      <c r="X16241" s="4"/>
      <c r="AJ16241" s="4"/>
      <c r="AK16241" s="4"/>
      <c r="AL16241" s="4"/>
      <c r="AM16241" s="4"/>
    </row>
    <row r="16242" spans="21:39" x14ac:dyDescent="0.2">
      <c r="U16242" s="4"/>
      <c r="V16242" s="4"/>
      <c r="W16242" s="4"/>
      <c r="X16242" s="4"/>
      <c r="AJ16242" s="4"/>
      <c r="AK16242" s="4"/>
      <c r="AL16242" s="4"/>
      <c r="AM16242" s="4"/>
    </row>
    <row r="16243" spans="21:39" x14ac:dyDescent="0.2">
      <c r="U16243" s="4"/>
      <c r="V16243" s="4"/>
      <c r="W16243" s="4"/>
      <c r="X16243" s="4"/>
      <c r="AJ16243" s="4"/>
      <c r="AK16243" s="4"/>
      <c r="AL16243" s="4"/>
      <c r="AM16243" s="4"/>
    </row>
    <row r="16244" spans="21:39" x14ac:dyDescent="0.2">
      <c r="U16244" s="4"/>
      <c r="V16244" s="4"/>
      <c r="W16244" s="4"/>
      <c r="X16244" s="4"/>
      <c r="AJ16244" s="4"/>
      <c r="AK16244" s="4"/>
      <c r="AL16244" s="4"/>
      <c r="AM16244" s="4"/>
    </row>
    <row r="16245" spans="21:39" x14ac:dyDescent="0.2">
      <c r="U16245" s="4"/>
      <c r="V16245" s="4"/>
      <c r="W16245" s="4"/>
      <c r="X16245" s="4"/>
      <c r="AJ16245" s="4"/>
      <c r="AK16245" s="4"/>
      <c r="AL16245" s="4"/>
      <c r="AM16245" s="4"/>
    </row>
    <row r="16246" spans="21:39" x14ac:dyDescent="0.2">
      <c r="U16246" s="4"/>
      <c r="V16246" s="4"/>
      <c r="W16246" s="4"/>
      <c r="X16246" s="4"/>
      <c r="AJ16246" s="4"/>
      <c r="AK16246" s="4"/>
      <c r="AL16246" s="4"/>
      <c r="AM16246" s="4"/>
    </row>
    <row r="16247" spans="21:39" x14ac:dyDescent="0.2">
      <c r="U16247" s="4"/>
      <c r="V16247" s="4"/>
      <c r="W16247" s="4"/>
      <c r="X16247" s="4"/>
      <c r="AJ16247" s="4"/>
      <c r="AK16247" s="4"/>
      <c r="AL16247" s="4"/>
      <c r="AM16247" s="4"/>
    </row>
    <row r="16248" spans="21:39" x14ac:dyDescent="0.2">
      <c r="U16248" s="4"/>
      <c r="V16248" s="4"/>
      <c r="W16248" s="4"/>
      <c r="X16248" s="4"/>
      <c r="AJ16248" s="4"/>
      <c r="AK16248" s="4"/>
      <c r="AL16248" s="4"/>
      <c r="AM16248" s="4"/>
    </row>
    <row r="16249" spans="21:39" x14ac:dyDescent="0.2">
      <c r="U16249" s="4"/>
      <c r="V16249" s="4"/>
      <c r="W16249" s="4"/>
      <c r="X16249" s="4"/>
      <c r="AJ16249" s="4"/>
      <c r="AK16249" s="4"/>
      <c r="AL16249" s="4"/>
      <c r="AM16249" s="4"/>
    </row>
    <row r="16250" spans="21:39" x14ac:dyDescent="0.2">
      <c r="U16250" s="4"/>
      <c r="V16250" s="4"/>
      <c r="W16250" s="4"/>
      <c r="X16250" s="4"/>
      <c r="AJ16250" s="4"/>
      <c r="AK16250" s="4"/>
      <c r="AL16250" s="4"/>
      <c r="AM16250" s="4"/>
    </row>
    <row r="16251" spans="21:39" x14ac:dyDescent="0.2">
      <c r="U16251" s="4"/>
      <c r="V16251" s="4"/>
      <c r="W16251" s="4"/>
      <c r="X16251" s="4"/>
      <c r="AJ16251" s="4"/>
      <c r="AK16251" s="4"/>
      <c r="AL16251" s="4"/>
      <c r="AM16251" s="4"/>
    </row>
    <row r="16252" spans="21:39" x14ac:dyDescent="0.2">
      <c r="U16252" s="4"/>
      <c r="V16252" s="4"/>
      <c r="W16252" s="4"/>
      <c r="X16252" s="4"/>
      <c r="AJ16252" s="4"/>
      <c r="AK16252" s="4"/>
      <c r="AL16252" s="4"/>
      <c r="AM16252" s="4"/>
    </row>
    <row r="16253" spans="21:39" x14ac:dyDescent="0.2">
      <c r="U16253" s="4"/>
      <c r="V16253" s="4"/>
      <c r="W16253" s="4"/>
      <c r="X16253" s="4"/>
      <c r="AJ16253" s="4"/>
      <c r="AK16253" s="4"/>
      <c r="AL16253" s="4"/>
      <c r="AM16253" s="4"/>
    </row>
    <row r="16254" spans="21:39" x14ac:dyDescent="0.2">
      <c r="U16254" s="4"/>
      <c r="V16254" s="4"/>
      <c r="W16254" s="4"/>
      <c r="X16254" s="4"/>
      <c r="AJ16254" s="4"/>
      <c r="AK16254" s="4"/>
      <c r="AL16254" s="4"/>
      <c r="AM16254" s="4"/>
    </row>
    <row r="16255" spans="21:39" x14ac:dyDescent="0.2">
      <c r="U16255" s="4"/>
      <c r="V16255" s="4"/>
      <c r="W16255" s="4"/>
      <c r="X16255" s="4"/>
      <c r="AJ16255" s="4"/>
      <c r="AK16255" s="4"/>
      <c r="AL16255" s="4"/>
      <c r="AM16255" s="4"/>
    </row>
    <row r="16256" spans="21:39" x14ac:dyDescent="0.2">
      <c r="U16256" s="4"/>
      <c r="V16256" s="4"/>
      <c r="W16256" s="4"/>
      <c r="X16256" s="4"/>
      <c r="AJ16256" s="4"/>
      <c r="AK16256" s="4"/>
      <c r="AL16256" s="4"/>
      <c r="AM16256" s="4"/>
    </row>
    <row r="16257" spans="21:39" x14ac:dyDescent="0.2">
      <c r="U16257" s="4"/>
      <c r="V16257" s="4"/>
      <c r="W16257" s="4"/>
      <c r="X16257" s="4"/>
      <c r="AJ16257" s="4"/>
      <c r="AK16257" s="4"/>
      <c r="AL16257" s="4"/>
      <c r="AM16257" s="4"/>
    </row>
    <row r="16258" spans="21:39" x14ac:dyDescent="0.2">
      <c r="U16258" s="4"/>
      <c r="V16258" s="4"/>
      <c r="W16258" s="4"/>
      <c r="X16258" s="4"/>
      <c r="AJ16258" s="4"/>
      <c r="AK16258" s="4"/>
      <c r="AL16258" s="4"/>
      <c r="AM16258" s="4"/>
    </row>
    <row r="16259" spans="21:39" x14ac:dyDescent="0.2">
      <c r="U16259" s="4"/>
      <c r="V16259" s="4"/>
      <c r="W16259" s="4"/>
      <c r="X16259" s="4"/>
      <c r="AJ16259" s="4"/>
      <c r="AK16259" s="4"/>
      <c r="AL16259" s="4"/>
      <c r="AM16259" s="4"/>
    </row>
    <row r="16260" spans="21:39" x14ac:dyDescent="0.2">
      <c r="U16260" s="4"/>
      <c r="V16260" s="4"/>
      <c r="W16260" s="4"/>
      <c r="X16260" s="4"/>
      <c r="AJ16260" s="4"/>
      <c r="AK16260" s="4"/>
      <c r="AL16260" s="4"/>
      <c r="AM16260" s="4"/>
    </row>
    <row r="16261" spans="21:39" x14ac:dyDescent="0.2">
      <c r="U16261" s="4"/>
      <c r="V16261" s="4"/>
      <c r="W16261" s="4"/>
      <c r="X16261" s="4"/>
      <c r="AJ16261" s="4"/>
      <c r="AK16261" s="4"/>
      <c r="AL16261" s="4"/>
      <c r="AM16261" s="4"/>
    </row>
    <row r="16262" spans="21:39" x14ac:dyDescent="0.2">
      <c r="U16262" s="4"/>
      <c r="V16262" s="4"/>
      <c r="W16262" s="4"/>
      <c r="X16262" s="4"/>
      <c r="AJ16262" s="4"/>
      <c r="AK16262" s="4"/>
      <c r="AL16262" s="4"/>
      <c r="AM16262" s="4"/>
    </row>
    <row r="16263" spans="21:39" x14ac:dyDescent="0.2">
      <c r="U16263" s="4"/>
      <c r="V16263" s="4"/>
      <c r="W16263" s="4"/>
      <c r="X16263" s="4"/>
      <c r="AJ16263" s="4"/>
      <c r="AK16263" s="4"/>
      <c r="AL16263" s="4"/>
      <c r="AM16263" s="4"/>
    </row>
    <row r="16264" spans="21:39" x14ac:dyDescent="0.2">
      <c r="U16264" s="4"/>
      <c r="V16264" s="4"/>
      <c r="W16264" s="4"/>
      <c r="X16264" s="4"/>
      <c r="AJ16264" s="4"/>
      <c r="AK16264" s="4"/>
      <c r="AL16264" s="4"/>
      <c r="AM16264" s="4"/>
    </row>
    <row r="16265" spans="21:39" x14ac:dyDescent="0.2">
      <c r="U16265" s="4"/>
      <c r="V16265" s="4"/>
      <c r="W16265" s="4"/>
      <c r="X16265" s="4"/>
      <c r="AJ16265" s="4"/>
      <c r="AK16265" s="4"/>
      <c r="AL16265" s="4"/>
      <c r="AM16265" s="4"/>
    </row>
    <row r="16266" spans="21:39" x14ac:dyDescent="0.2">
      <c r="U16266" s="4"/>
      <c r="V16266" s="4"/>
      <c r="W16266" s="4"/>
      <c r="X16266" s="4"/>
      <c r="AJ16266" s="4"/>
      <c r="AK16266" s="4"/>
      <c r="AL16266" s="4"/>
      <c r="AM16266" s="4"/>
    </row>
    <row r="16267" spans="21:39" x14ac:dyDescent="0.2">
      <c r="U16267" s="4"/>
      <c r="V16267" s="4"/>
      <c r="W16267" s="4"/>
      <c r="X16267" s="4"/>
      <c r="AJ16267" s="4"/>
      <c r="AK16267" s="4"/>
      <c r="AL16267" s="4"/>
      <c r="AM16267" s="4"/>
    </row>
    <row r="16268" spans="21:39" x14ac:dyDescent="0.2">
      <c r="U16268" s="4"/>
      <c r="V16268" s="4"/>
      <c r="W16268" s="4"/>
      <c r="X16268" s="4"/>
      <c r="AJ16268" s="4"/>
      <c r="AK16268" s="4"/>
      <c r="AL16268" s="4"/>
      <c r="AM16268" s="4"/>
    </row>
    <row r="16269" spans="21:39" x14ac:dyDescent="0.2">
      <c r="U16269" s="4"/>
      <c r="V16269" s="4"/>
      <c r="W16269" s="4"/>
      <c r="X16269" s="4"/>
      <c r="AJ16269" s="4"/>
      <c r="AK16269" s="4"/>
      <c r="AL16269" s="4"/>
      <c r="AM16269" s="4"/>
    </row>
    <row r="16270" spans="21:39" x14ac:dyDescent="0.2">
      <c r="U16270" s="4"/>
      <c r="V16270" s="4"/>
      <c r="W16270" s="4"/>
      <c r="X16270" s="4"/>
      <c r="AJ16270" s="4"/>
      <c r="AK16270" s="4"/>
      <c r="AL16270" s="4"/>
      <c r="AM16270" s="4"/>
    </row>
    <row r="16271" spans="21:39" x14ac:dyDescent="0.2">
      <c r="U16271" s="4"/>
      <c r="V16271" s="4"/>
      <c r="W16271" s="4"/>
      <c r="X16271" s="4"/>
      <c r="AJ16271" s="4"/>
      <c r="AK16271" s="4"/>
      <c r="AL16271" s="4"/>
      <c r="AM16271" s="4"/>
    </row>
    <row r="16272" spans="21:39" x14ac:dyDescent="0.2">
      <c r="U16272" s="4"/>
      <c r="V16272" s="4"/>
      <c r="W16272" s="4"/>
      <c r="X16272" s="4"/>
      <c r="AJ16272" s="4"/>
      <c r="AK16272" s="4"/>
      <c r="AL16272" s="4"/>
      <c r="AM16272" s="4"/>
    </row>
    <row r="16273" spans="21:39" x14ac:dyDescent="0.2">
      <c r="U16273" s="4"/>
      <c r="V16273" s="4"/>
      <c r="W16273" s="4"/>
      <c r="X16273" s="4"/>
      <c r="AJ16273" s="4"/>
      <c r="AK16273" s="4"/>
      <c r="AL16273" s="4"/>
      <c r="AM16273" s="4"/>
    </row>
    <row r="16274" spans="21:39" x14ac:dyDescent="0.2">
      <c r="U16274" s="4"/>
      <c r="V16274" s="4"/>
      <c r="W16274" s="4"/>
      <c r="X16274" s="4"/>
      <c r="AJ16274" s="4"/>
      <c r="AK16274" s="4"/>
      <c r="AL16274" s="4"/>
      <c r="AM16274" s="4"/>
    </row>
    <row r="16275" spans="21:39" x14ac:dyDescent="0.2">
      <c r="U16275" s="4"/>
      <c r="V16275" s="4"/>
      <c r="W16275" s="4"/>
      <c r="X16275" s="4"/>
      <c r="AJ16275" s="4"/>
      <c r="AK16275" s="4"/>
      <c r="AL16275" s="4"/>
      <c r="AM16275" s="4"/>
    </row>
    <row r="16276" spans="21:39" x14ac:dyDescent="0.2">
      <c r="U16276" s="4"/>
      <c r="V16276" s="4"/>
      <c r="W16276" s="4"/>
      <c r="X16276" s="4"/>
      <c r="AJ16276" s="4"/>
      <c r="AK16276" s="4"/>
      <c r="AL16276" s="4"/>
      <c r="AM16276" s="4"/>
    </row>
    <row r="16277" spans="21:39" x14ac:dyDescent="0.2">
      <c r="U16277" s="4"/>
      <c r="V16277" s="4"/>
      <c r="W16277" s="4"/>
      <c r="X16277" s="4"/>
      <c r="AJ16277" s="4"/>
      <c r="AK16277" s="4"/>
      <c r="AL16277" s="4"/>
      <c r="AM16277" s="4"/>
    </row>
    <row r="16278" spans="21:39" x14ac:dyDescent="0.2">
      <c r="U16278" s="4"/>
      <c r="V16278" s="4"/>
      <c r="W16278" s="4"/>
      <c r="X16278" s="4"/>
      <c r="AJ16278" s="4"/>
      <c r="AK16278" s="4"/>
      <c r="AL16278" s="4"/>
      <c r="AM16278" s="4"/>
    </row>
    <row r="16279" spans="21:39" x14ac:dyDescent="0.2">
      <c r="U16279" s="4"/>
      <c r="V16279" s="4"/>
      <c r="W16279" s="4"/>
      <c r="X16279" s="4"/>
      <c r="AJ16279" s="4"/>
      <c r="AK16279" s="4"/>
      <c r="AL16279" s="4"/>
      <c r="AM16279" s="4"/>
    </row>
    <row r="16280" spans="21:39" x14ac:dyDescent="0.2">
      <c r="U16280" s="4"/>
      <c r="V16280" s="4"/>
      <c r="W16280" s="4"/>
      <c r="X16280" s="4"/>
      <c r="AJ16280" s="4"/>
      <c r="AK16280" s="4"/>
      <c r="AL16280" s="4"/>
      <c r="AM16280" s="4"/>
    </row>
    <row r="16281" spans="21:39" x14ac:dyDescent="0.2">
      <c r="U16281" s="4"/>
      <c r="V16281" s="4"/>
      <c r="W16281" s="4"/>
      <c r="X16281" s="4"/>
      <c r="AJ16281" s="4"/>
      <c r="AK16281" s="4"/>
      <c r="AL16281" s="4"/>
      <c r="AM16281" s="4"/>
    </row>
    <row r="16282" spans="21:39" x14ac:dyDescent="0.2">
      <c r="U16282" s="4"/>
      <c r="V16282" s="4"/>
      <c r="W16282" s="4"/>
      <c r="X16282" s="4"/>
      <c r="AJ16282" s="4"/>
      <c r="AK16282" s="4"/>
      <c r="AL16282" s="4"/>
      <c r="AM16282" s="4"/>
    </row>
    <row r="16283" spans="21:39" x14ac:dyDescent="0.2">
      <c r="U16283" s="4"/>
      <c r="V16283" s="4"/>
      <c r="W16283" s="4"/>
      <c r="X16283" s="4"/>
      <c r="AJ16283" s="4"/>
      <c r="AK16283" s="4"/>
      <c r="AL16283" s="4"/>
      <c r="AM16283" s="4"/>
    </row>
    <row r="16284" spans="21:39" x14ac:dyDescent="0.2">
      <c r="U16284" s="4"/>
      <c r="V16284" s="4"/>
      <c r="W16284" s="4"/>
      <c r="X16284" s="4"/>
      <c r="AJ16284" s="4"/>
      <c r="AK16284" s="4"/>
      <c r="AL16284" s="4"/>
      <c r="AM16284" s="4"/>
    </row>
    <row r="16285" spans="21:39" x14ac:dyDescent="0.2">
      <c r="U16285" s="4"/>
      <c r="V16285" s="4"/>
      <c r="W16285" s="4"/>
      <c r="X16285" s="4"/>
      <c r="AJ16285" s="4"/>
      <c r="AK16285" s="4"/>
      <c r="AL16285" s="4"/>
      <c r="AM16285" s="4"/>
    </row>
    <row r="16286" spans="21:39" x14ac:dyDescent="0.2">
      <c r="U16286" s="4"/>
      <c r="V16286" s="4"/>
      <c r="W16286" s="4"/>
      <c r="X16286" s="4"/>
      <c r="AJ16286" s="4"/>
      <c r="AK16286" s="4"/>
      <c r="AL16286" s="4"/>
      <c r="AM16286" s="4"/>
    </row>
    <row r="16287" spans="21:39" x14ac:dyDescent="0.2">
      <c r="U16287" s="4"/>
      <c r="V16287" s="4"/>
      <c r="W16287" s="4"/>
      <c r="X16287" s="4"/>
      <c r="AJ16287" s="4"/>
      <c r="AK16287" s="4"/>
      <c r="AL16287" s="4"/>
      <c r="AM16287" s="4"/>
    </row>
    <row r="16288" spans="21:39" x14ac:dyDescent="0.2">
      <c r="U16288" s="4"/>
      <c r="V16288" s="4"/>
      <c r="W16288" s="4"/>
      <c r="X16288" s="4"/>
      <c r="AJ16288" s="4"/>
      <c r="AK16288" s="4"/>
      <c r="AL16288" s="4"/>
      <c r="AM16288" s="4"/>
    </row>
    <row r="16289" spans="21:39" x14ac:dyDescent="0.2">
      <c r="U16289" s="4"/>
      <c r="V16289" s="4"/>
      <c r="W16289" s="4"/>
      <c r="X16289" s="4"/>
      <c r="AJ16289" s="4"/>
      <c r="AK16289" s="4"/>
      <c r="AL16289" s="4"/>
      <c r="AM16289" s="4"/>
    </row>
    <row r="16290" spans="21:39" x14ac:dyDescent="0.2">
      <c r="U16290" s="4"/>
      <c r="V16290" s="4"/>
      <c r="W16290" s="4"/>
      <c r="X16290" s="4"/>
      <c r="AJ16290" s="4"/>
      <c r="AK16290" s="4"/>
      <c r="AL16290" s="4"/>
      <c r="AM16290" s="4"/>
    </row>
    <row r="16291" spans="21:39" x14ac:dyDescent="0.2">
      <c r="U16291" s="4"/>
      <c r="V16291" s="4"/>
      <c r="W16291" s="4"/>
      <c r="X16291" s="4"/>
      <c r="AJ16291" s="4"/>
      <c r="AK16291" s="4"/>
      <c r="AL16291" s="4"/>
      <c r="AM16291" s="4"/>
    </row>
    <row r="16292" spans="21:39" x14ac:dyDescent="0.2">
      <c r="U16292" s="4"/>
      <c r="V16292" s="4"/>
      <c r="W16292" s="4"/>
      <c r="X16292" s="4"/>
      <c r="AJ16292" s="4"/>
      <c r="AK16292" s="4"/>
      <c r="AL16292" s="4"/>
      <c r="AM16292" s="4"/>
    </row>
    <row r="16293" spans="21:39" x14ac:dyDescent="0.2">
      <c r="U16293" s="4"/>
      <c r="V16293" s="4"/>
      <c r="W16293" s="4"/>
      <c r="X16293" s="4"/>
      <c r="AJ16293" s="4"/>
      <c r="AK16293" s="4"/>
      <c r="AL16293" s="4"/>
      <c r="AM16293" s="4"/>
    </row>
    <row r="16294" spans="21:39" x14ac:dyDescent="0.2">
      <c r="U16294" s="4"/>
      <c r="V16294" s="4"/>
      <c r="W16294" s="4"/>
      <c r="X16294" s="4"/>
      <c r="AJ16294" s="4"/>
      <c r="AK16294" s="4"/>
      <c r="AL16294" s="4"/>
      <c r="AM16294" s="4"/>
    </row>
    <row r="16295" spans="21:39" x14ac:dyDescent="0.2">
      <c r="U16295" s="4"/>
      <c r="V16295" s="4"/>
      <c r="W16295" s="4"/>
      <c r="X16295" s="4"/>
      <c r="AJ16295" s="4"/>
      <c r="AK16295" s="4"/>
      <c r="AL16295" s="4"/>
      <c r="AM16295" s="4"/>
    </row>
    <row r="16296" spans="21:39" x14ac:dyDescent="0.2">
      <c r="U16296" s="4"/>
      <c r="V16296" s="4"/>
      <c r="W16296" s="4"/>
      <c r="X16296" s="4"/>
      <c r="AJ16296" s="4"/>
      <c r="AK16296" s="4"/>
      <c r="AL16296" s="4"/>
      <c r="AM16296" s="4"/>
    </row>
    <row r="16297" spans="21:39" x14ac:dyDescent="0.2">
      <c r="U16297" s="4"/>
      <c r="V16297" s="4"/>
      <c r="W16297" s="4"/>
      <c r="X16297" s="4"/>
      <c r="AJ16297" s="4"/>
      <c r="AK16297" s="4"/>
      <c r="AL16297" s="4"/>
      <c r="AM16297" s="4"/>
    </row>
    <row r="16298" spans="21:39" x14ac:dyDescent="0.2">
      <c r="U16298" s="4"/>
      <c r="V16298" s="4"/>
      <c r="W16298" s="4"/>
      <c r="X16298" s="4"/>
      <c r="AJ16298" s="4"/>
      <c r="AK16298" s="4"/>
      <c r="AL16298" s="4"/>
      <c r="AM16298" s="4"/>
    </row>
    <row r="16299" spans="21:39" x14ac:dyDescent="0.2">
      <c r="U16299" s="4"/>
      <c r="V16299" s="4"/>
      <c r="W16299" s="4"/>
      <c r="X16299" s="4"/>
      <c r="AJ16299" s="4"/>
      <c r="AK16299" s="4"/>
      <c r="AL16299" s="4"/>
      <c r="AM16299" s="4"/>
    </row>
    <row r="16300" spans="21:39" x14ac:dyDescent="0.2">
      <c r="U16300" s="4"/>
      <c r="V16300" s="4"/>
      <c r="W16300" s="4"/>
      <c r="X16300" s="4"/>
      <c r="AJ16300" s="4"/>
      <c r="AK16300" s="4"/>
      <c r="AL16300" s="4"/>
      <c r="AM16300" s="4"/>
    </row>
    <row r="16301" spans="21:39" x14ac:dyDescent="0.2">
      <c r="U16301" s="4"/>
      <c r="V16301" s="4"/>
      <c r="W16301" s="4"/>
      <c r="X16301" s="4"/>
      <c r="AJ16301" s="4"/>
      <c r="AK16301" s="4"/>
      <c r="AL16301" s="4"/>
      <c r="AM16301" s="4"/>
    </row>
    <row r="16302" spans="21:39" x14ac:dyDescent="0.2">
      <c r="U16302" s="4"/>
      <c r="V16302" s="4"/>
      <c r="W16302" s="4"/>
      <c r="X16302" s="4"/>
      <c r="AJ16302" s="4"/>
      <c r="AK16302" s="4"/>
      <c r="AL16302" s="4"/>
      <c r="AM16302" s="4"/>
    </row>
    <row r="16303" spans="21:39" x14ac:dyDescent="0.2">
      <c r="U16303" s="4"/>
      <c r="V16303" s="4"/>
      <c r="W16303" s="4"/>
      <c r="X16303" s="4"/>
      <c r="AJ16303" s="4"/>
      <c r="AK16303" s="4"/>
      <c r="AL16303" s="4"/>
      <c r="AM16303" s="4"/>
    </row>
    <row r="16304" spans="21:39" x14ac:dyDescent="0.2">
      <c r="U16304" s="4"/>
      <c r="V16304" s="4"/>
      <c r="W16304" s="4"/>
      <c r="X16304" s="4"/>
      <c r="AJ16304" s="4"/>
      <c r="AK16304" s="4"/>
      <c r="AL16304" s="4"/>
      <c r="AM16304" s="4"/>
    </row>
    <row r="16305" spans="21:39" x14ac:dyDescent="0.2">
      <c r="U16305" s="4"/>
      <c r="V16305" s="4"/>
      <c r="W16305" s="4"/>
      <c r="X16305" s="4"/>
      <c r="AJ16305" s="4"/>
      <c r="AK16305" s="4"/>
      <c r="AL16305" s="4"/>
      <c r="AM16305" s="4"/>
    </row>
    <row r="16306" spans="21:39" x14ac:dyDescent="0.2">
      <c r="U16306" s="4"/>
      <c r="V16306" s="4"/>
      <c r="W16306" s="4"/>
      <c r="X16306" s="4"/>
      <c r="AJ16306" s="4"/>
      <c r="AK16306" s="4"/>
      <c r="AL16306" s="4"/>
      <c r="AM16306" s="4"/>
    </row>
    <row r="16307" spans="21:39" x14ac:dyDescent="0.2">
      <c r="U16307" s="4"/>
      <c r="V16307" s="4"/>
      <c r="W16307" s="4"/>
      <c r="X16307" s="4"/>
      <c r="AJ16307" s="4"/>
      <c r="AK16307" s="4"/>
      <c r="AL16307" s="4"/>
      <c r="AM16307" s="4"/>
    </row>
    <row r="16308" spans="21:39" x14ac:dyDescent="0.2">
      <c r="U16308" s="4"/>
      <c r="V16308" s="4"/>
      <c r="W16308" s="4"/>
      <c r="X16308" s="4"/>
      <c r="AJ16308" s="4"/>
      <c r="AK16308" s="4"/>
      <c r="AL16308" s="4"/>
      <c r="AM16308" s="4"/>
    </row>
    <row r="16309" spans="21:39" x14ac:dyDescent="0.2">
      <c r="U16309" s="4"/>
      <c r="V16309" s="4"/>
      <c r="W16309" s="4"/>
      <c r="X16309" s="4"/>
      <c r="AJ16309" s="4"/>
      <c r="AK16309" s="4"/>
      <c r="AL16309" s="4"/>
      <c r="AM16309" s="4"/>
    </row>
    <row r="16310" spans="21:39" x14ac:dyDescent="0.2">
      <c r="U16310" s="4"/>
      <c r="V16310" s="4"/>
      <c r="W16310" s="4"/>
      <c r="X16310" s="4"/>
      <c r="AJ16310" s="4"/>
      <c r="AK16310" s="4"/>
      <c r="AL16310" s="4"/>
      <c r="AM16310" s="4"/>
    </row>
    <row r="16311" spans="21:39" x14ac:dyDescent="0.2">
      <c r="U16311" s="4"/>
      <c r="V16311" s="4"/>
      <c r="W16311" s="4"/>
      <c r="X16311" s="4"/>
      <c r="AJ16311" s="4"/>
      <c r="AK16311" s="4"/>
      <c r="AL16311" s="4"/>
      <c r="AM16311" s="4"/>
    </row>
    <row r="16312" spans="21:39" x14ac:dyDescent="0.2">
      <c r="U16312" s="4"/>
      <c r="V16312" s="4"/>
      <c r="W16312" s="4"/>
      <c r="X16312" s="4"/>
      <c r="AJ16312" s="4"/>
      <c r="AK16312" s="4"/>
      <c r="AL16312" s="4"/>
      <c r="AM16312" s="4"/>
    </row>
    <row r="16313" spans="21:39" x14ac:dyDescent="0.2">
      <c r="U16313" s="4"/>
      <c r="V16313" s="4"/>
      <c r="W16313" s="4"/>
      <c r="X16313" s="4"/>
      <c r="AJ16313" s="4"/>
      <c r="AK16313" s="4"/>
      <c r="AL16313" s="4"/>
      <c r="AM16313" s="4"/>
    </row>
    <row r="16314" spans="21:39" x14ac:dyDescent="0.2">
      <c r="U16314" s="4"/>
      <c r="V16314" s="4"/>
      <c r="W16314" s="4"/>
      <c r="X16314" s="4"/>
      <c r="AJ16314" s="4"/>
      <c r="AK16314" s="4"/>
      <c r="AL16314" s="4"/>
      <c r="AM16314" s="4"/>
    </row>
    <row r="16315" spans="21:39" x14ac:dyDescent="0.2">
      <c r="U16315" s="4"/>
      <c r="V16315" s="4"/>
      <c r="W16315" s="4"/>
      <c r="X16315" s="4"/>
      <c r="AJ16315" s="4"/>
      <c r="AK16315" s="4"/>
      <c r="AL16315" s="4"/>
      <c r="AM16315" s="4"/>
    </row>
    <row r="16316" spans="21:39" x14ac:dyDescent="0.2">
      <c r="U16316" s="4"/>
      <c r="V16316" s="4"/>
      <c r="W16316" s="4"/>
      <c r="X16316" s="4"/>
      <c r="AJ16316" s="4"/>
      <c r="AK16316" s="4"/>
      <c r="AL16316" s="4"/>
      <c r="AM16316" s="4"/>
    </row>
    <row r="16317" spans="21:39" x14ac:dyDescent="0.2">
      <c r="U16317" s="4"/>
      <c r="V16317" s="4"/>
      <c r="W16317" s="4"/>
      <c r="X16317" s="4"/>
      <c r="AJ16317" s="4"/>
      <c r="AK16317" s="4"/>
      <c r="AL16317" s="4"/>
      <c r="AM16317" s="4"/>
    </row>
    <row r="16318" spans="21:39" x14ac:dyDescent="0.2">
      <c r="U16318" s="4"/>
      <c r="V16318" s="4"/>
      <c r="W16318" s="4"/>
      <c r="X16318" s="4"/>
      <c r="AJ16318" s="4"/>
      <c r="AK16318" s="4"/>
      <c r="AL16318" s="4"/>
      <c r="AM16318" s="4"/>
    </row>
    <row r="16319" spans="21:39" x14ac:dyDescent="0.2">
      <c r="U16319" s="4"/>
      <c r="V16319" s="4"/>
      <c r="W16319" s="4"/>
      <c r="X16319" s="4"/>
      <c r="AJ16319" s="4"/>
      <c r="AK16319" s="4"/>
      <c r="AL16319" s="4"/>
      <c r="AM16319" s="4"/>
    </row>
    <row r="16320" spans="21:39" x14ac:dyDescent="0.2">
      <c r="U16320" s="4"/>
      <c r="V16320" s="4"/>
      <c r="W16320" s="4"/>
      <c r="X16320" s="4"/>
      <c r="AJ16320" s="4"/>
      <c r="AK16320" s="4"/>
      <c r="AL16320" s="4"/>
      <c r="AM16320" s="4"/>
    </row>
    <row r="16321" spans="21:39" x14ac:dyDescent="0.2">
      <c r="U16321" s="4"/>
      <c r="V16321" s="4"/>
      <c r="W16321" s="4"/>
      <c r="X16321" s="4"/>
      <c r="AJ16321" s="4"/>
      <c r="AK16321" s="4"/>
      <c r="AL16321" s="4"/>
      <c r="AM16321" s="4"/>
    </row>
    <row r="16322" spans="21:39" x14ac:dyDescent="0.2">
      <c r="U16322" s="4"/>
      <c r="V16322" s="4"/>
      <c r="W16322" s="4"/>
      <c r="X16322" s="4"/>
      <c r="AJ16322" s="4"/>
      <c r="AK16322" s="4"/>
      <c r="AL16322" s="4"/>
      <c r="AM16322" s="4"/>
    </row>
    <row r="16323" spans="21:39" x14ac:dyDescent="0.2">
      <c r="U16323" s="4"/>
      <c r="V16323" s="4"/>
      <c r="W16323" s="4"/>
      <c r="X16323" s="4"/>
      <c r="AJ16323" s="4"/>
      <c r="AK16323" s="4"/>
      <c r="AL16323" s="4"/>
      <c r="AM16323" s="4"/>
    </row>
    <row r="16324" spans="21:39" x14ac:dyDescent="0.2">
      <c r="U16324" s="4"/>
      <c r="V16324" s="4"/>
      <c r="W16324" s="4"/>
      <c r="X16324" s="4"/>
      <c r="AJ16324" s="4"/>
      <c r="AK16324" s="4"/>
      <c r="AL16324" s="4"/>
      <c r="AM16324" s="4"/>
    </row>
    <row r="16325" spans="21:39" x14ac:dyDescent="0.2">
      <c r="U16325" s="4"/>
      <c r="V16325" s="4"/>
      <c r="W16325" s="4"/>
      <c r="X16325" s="4"/>
      <c r="AJ16325" s="4"/>
      <c r="AK16325" s="4"/>
      <c r="AL16325" s="4"/>
      <c r="AM16325" s="4"/>
    </row>
    <row r="16326" spans="21:39" x14ac:dyDescent="0.2">
      <c r="U16326" s="4"/>
      <c r="V16326" s="4"/>
      <c r="W16326" s="4"/>
      <c r="X16326" s="4"/>
      <c r="AJ16326" s="4"/>
      <c r="AK16326" s="4"/>
      <c r="AL16326" s="4"/>
      <c r="AM16326" s="4"/>
    </row>
    <row r="16327" spans="21:39" x14ac:dyDescent="0.2">
      <c r="U16327" s="4"/>
      <c r="V16327" s="4"/>
      <c r="W16327" s="4"/>
      <c r="X16327" s="4"/>
      <c r="AJ16327" s="4"/>
      <c r="AK16327" s="4"/>
      <c r="AL16327" s="4"/>
      <c r="AM16327" s="4"/>
    </row>
    <row r="16328" spans="21:39" x14ac:dyDescent="0.2">
      <c r="U16328" s="4"/>
      <c r="V16328" s="4"/>
      <c r="W16328" s="4"/>
      <c r="X16328" s="4"/>
      <c r="AJ16328" s="4"/>
      <c r="AK16328" s="4"/>
      <c r="AL16328" s="4"/>
      <c r="AM16328" s="4"/>
    </row>
    <row r="16329" spans="21:39" x14ac:dyDescent="0.2">
      <c r="U16329" s="4"/>
      <c r="V16329" s="4"/>
      <c r="W16329" s="4"/>
      <c r="X16329" s="4"/>
      <c r="AJ16329" s="4"/>
      <c r="AK16329" s="4"/>
      <c r="AL16329" s="4"/>
      <c r="AM16329" s="4"/>
    </row>
    <row r="16330" spans="21:39" x14ac:dyDescent="0.2">
      <c r="U16330" s="4"/>
      <c r="V16330" s="4"/>
      <c r="W16330" s="4"/>
      <c r="X16330" s="4"/>
      <c r="AJ16330" s="4"/>
      <c r="AK16330" s="4"/>
      <c r="AL16330" s="4"/>
      <c r="AM16330" s="4"/>
    </row>
    <row r="16331" spans="21:39" x14ac:dyDescent="0.2">
      <c r="U16331" s="4"/>
      <c r="V16331" s="4"/>
      <c r="W16331" s="4"/>
      <c r="X16331" s="4"/>
      <c r="AJ16331" s="4"/>
      <c r="AK16331" s="4"/>
      <c r="AL16331" s="4"/>
      <c r="AM16331" s="4"/>
    </row>
    <row r="16332" spans="21:39" x14ac:dyDescent="0.2">
      <c r="U16332" s="4"/>
      <c r="V16332" s="4"/>
      <c r="W16332" s="4"/>
      <c r="X16332" s="4"/>
      <c r="AJ16332" s="4"/>
      <c r="AK16332" s="4"/>
      <c r="AL16332" s="4"/>
      <c r="AM16332" s="4"/>
    </row>
    <row r="16333" spans="21:39" x14ac:dyDescent="0.2">
      <c r="U16333" s="4"/>
      <c r="V16333" s="4"/>
      <c r="W16333" s="4"/>
      <c r="X16333" s="4"/>
      <c r="AJ16333" s="4"/>
      <c r="AK16333" s="4"/>
      <c r="AL16333" s="4"/>
      <c r="AM16333" s="4"/>
    </row>
    <row r="16334" spans="21:39" x14ac:dyDescent="0.2">
      <c r="U16334" s="4"/>
      <c r="V16334" s="4"/>
      <c r="W16334" s="4"/>
      <c r="X16334" s="4"/>
      <c r="AJ16334" s="4"/>
      <c r="AK16334" s="4"/>
      <c r="AL16334" s="4"/>
      <c r="AM16334" s="4"/>
    </row>
    <row r="16335" spans="21:39" x14ac:dyDescent="0.2">
      <c r="U16335" s="4"/>
      <c r="V16335" s="4"/>
      <c r="W16335" s="4"/>
      <c r="X16335" s="4"/>
      <c r="AJ16335" s="4"/>
      <c r="AK16335" s="4"/>
      <c r="AL16335" s="4"/>
      <c r="AM16335" s="4"/>
    </row>
    <row r="16336" spans="21:39" x14ac:dyDescent="0.2">
      <c r="U16336" s="4"/>
      <c r="V16336" s="4"/>
      <c r="W16336" s="4"/>
      <c r="X16336" s="4"/>
      <c r="AJ16336" s="4"/>
      <c r="AK16336" s="4"/>
      <c r="AL16336" s="4"/>
      <c r="AM16336" s="4"/>
    </row>
    <row r="16337" spans="21:39" x14ac:dyDescent="0.2">
      <c r="U16337" s="4"/>
      <c r="V16337" s="4"/>
      <c r="W16337" s="4"/>
      <c r="X16337" s="4"/>
      <c r="AJ16337" s="4"/>
      <c r="AK16337" s="4"/>
      <c r="AL16337" s="4"/>
      <c r="AM16337" s="4"/>
    </row>
    <row r="16338" spans="21:39" x14ac:dyDescent="0.2">
      <c r="U16338" s="4"/>
      <c r="V16338" s="4"/>
      <c r="W16338" s="4"/>
      <c r="X16338" s="4"/>
      <c r="AJ16338" s="4"/>
      <c r="AK16338" s="4"/>
      <c r="AL16338" s="4"/>
      <c r="AM16338" s="4"/>
    </row>
    <row r="16339" spans="21:39" x14ac:dyDescent="0.2">
      <c r="U16339" s="4"/>
      <c r="V16339" s="4"/>
      <c r="W16339" s="4"/>
      <c r="X16339" s="4"/>
      <c r="AJ16339" s="4"/>
      <c r="AK16339" s="4"/>
      <c r="AL16339" s="4"/>
      <c r="AM16339" s="4"/>
    </row>
    <row r="16340" spans="21:39" x14ac:dyDescent="0.2">
      <c r="U16340" s="4"/>
      <c r="V16340" s="4"/>
      <c r="W16340" s="4"/>
      <c r="X16340" s="4"/>
      <c r="AJ16340" s="4"/>
      <c r="AK16340" s="4"/>
      <c r="AL16340" s="4"/>
      <c r="AM16340" s="4"/>
    </row>
    <row r="16341" spans="21:39" x14ac:dyDescent="0.2">
      <c r="U16341" s="4"/>
      <c r="V16341" s="4"/>
      <c r="W16341" s="4"/>
      <c r="X16341" s="4"/>
      <c r="AJ16341" s="4"/>
      <c r="AK16341" s="4"/>
      <c r="AL16341" s="4"/>
      <c r="AM16341" s="4"/>
    </row>
    <row r="16342" spans="21:39" x14ac:dyDescent="0.2">
      <c r="U16342" s="4"/>
      <c r="V16342" s="4"/>
      <c r="W16342" s="4"/>
      <c r="X16342" s="4"/>
      <c r="AJ16342" s="4"/>
      <c r="AK16342" s="4"/>
      <c r="AL16342" s="4"/>
      <c r="AM16342" s="4"/>
    </row>
    <row r="16343" spans="21:39" x14ac:dyDescent="0.2">
      <c r="U16343" s="4"/>
      <c r="V16343" s="4"/>
      <c r="W16343" s="4"/>
      <c r="X16343" s="4"/>
      <c r="AJ16343" s="4"/>
      <c r="AK16343" s="4"/>
      <c r="AL16343" s="4"/>
      <c r="AM16343" s="4"/>
    </row>
    <row r="16344" spans="21:39" x14ac:dyDescent="0.2">
      <c r="U16344" s="4"/>
      <c r="V16344" s="4"/>
      <c r="W16344" s="4"/>
      <c r="X16344" s="4"/>
      <c r="AJ16344" s="4"/>
      <c r="AK16344" s="4"/>
      <c r="AL16344" s="4"/>
      <c r="AM16344" s="4"/>
    </row>
    <row r="16345" spans="21:39" x14ac:dyDescent="0.2">
      <c r="U16345" s="4"/>
      <c r="V16345" s="4"/>
      <c r="W16345" s="4"/>
      <c r="X16345" s="4"/>
      <c r="AJ16345" s="4"/>
      <c r="AK16345" s="4"/>
      <c r="AL16345" s="4"/>
      <c r="AM16345" s="4"/>
    </row>
    <row r="16346" spans="21:39" x14ac:dyDescent="0.2">
      <c r="U16346" s="4"/>
      <c r="V16346" s="4"/>
      <c r="W16346" s="4"/>
      <c r="X16346" s="4"/>
      <c r="AJ16346" s="4"/>
      <c r="AK16346" s="4"/>
      <c r="AL16346" s="4"/>
      <c r="AM16346" s="4"/>
    </row>
    <row r="16347" spans="21:39" x14ac:dyDescent="0.2">
      <c r="U16347" s="4"/>
      <c r="V16347" s="4"/>
      <c r="W16347" s="4"/>
      <c r="X16347" s="4"/>
      <c r="AJ16347" s="4"/>
      <c r="AK16347" s="4"/>
      <c r="AL16347" s="4"/>
      <c r="AM16347" s="4"/>
    </row>
    <row r="16348" spans="21:39" x14ac:dyDescent="0.2">
      <c r="U16348" s="4"/>
      <c r="V16348" s="4"/>
      <c r="W16348" s="4"/>
      <c r="X16348" s="4"/>
      <c r="AJ16348" s="4"/>
      <c r="AK16348" s="4"/>
      <c r="AL16348" s="4"/>
      <c r="AM16348" s="4"/>
    </row>
    <row r="16349" spans="21:39" x14ac:dyDescent="0.2">
      <c r="U16349" s="4"/>
      <c r="V16349" s="4"/>
      <c r="W16349" s="4"/>
      <c r="X16349" s="4"/>
      <c r="AJ16349" s="4"/>
      <c r="AK16349" s="4"/>
      <c r="AL16349" s="4"/>
      <c r="AM16349" s="4"/>
    </row>
    <row r="16350" spans="21:39" x14ac:dyDescent="0.2">
      <c r="U16350" s="4"/>
      <c r="V16350" s="4"/>
      <c r="W16350" s="4"/>
      <c r="X16350" s="4"/>
      <c r="AJ16350" s="4"/>
      <c r="AK16350" s="4"/>
      <c r="AL16350" s="4"/>
      <c r="AM16350" s="4"/>
    </row>
    <row r="16351" spans="21:39" x14ac:dyDescent="0.2">
      <c r="U16351" s="4"/>
      <c r="V16351" s="4"/>
      <c r="W16351" s="4"/>
      <c r="X16351" s="4"/>
      <c r="AJ16351" s="4"/>
      <c r="AK16351" s="4"/>
      <c r="AL16351" s="4"/>
      <c r="AM16351" s="4"/>
    </row>
    <row r="16352" spans="21:39" x14ac:dyDescent="0.2">
      <c r="U16352" s="4"/>
      <c r="V16352" s="4"/>
      <c r="W16352" s="4"/>
      <c r="X16352" s="4"/>
      <c r="AJ16352" s="4"/>
      <c r="AK16352" s="4"/>
      <c r="AL16352" s="4"/>
      <c r="AM16352" s="4"/>
    </row>
    <row r="16353" spans="21:39" x14ac:dyDescent="0.2">
      <c r="U16353" s="4"/>
      <c r="V16353" s="4"/>
      <c r="W16353" s="4"/>
      <c r="X16353" s="4"/>
      <c r="AJ16353" s="4"/>
      <c r="AK16353" s="4"/>
      <c r="AL16353" s="4"/>
      <c r="AM16353" s="4"/>
    </row>
    <row r="16354" spans="21:39" x14ac:dyDescent="0.2">
      <c r="U16354" s="4"/>
      <c r="V16354" s="4"/>
      <c r="W16354" s="4"/>
      <c r="X16354" s="4"/>
      <c r="AJ16354" s="4"/>
      <c r="AK16354" s="4"/>
      <c r="AL16354" s="4"/>
      <c r="AM16354" s="4"/>
    </row>
    <row r="16355" spans="21:39" x14ac:dyDescent="0.2">
      <c r="U16355" s="4"/>
      <c r="V16355" s="4"/>
      <c r="W16355" s="4"/>
      <c r="X16355" s="4"/>
      <c r="AJ16355" s="4"/>
      <c r="AK16355" s="4"/>
      <c r="AL16355" s="4"/>
      <c r="AM16355" s="4"/>
    </row>
    <row r="16356" spans="21:39" x14ac:dyDescent="0.2">
      <c r="U16356" s="4"/>
      <c r="V16356" s="4"/>
      <c r="W16356" s="4"/>
      <c r="X16356" s="4"/>
      <c r="AJ16356" s="4"/>
      <c r="AK16356" s="4"/>
      <c r="AL16356" s="4"/>
      <c r="AM16356" s="4"/>
    </row>
    <row r="16357" spans="21:39" x14ac:dyDescent="0.2">
      <c r="U16357" s="4"/>
      <c r="V16357" s="4"/>
      <c r="W16357" s="4"/>
      <c r="X16357" s="4"/>
      <c r="AJ16357" s="4"/>
      <c r="AK16357" s="4"/>
      <c r="AL16357" s="4"/>
      <c r="AM16357" s="4"/>
    </row>
    <row r="16358" spans="21:39" x14ac:dyDescent="0.2">
      <c r="U16358" s="4"/>
      <c r="V16358" s="4"/>
      <c r="W16358" s="4"/>
      <c r="X16358" s="4"/>
      <c r="AJ16358" s="4"/>
      <c r="AK16358" s="4"/>
      <c r="AL16358" s="4"/>
      <c r="AM16358" s="4"/>
    </row>
    <row r="16359" spans="21:39" x14ac:dyDescent="0.2">
      <c r="U16359" s="4"/>
      <c r="V16359" s="4"/>
      <c r="W16359" s="4"/>
      <c r="X16359" s="4"/>
      <c r="AJ16359" s="4"/>
      <c r="AK16359" s="4"/>
      <c r="AL16359" s="4"/>
      <c r="AM16359" s="4"/>
    </row>
    <row r="16360" spans="21:39" x14ac:dyDescent="0.2">
      <c r="U16360" s="4"/>
      <c r="V16360" s="4"/>
      <c r="W16360" s="4"/>
      <c r="X16360" s="4"/>
      <c r="AJ16360" s="4"/>
      <c r="AK16360" s="4"/>
      <c r="AL16360" s="4"/>
      <c r="AM16360" s="4"/>
    </row>
    <row r="16361" spans="21:39" x14ac:dyDescent="0.2">
      <c r="U16361" s="4"/>
      <c r="V16361" s="4"/>
      <c r="W16361" s="4"/>
      <c r="X16361" s="4"/>
      <c r="AJ16361" s="4"/>
      <c r="AK16361" s="4"/>
      <c r="AL16361" s="4"/>
      <c r="AM16361" s="4"/>
    </row>
    <row r="16362" spans="21:39" x14ac:dyDescent="0.2">
      <c r="U16362" s="4"/>
      <c r="V16362" s="4"/>
      <c r="W16362" s="4"/>
      <c r="X16362" s="4"/>
      <c r="AJ16362" s="4"/>
      <c r="AK16362" s="4"/>
      <c r="AL16362" s="4"/>
      <c r="AM16362" s="4"/>
    </row>
    <row r="16363" spans="21:39" x14ac:dyDescent="0.2">
      <c r="U16363" s="4"/>
      <c r="V16363" s="4"/>
      <c r="W16363" s="4"/>
      <c r="X16363" s="4"/>
      <c r="AJ16363" s="4"/>
      <c r="AK16363" s="4"/>
      <c r="AL16363" s="4"/>
      <c r="AM16363" s="4"/>
    </row>
    <row r="16364" spans="21:39" x14ac:dyDescent="0.2">
      <c r="U16364" s="4"/>
      <c r="V16364" s="4"/>
      <c r="W16364" s="4"/>
      <c r="X16364" s="4"/>
      <c r="AJ16364" s="4"/>
      <c r="AK16364" s="4"/>
      <c r="AL16364" s="4"/>
      <c r="AM16364" s="4"/>
    </row>
    <row r="16365" spans="21:39" x14ac:dyDescent="0.2">
      <c r="U16365" s="4"/>
      <c r="V16365" s="4"/>
      <c r="W16365" s="4"/>
      <c r="X16365" s="4"/>
      <c r="AJ16365" s="4"/>
      <c r="AK16365" s="4"/>
      <c r="AL16365" s="4"/>
      <c r="AM16365" s="4"/>
    </row>
    <row r="16366" spans="21:39" x14ac:dyDescent="0.2">
      <c r="U16366" s="4"/>
      <c r="V16366" s="4"/>
      <c r="W16366" s="4"/>
      <c r="X16366" s="4"/>
      <c r="AJ16366" s="4"/>
      <c r="AK16366" s="4"/>
      <c r="AL16366" s="4"/>
      <c r="AM16366" s="4"/>
    </row>
    <row r="16367" spans="21:39" x14ac:dyDescent="0.2">
      <c r="U16367" s="4"/>
      <c r="V16367" s="4"/>
      <c r="W16367" s="4"/>
      <c r="X16367" s="4"/>
      <c r="AJ16367" s="4"/>
      <c r="AK16367" s="4"/>
      <c r="AL16367" s="4"/>
      <c r="AM16367" s="4"/>
    </row>
    <row r="16368" spans="21:39" x14ac:dyDescent="0.2">
      <c r="U16368" s="4"/>
      <c r="V16368" s="4"/>
      <c r="W16368" s="4"/>
      <c r="X16368" s="4"/>
      <c r="AJ16368" s="4"/>
      <c r="AK16368" s="4"/>
      <c r="AL16368" s="4"/>
      <c r="AM16368" s="4"/>
    </row>
    <row r="16369" spans="21:39" x14ac:dyDescent="0.2">
      <c r="U16369" s="4"/>
      <c r="V16369" s="4"/>
      <c r="W16369" s="4"/>
      <c r="X16369" s="4"/>
      <c r="AJ16369" s="4"/>
      <c r="AK16369" s="4"/>
      <c r="AL16369" s="4"/>
      <c r="AM16369" s="4"/>
    </row>
    <row r="16370" spans="21:39" x14ac:dyDescent="0.2">
      <c r="U16370" s="4"/>
      <c r="V16370" s="4"/>
      <c r="W16370" s="4"/>
      <c r="X16370" s="4"/>
      <c r="AJ16370" s="4"/>
      <c r="AK16370" s="4"/>
      <c r="AL16370" s="4"/>
      <c r="AM16370" s="4"/>
    </row>
    <row r="16371" spans="21:39" x14ac:dyDescent="0.2">
      <c r="U16371" s="4"/>
      <c r="V16371" s="4"/>
      <c r="W16371" s="4"/>
      <c r="X16371" s="4"/>
      <c r="AJ16371" s="4"/>
      <c r="AK16371" s="4"/>
      <c r="AL16371" s="4"/>
      <c r="AM16371" s="4"/>
    </row>
    <row r="16372" spans="21:39" x14ac:dyDescent="0.2">
      <c r="U16372" s="4"/>
      <c r="V16372" s="4"/>
      <c r="W16372" s="4"/>
      <c r="X16372" s="4"/>
      <c r="AJ16372" s="4"/>
      <c r="AK16372" s="4"/>
      <c r="AL16372" s="4"/>
      <c r="AM16372" s="4"/>
    </row>
    <row r="16373" spans="21:39" x14ac:dyDescent="0.2">
      <c r="U16373" s="4"/>
      <c r="V16373" s="4"/>
      <c r="W16373" s="4"/>
      <c r="X16373" s="4"/>
      <c r="AJ16373" s="4"/>
      <c r="AK16373" s="4"/>
      <c r="AL16373" s="4"/>
      <c r="AM16373" s="4"/>
    </row>
    <row r="16374" spans="21:39" x14ac:dyDescent="0.2">
      <c r="U16374" s="4"/>
      <c r="V16374" s="4"/>
      <c r="W16374" s="4"/>
      <c r="X16374" s="4"/>
      <c r="AJ16374" s="4"/>
      <c r="AK16374" s="4"/>
      <c r="AL16374" s="4"/>
      <c r="AM16374" s="4"/>
    </row>
    <row r="16375" spans="21:39" x14ac:dyDescent="0.2">
      <c r="U16375" s="4"/>
      <c r="V16375" s="4"/>
      <c r="W16375" s="4"/>
      <c r="X16375" s="4"/>
      <c r="AJ16375" s="4"/>
      <c r="AK16375" s="4"/>
      <c r="AL16375" s="4"/>
      <c r="AM16375" s="4"/>
    </row>
    <row r="16376" spans="21:39" x14ac:dyDescent="0.2">
      <c r="U16376" s="4"/>
      <c r="V16376" s="4"/>
      <c r="W16376" s="4"/>
      <c r="X16376" s="4"/>
      <c r="AJ16376" s="4"/>
      <c r="AK16376" s="4"/>
      <c r="AL16376" s="4"/>
      <c r="AM16376" s="4"/>
    </row>
    <row r="16377" spans="21:39" x14ac:dyDescent="0.2">
      <c r="U16377" s="4"/>
      <c r="V16377" s="4"/>
      <c r="W16377" s="4"/>
      <c r="X16377" s="4"/>
      <c r="AJ16377" s="4"/>
      <c r="AK16377" s="4"/>
      <c r="AL16377" s="4"/>
      <c r="AM16377" s="4"/>
    </row>
    <row r="16378" spans="21:39" x14ac:dyDescent="0.2">
      <c r="U16378" s="4"/>
      <c r="V16378" s="4"/>
      <c r="W16378" s="4"/>
      <c r="X16378" s="4"/>
      <c r="AJ16378" s="4"/>
      <c r="AK16378" s="4"/>
      <c r="AL16378" s="4"/>
      <c r="AM16378" s="4"/>
    </row>
    <row r="16379" spans="21:39" x14ac:dyDescent="0.2">
      <c r="U16379" s="4"/>
      <c r="V16379" s="4"/>
      <c r="W16379" s="4"/>
      <c r="X16379" s="4"/>
      <c r="AJ16379" s="4"/>
      <c r="AK16379" s="4"/>
      <c r="AL16379" s="4"/>
      <c r="AM16379" s="4"/>
    </row>
    <row r="16380" spans="21:39" x14ac:dyDescent="0.2">
      <c r="U16380" s="4"/>
      <c r="V16380" s="4"/>
      <c r="W16380" s="4"/>
      <c r="X16380" s="4"/>
      <c r="AJ16380" s="4"/>
      <c r="AK16380" s="4"/>
      <c r="AL16380" s="4"/>
      <c r="AM16380" s="4"/>
    </row>
    <row r="16381" spans="21:39" x14ac:dyDescent="0.2">
      <c r="U16381" s="4"/>
      <c r="V16381" s="4"/>
      <c r="W16381" s="4"/>
      <c r="X16381" s="4"/>
      <c r="AJ16381" s="4"/>
      <c r="AK16381" s="4"/>
      <c r="AL16381" s="4"/>
      <c r="AM16381" s="4"/>
    </row>
    <row r="16382" spans="21:39" x14ac:dyDescent="0.2">
      <c r="U16382" s="4"/>
      <c r="V16382" s="4"/>
      <c r="W16382" s="4"/>
      <c r="X16382" s="4"/>
      <c r="AJ16382" s="4"/>
      <c r="AK16382" s="4"/>
      <c r="AL16382" s="4"/>
      <c r="AM16382" s="4"/>
    </row>
    <row r="16383" spans="21:39" x14ac:dyDescent="0.2">
      <c r="U16383" s="4"/>
      <c r="V16383" s="4"/>
      <c r="W16383" s="4"/>
      <c r="X16383" s="4"/>
      <c r="AJ16383" s="4"/>
      <c r="AK16383" s="4"/>
      <c r="AL16383" s="4"/>
      <c r="AM16383" s="4"/>
    </row>
    <row r="16384" spans="21:39" x14ac:dyDescent="0.2">
      <c r="U16384" s="4"/>
      <c r="V16384" s="4"/>
      <c r="W16384" s="4"/>
      <c r="X16384" s="4"/>
      <c r="AJ16384" s="4"/>
      <c r="AK16384" s="4"/>
      <c r="AL16384" s="4"/>
      <c r="AM16384" s="4"/>
    </row>
    <row r="16385" spans="21:39" x14ac:dyDescent="0.2">
      <c r="U16385" s="4"/>
      <c r="V16385" s="4"/>
      <c r="W16385" s="4"/>
      <c r="X16385" s="4"/>
      <c r="AJ16385" s="4"/>
      <c r="AK16385" s="4"/>
      <c r="AL16385" s="4"/>
      <c r="AM16385" s="4"/>
    </row>
    <row r="16386" spans="21:39" x14ac:dyDescent="0.2">
      <c r="U16386" s="4"/>
      <c r="V16386" s="4"/>
      <c r="W16386" s="4"/>
      <c r="X16386" s="4"/>
      <c r="AJ16386" s="4"/>
      <c r="AK16386" s="4"/>
      <c r="AL16386" s="4"/>
      <c r="AM16386" s="4"/>
    </row>
    <row r="16387" spans="21:39" x14ac:dyDescent="0.2">
      <c r="U16387" s="4"/>
      <c r="V16387" s="4"/>
      <c r="W16387" s="4"/>
      <c r="X16387" s="4"/>
      <c r="AJ16387" s="4"/>
      <c r="AK16387" s="4"/>
      <c r="AL16387" s="4"/>
      <c r="AM16387" s="4"/>
    </row>
    <row r="16388" spans="21:39" x14ac:dyDescent="0.2">
      <c r="U16388" s="4"/>
      <c r="V16388" s="4"/>
      <c r="W16388" s="4"/>
      <c r="X16388" s="4"/>
      <c r="AJ16388" s="4"/>
      <c r="AK16388" s="4"/>
      <c r="AL16388" s="4"/>
      <c r="AM16388" s="4"/>
    </row>
    <row r="16389" spans="21:39" x14ac:dyDescent="0.2">
      <c r="U16389" s="4"/>
      <c r="V16389" s="4"/>
      <c r="W16389" s="4"/>
      <c r="X16389" s="4"/>
      <c r="AJ16389" s="4"/>
      <c r="AK16389" s="4"/>
      <c r="AL16389" s="4"/>
      <c r="AM16389" s="4"/>
    </row>
    <row r="16390" spans="21:39" x14ac:dyDescent="0.2">
      <c r="U16390" s="4"/>
      <c r="V16390" s="4"/>
      <c r="W16390" s="4"/>
      <c r="X16390" s="4"/>
      <c r="AJ16390" s="4"/>
      <c r="AK16390" s="4"/>
      <c r="AL16390" s="4"/>
      <c r="AM16390" s="4"/>
    </row>
    <row r="16391" spans="21:39" x14ac:dyDescent="0.2">
      <c r="U16391" s="4"/>
      <c r="V16391" s="4"/>
      <c r="W16391" s="4"/>
      <c r="X16391" s="4"/>
      <c r="AJ16391" s="4"/>
      <c r="AK16391" s="4"/>
      <c r="AL16391" s="4"/>
      <c r="AM16391" s="4"/>
    </row>
    <row r="16392" spans="21:39" x14ac:dyDescent="0.2">
      <c r="U16392" s="4"/>
      <c r="V16392" s="4"/>
      <c r="W16392" s="4"/>
      <c r="X16392" s="4"/>
      <c r="AJ16392" s="4"/>
      <c r="AK16392" s="4"/>
      <c r="AL16392" s="4"/>
      <c r="AM16392" s="4"/>
    </row>
    <row r="16393" spans="21:39" x14ac:dyDescent="0.2">
      <c r="U16393" s="4"/>
      <c r="V16393" s="4"/>
      <c r="W16393" s="4"/>
      <c r="X16393" s="4"/>
      <c r="AJ16393" s="4"/>
      <c r="AK16393" s="4"/>
      <c r="AL16393" s="4"/>
      <c r="AM16393" s="4"/>
    </row>
    <row r="16394" spans="21:39" x14ac:dyDescent="0.2">
      <c r="U16394" s="4"/>
      <c r="V16394" s="4"/>
      <c r="W16394" s="4"/>
      <c r="X16394" s="4"/>
      <c r="AJ16394" s="4"/>
      <c r="AK16394" s="4"/>
      <c r="AL16394" s="4"/>
      <c r="AM16394" s="4"/>
    </row>
    <row r="16395" spans="21:39" x14ac:dyDescent="0.2">
      <c r="U16395" s="4"/>
      <c r="V16395" s="4"/>
      <c r="W16395" s="4"/>
      <c r="X16395" s="4"/>
      <c r="AJ16395" s="4"/>
      <c r="AK16395" s="4"/>
      <c r="AL16395" s="4"/>
      <c r="AM16395" s="4"/>
    </row>
    <row r="16396" spans="21:39" x14ac:dyDescent="0.2">
      <c r="U16396" s="4"/>
      <c r="V16396" s="4"/>
      <c r="W16396" s="4"/>
      <c r="X16396" s="4"/>
      <c r="AJ16396" s="4"/>
      <c r="AK16396" s="4"/>
      <c r="AL16396" s="4"/>
      <c r="AM16396" s="4"/>
    </row>
    <row r="16397" spans="21:39" x14ac:dyDescent="0.2">
      <c r="U16397" s="4"/>
      <c r="V16397" s="4"/>
      <c r="W16397" s="4"/>
      <c r="X16397" s="4"/>
      <c r="AJ16397" s="4"/>
      <c r="AK16397" s="4"/>
      <c r="AL16397" s="4"/>
      <c r="AM16397" s="4"/>
    </row>
    <row r="16398" spans="21:39" x14ac:dyDescent="0.2">
      <c r="U16398" s="4"/>
      <c r="V16398" s="4"/>
      <c r="W16398" s="4"/>
      <c r="X16398" s="4"/>
      <c r="AJ16398" s="4"/>
      <c r="AK16398" s="4"/>
      <c r="AL16398" s="4"/>
      <c r="AM16398" s="4"/>
    </row>
    <row r="16399" spans="21:39" x14ac:dyDescent="0.2">
      <c r="U16399" s="4"/>
      <c r="V16399" s="4"/>
      <c r="W16399" s="4"/>
      <c r="X16399" s="4"/>
      <c r="AJ16399" s="4"/>
      <c r="AK16399" s="4"/>
      <c r="AL16399" s="4"/>
      <c r="AM16399" s="4"/>
    </row>
    <row r="16400" spans="21:39" x14ac:dyDescent="0.2">
      <c r="U16400" s="4"/>
      <c r="V16400" s="4"/>
      <c r="W16400" s="4"/>
      <c r="X16400" s="4"/>
      <c r="AJ16400" s="4"/>
      <c r="AK16400" s="4"/>
      <c r="AL16400" s="4"/>
      <c r="AM16400" s="4"/>
    </row>
    <row r="16401" spans="21:39" x14ac:dyDescent="0.2">
      <c r="U16401" s="4"/>
      <c r="V16401" s="4"/>
      <c r="W16401" s="4"/>
      <c r="X16401" s="4"/>
      <c r="AJ16401" s="4"/>
      <c r="AK16401" s="4"/>
      <c r="AL16401" s="4"/>
      <c r="AM16401" s="4"/>
    </row>
    <row r="16402" spans="21:39" x14ac:dyDescent="0.2">
      <c r="U16402" s="4"/>
      <c r="V16402" s="4"/>
      <c r="W16402" s="4"/>
      <c r="X16402" s="4"/>
      <c r="AJ16402" s="4"/>
      <c r="AK16402" s="4"/>
      <c r="AL16402" s="4"/>
      <c r="AM16402" s="4"/>
    </row>
    <row r="16403" spans="21:39" x14ac:dyDescent="0.2">
      <c r="U16403" s="4"/>
      <c r="V16403" s="4"/>
      <c r="W16403" s="4"/>
      <c r="X16403" s="4"/>
      <c r="AJ16403" s="4"/>
      <c r="AK16403" s="4"/>
      <c r="AL16403" s="4"/>
      <c r="AM16403" s="4"/>
    </row>
    <row r="16404" spans="21:39" x14ac:dyDescent="0.2">
      <c r="U16404" s="4"/>
      <c r="V16404" s="4"/>
      <c r="W16404" s="4"/>
      <c r="X16404" s="4"/>
      <c r="AJ16404" s="4"/>
      <c r="AK16404" s="4"/>
      <c r="AL16404" s="4"/>
      <c r="AM16404" s="4"/>
    </row>
    <row r="16405" spans="21:39" x14ac:dyDescent="0.2">
      <c r="U16405" s="4"/>
      <c r="V16405" s="4"/>
      <c r="W16405" s="4"/>
      <c r="X16405" s="4"/>
      <c r="AJ16405" s="4"/>
      <c r="AK16405" s="4"/>
      <c r="AL16405" s="4"/>
      <c r="AM16405" s="4"/>
    </row>
    <row r="16406" spans="21:39" x14ac:dyDescent="0.2">
      <c r="U16406" s="4"/>
      <c r="V16406" s="4"/>
      <c r="W16406" s="4"/>
      <c r="X16406" s="4"/>
      <c r="AJ16406" s="4"/>
      <c r="AK16406" s="4"/>
      <c r="AL16406" s="4"/>
      <c r="AM16406" s="4"/>
    </row>
    <row r="16407" spans="21:39" x14ac:dyDescent="0.2">
      <c r="U16407" s="4"/>
      <c r="V16407" s="4"/>
      <c r="W16407" s="4"/>
      <c r="X16407" s="4"/>
      <c r="AJ16407" s="4"/>
      <c r="AK16407" s="4"/>
      <c r="AL16407" s="4"/>
      <c r="AM16407" s="4"/>
    </row>
    <row r="16408" spans="21:39" x14ac:dyDescent="0.2">
      <c r="U16408" s="4"/>
      <c r="V16408" s="4"/>
      <c r="W16408" s="4"/>
      <c r="X16408" s="4"/>
      <c r="AJ16408" s="4"/>
      <c r="AK16408" s="4"/>
      <c r="AL16408" s="4"/>
      <c r="AM16408" s="4"/>
    </row>
    <row r="16409" spans="21:39" x14ac:dyDescent="0.2">
      <c r="U16409" s="4"/>
      <c r="V16409" s="4"/>
      <c r="W16409" s="4"/>
      <c r="X16409" s="4"/>
      <c r="AJ16409" s="4"/>
      <c r="AK16409" s="4"/>
      <c r="AL16409" s="4"/>
      <c r="AM16409" s="4"/>
    </row>
    <row r="16410" spans="21:39" x14ac:dyDescent="0.2">
      <c r="U16410" s="4"/>
      <c r="V16410" s="4"/>
      <c r="W16410" s="4"/>
      <c r="X16410" s="4"/>
      <c r="AJ16410" s="4"/>
      <c r="AK16410" s="4"/>
      <c r="AL16410" s="4"/>
      <c r="AM16410" s="4"/>
    </row>
    <row r="16411" spans="21:39" x14ac:dyDescent="0.2">
      <c r="U16411" s="4"/>
      <c r="V16411" s="4"/>
      <c r="W16411" s="4"/>
      <c r="X16411" s="4"/>
      <c r="AJ16411" s="4"/>
      <c r="AK16411" s="4"/>
      <c r="AL16411" s="4"/>
      <c r="AM16411" s="4"/>
    </row>
    <row r="16412" spans="21:39" x14ac:dyDescent="0.2">
      <c r="U16412" s="4"/>
      <c r="V16412" s="4"/>
      <c r="W16412" s="4"/>
      <c r="X16412" s="4"/>
      <c r="AJ16412" s="4"/>
      <c r="AK16412" s="4"/>
      <c r="AL16412" s="4"/>
      <c r="AM16412" s="4"/>
    </row>
    <row r="16413" spans="21:39" x14ac:dyDescent="0.2">
      <c r="U16413" s="4"/>
      <c r="V16413" s="4"/>
      <c r="W16413" s="4"/>
      <c r="X16413" s="4"/>
      <c r="AJ16413" s="4"/>
      <c r="AK16413" s="4"/>
      <c r="AL16413" s="4"/>
      <c r="AM16413" s="4"/>
    </row>
    <row r="16414" spans="21:39" x14ac:dyDescent="0.2">
      <c r="U16414" s="4"/>
      <c r="V16414" s="4"/>
      <c r="W16414" s="4"/>
      <c r="X16414" s="4"/>
      <c r="AJ16414" s="4"/>
      <c r="AK16414" s="4"/>
      <c r="AL16414" s="4"/>
      <c r="AM16414" s="4"/>
    </row>
    <row r="16415" spans="21:39" x14ac:dyDescent="0.2">
      <c r="U16415" s="4"/>
      <c r="V16415" s="4"/>
      <c r="W16415" s="4"/>
      <c r="X16415" s="4"/>
      <c r="AJ16415" s="4"/>
      <c r="AK16415" s="4"/>
      <c r="AL16415" s="4"/>
      <c r="AM16415" s="4"/>
    </row>
    <row r="16416" spans="21:39" x14ac:dyDescent="0.2">
      <c r="U16416" s="4"/>
      <c r="V16416" s="4"/>
      <c r="W16416" s="4"/>
      <c r="X16416" s="4"/>
      <c r="AJ16416" s="4"/>
      <c r="AK16416" s="4"/>
      <c r="AL16416" s="4"/>
      <c r="AM16416" s="4"/>
    </row>
    <row r="16417" spans="21:39" x14ac:dyDescent="0.2">
      <c r="U16417" s="4"/>
      <c r="V16417" s="4"/>
      <c r="W16417" s="4"/>
      <c r="X16417" s="4"/>
      <c r="AJ16417" s="4"/>
      <c r="AK16417" s="4"/>
      <c r="AL16417" s="4"/>
      <c r="AM16417" s="4"/>
    </row>
    <row r="16418" spans="21:39" x14ac:dyDescent="0.2">
      <c r="U16418" s="4"/>
      <c r="V16418" s="4"/>
      <c r="W16418" s="4"/>
      <c r="X16418" s="4"/>
      <c r="AJ16418" s="4"/>
      <c r="AK16418" s="4"/>
      <c r="AL16418" s="4"/>
      <c r="AM16418" s="4"/>
    </row>
    <row r="16419" spans="21:39" x14ac:dyDescent="0.2">
      <c r="U16419" s="4"/>
      <c r="V16419" s="4"/>
      <c r="W16419" s="4"/>
      <c r="X16419" s="4"/>
      <c r="AJ16419" s="4"/>
      <c r="AK16419" s="4"/>
      <c r="AL16419" s="4"/>
      <c r="AM16419" s="4"/>
    </row>
    <row r="16420" spans="21:39" x14ac:dyDescent="0.2">
      <c r="U16420" s="4"/>
      <c r="V16420" s="4"/>
      <c r="W16420" s="4"/>
      <c r="X16420" s="4"/>
      <c r="AJ16420" s="4"/>
      <c r="AK16420" s="4"/>
      <c r="AL16420" s="4"/>
      <c r="AM16420" s="4"/>
    </row>
    <row r="16421" spans="21:39" x14ac:dyDescent="0.2">
      <c r="U16421" s="4"/>
      <c r="V16421" s="4"/>
      <c r="W16421" s="4"/>
      <c r="X16421" s="4"/>
      <c r="AJ16421" s="4"/>
      <c r="AK16421" s="4"/>
      <c r="AL16421" s="4"/>
      <c r="AM16421" s="4"/>
    </row>
    <row r="16422" spans="21:39" x14ac:dyDescent="0.2">
      <c r="U16422" s="4"/>
      <c r="V16422" s="4"/>
      <c r="W16422" s="4"/>
      <c r="X16422" s="4"/>
      <c r="AJ16422" s="4"/>
      <c r="AK16422" s="4"/>
      <c r="AL16422" s="4"/>
      <c r="AM16422" s="4"/>
    </row>
    <row r="16423" spans="21:39" x14ac:dyDescent="0.2">
      <c r="U16423" s="4"/>
      <c r="V16423" s="4"/>
      <c r="W16423" s="4"/>
      <c r="X16423" s="4"/>
      <c r="AJ16423" s="4"/>
      <c r="AK16423" s="4"/>
      <c r="AL16423" s="4"/>
      <c r="AM16423" s="4"/>
    </row>
    <row r="16424" spans="21:39" x14ac:dyDescent="0.2">
      <c r="U16424" s="4"/>
      <c r="V16424" s="4"/>
      <c r="W16424" s="4"/>
      <c r="X16424" s="4"/>
      <c r="AJ16424" s="4"/>
      <c r="AK16424" s="4"/>
      <c r="AL16424" s="4"/>
      <c r="AM16424" s="4"/>
    </row>
    <row r="16425" spans="21:39" x14ac:dyDescent="0.2">
      <c r="U16425" s="4"/>
      <c r="V16425" s="4"/>
      <c r="W16425" s="4"/>
      <c r="X16425" s="4"/>
      <c r="AJ16425" s="4"/>
      <c r="AK16425" s="4"/>
      <c r="AL16425" s="4"/>
      <c r="AM16425" s="4"/>
    </row>
    <row r="16426" spans="21:39" x14ac:dyDescent="0.2">
      <c r="U16426" s="4"/>
      <c r="V16426" s="4"/>
      <c r="W16426" s="4"/>
      <c r="X16426" s="4"/>
      <c r="AJ16426" s="4"/>
      <c r="AK16426" s="4"/>
      <c r="AL16426" s="4"/>
      <c r="AM16426" s="4"/>
    </row>
    <row r="16427" spans="21:39" x14ac:dyDescent="0.2">
      <c r="U16427" s="4"/>
      <c r="V16427" s="4"/>
      <c r="W16427" s="4"/>
      <c r="X16427" s="4"/>
      <c r="AJ16427" s="4"/>
      <c r="AK16427" s="4"/>
      <c r="AL16427" s="4"/>
      <c r="AM16427" s="4"/>
    </row>
    <row r="16428" spans="21:39" x14ac:dyDescent="0.2">
      <c r="U16428" s="4"/>
      <c r="V16428" s="4"/>
      <c r="W16428" s="4"/>
      <c r="X16428" s="4"/>
      <c r="AJ16428" s="4"/>
      <c r="AK16428" s="4"/>
      <c r="AL16428" s="4"/>
      <c r="AM16428" s="4"/>
    </row>
    <row r="16429" spans="21:39" x14ac:dyDescent="0.2">
      <c r="U16429" s="4"/>
      <c r="V16429" s="4"/>
      <c r="W16429" s="4"/>
      <c r="X16429" s="4"/>
      <c r="AJ16429" s="4"/>
      <c r="AK16429" s="4"/>
      <c r="AL16429" s="4"/>
      <c r="AM16429" s="4"/>
    </row>
    <row r="16430" spans="21:39" x14ac:dyDescent="0.2">
      <c r="U16430" s="4"/>
      <c r="V16430" s="4"/>
      <c r="W16430" s="4"/>
      <c r="X16430" s="4"/>
      <c r="AJ16430" s="4"/>
      <c r="AK16430" s="4"/>
      <c r="AL16430" s="4"/>
      <c r="AM16430" s="4"/>
    </row>
    <row r="16431" spans="21:39" x14ac:dyDescent="0.2">
      <c r="U16431" s="4"/>
      <c r="V16431" s="4"/>
      <c r="W16431" s="4"/>
      <c r="X16431" s="4"/>
      <c r="AJ16431" s="4"/>
      <c r="AK16431" s="4"/>
      <c r="AL16431" s="4"/>
      <c r="AM16431" s="4"/>
    </row>
    <row r="16432" spans="21:39" x14ac:dyDescent="0.2">
      <c r="U16432" s="4"/>
      <c r="V16432" s="4"/>
      <c r="W16432" s="4"/>
      <c r="X16432" s="4"/>
      <c r="AJ16432" s="4"/>
      <c r="AK16432" s="4"/>
      <c r="AL16432" s="4"/>
      <c r="AM16432" s="4"/>
    </row>
    <row r="16433" spans="21:39" x14ac:dyDescent="0.2">
      <c r="U16433" s="4"/>
      <c r="V16433" s="4"/>
      <c r="W16433" s="4"/>
      <c r="X16433" s="4"/>
      <c r="AJ16433" s="4"/>
      <c r="AK16433" s="4"/>
      <c r="AL16433" s="4"/>
      <c r="AM16433" s="4"/>
    </row>
    <row r="16434" spans="21:39" x14ac:dyDescent="0.2">
      <c r="U16434" s="4"/>
      <c r="V16434" s="4"/>
      <c r="W16434" s="4"/>
      <c r="X16434" s="4"/>
      <c r="AJ16434" s="4"/>
      <c r="AK16434" s="4"/>
      <c r="AL16434" s="4"/>
      <c r="AM16434" s="4"/>
    </row>
    <row r="16435" spans="21:39" x14ac:dyDescent="0.2">
      <c r="U16435" s="4"/>
      <c r="V16435" s="4"/>
      <c r="W16435" s="4"/>
      <c r="X16435" s="4"/>
      <c r="AJ16435" s="4"/>
      <c r="AK16435" s="4"/>
      <c r="AL16435" s="4"/>
      <c r="AM16435" s="4"/>
    </row>
    <row r="16436" spans="21:39" x14ac:dyDescent="0.2">
      <c r="U16436" s="4"/>
      <c r="V16436" s="4"/>
      <c r="W16436" s="4"/>
      <c r="X16436" s="4"/>
      <c r="AJ16436" s="4"/>
      <c r="AK16436" s="4"/>
      <c r="AL16436" s="4"/>
      <c r="AM16436" s="4"/>
    </row>
    <row r="16437" spans="21:39" x14ac:dyDescent="0.2">
      <c r="U16437" s="4"/>
      <c r="V16437" s="4"/>
      <c r="W16437" s="4"/>
      <c r="X16437" s="4"/>
      <c r="AJ16437" s="4"/>
      <c r="AK16437" s="4"/>
      <c r="AL16437" s="4"/>
      <c r="AM16437" s="4"/>
    </row>
    <row r="16438" spans="21:39" x14ac:dyDescent="0.2">
      <c r="U16438" s="4"/>
      <c r="V16438" s="4"/>
      <c r="W16438" s="4"/>
      <c r="X16438" s="4"/>
      <c r="AJ16438" s="4"/>
      <c r="AK16438" s="4"/>
      <c r="AL16438" s="4"/>
      <c r="AM16438" s="4"/>
    </row>
    <row r="16439" spans="21:39" x14ac:dyDescent="0.2">
      <c r="U16439" s="4"/>
      <c r="V16439" s="4"/>
      <c r="W16439" s="4"/>
      <c r="X16439" s="4"/>
      <c r="AJ16439" s="4"/>
      <c r="AK16439" s="4"/>
      <c r="AL16439" s="4"/>
      <c r="AM16439" s="4"/>
    </row>
    <row r="16440" spans="21:39" x14ac:dyDescent="0.2">
      <c r="U16440" s="4"/>
      <c r="V16440" s="4"/>
      <c r="W16440" s="4"/>
      <c r="X16440" s="4"/>
      <c r="AJ16440" s="4"/>
      <c r="AK16440" s="4"/>
      <c r="AL16440" s="4"/>
      <c r="AM16440" s="4"/>
    </row>
    <row r="16441" spans="21:39" x14ac:dyDescent="0.2">
      <c r="U16441" s="4"/>
      <c r="V16441" s="4"/>
      <c r="W16441" s="4"/>
      <c r="X16441" s="4"/>
      <c r="AJ16441" s="4"/>
      <c r="AK16441" s="4"/>
      <c r="AL16441" s="4"/>
      <c r="AM16441" s="4"/>
    </row>
    <row r="16442" spans="21:39" x14ac:dyDescent="0.2">
      <c r="U16442" s="4"/>
      <c r="V16442" s="4"/>
      <c r="W16442" s="4"/>
      <c r="X16442" s="4"/>
      <c r="AJ16442" s="4"/>
      <c r="AK16442" s="4"/>
      <c r="AL16442" s="4"/>
      <c r="AM16442" s="4"/>
    </row>
    <row r="16443" spans="21:39" x14ac:dyDescent="0.2">
      <c r="U16443" s="4"/>
      <c r="V16443" s="4"/>
      <c r="W16443" s="4"/>
      <c r="X16443" s="4"/>
      <c r="AJ16443" s="4"/>
      <c r="AK16443" s="4"/>
      <c r="AL16443" s="4"/>
      <c r="AM16443" s="4"/>
    </row>
    <row r="16444" spans="21:39" x14ac:dyDescent="0.2">
      <c r="U16444" s="4"/>
      <c r="V16444" s="4"/>
      <c r="W16444" s="4"/>
      <c r="X16444" s="4"/>
      <c r="AJ16444" s="4"/>
      <c r="AK16444" s="4"/>
      <c r="AL16444" s="4"/>
      <c r="AM16444" s="4"/>
    </row>
    <row r="16445" spans="21:39" x14ac:dyDescent="0.2">
      <c r="U16445" s="4"/>
      <c r="V16445" s="4"/>
      <c r="W16445" s="4"/>
      <c r="X16445" s="4"/>
      <c r="AJ16445" s="4"/>
      <c r="AK16445" s="4"/>
      <c r="AL16445" s="4"/>
      <c r="AM16445" s="4"/>
    </row>
    <row r="16446" spans="21:39" x14ac:dyDescent="0.2">
      <c r="U16446" s="4"/>
      <c r="V16446" s="4"/>
      <c r="W16446" s="4"/>
      <c r="X16446" s="4"/>
      <c r="AJ16446" s="4"/>
      <c r="AK16446" s="4"/>
      <c r="AL16446" s="4"/>
      <c r="AM16446" s="4"/>
    </row>
    <row r="16447" spans="21:39" x14ac:dyDescent="0.2">
      <c r="U16447" s="4"/>
      <c r="V16447" s="4"/>
      <c r="W16447" s="4"/>
      <c r="X16447" s="4"/>
      <c r="AJ16447" s="4"/>
      <c r="AK16447" s="4"/>
      <c r="AL16447" s="4"/>
      <c r="AM16447" s="4"/>
    </row>
    <row r="16448" spans="21:39" x14ac:dyDescent="0.2">
      <c r="U16448" s="4"/>
      <c r="V16448" s="4"/>
      <c r="W16448" s="4"/>
      <c r="X16448" s="4"/>
      <c r="AJ16448" s="4"/>
      <c r="AK16448" s="4"/>
      <c r="AL16448" s="4"/>
      <c r="AM16448" s="4"/>
    </row>
    <row r="16449" spans="21:39" x14ac:dyDescent="0.2">
      <c r="U16449" s="4"/>
      <c r="V16449" s="4"/>
      <c r="W16449" s="4"/>
      <c r="X16449" s="4"/>
      <c r="AJ16449" s="4"/>
      <c r="AK16449" s="4"/>
      <c r="AL16449" s="4"/>
      <c r="AM16449" s="4"/>
    </row>
    <row r="16450" spans="21:39" x14ac:dyDescent="0.2">
      <c r="U16450" s="4"/>
      <c r="V16450" s="4"/>
      <c r="W16450" s="4"/>
      <c r="X16450" s="4"/>
      <c r="AJ16450" s="4"/>
      <c r="AK16450" s="4"/>
      <c r="AL16450" s="4"/>
      <c r="AM16450" s="4"/>
    </row>
    <row r="16451" spans="21:39" x14ac:dyDescent="0.2">
      <c r="U16451" s="4"/>
      <c r="V16451" s="4"/>
      <c r="W16451" s="4"/>
      <c r="X16451" s="4"/>
      <c r="AJ16451" s="4"/>
      <c r="AK16451" s="4"/>
      <c r="AL16451" s="4"/>
      <c r="AM16451" s="4"/>
    </row>
    <row r="16452" spans="21:39" x14ac:dyDescent="0.2">
      <c r="U16452" s="4"/>
      <c r="V16452" s="4"/>
      <c r="W16452" s="4"/>
      <c r="X16452" s="4"/>
      <c r="AJ16452" s="4"/>
      <c r="AK16452" s="4"/>
      <c r="AL16452" s="4"/>
      <c r="AM16452" s="4"/>
    </row>
    <row r="16453" spans="21:39" x14ac:dyDescent="0.2">
      <c r="U16453" s="4"/>
      <c r="V16453" s="4"/>
      <c r="W16453" s="4"/>
      <c r="X16453" s="4"/>
      <c r="AJ16453" s="4"/>
      <c r="AK16453" s="4"/>
      <c r="AL16453" s="4"/>
      <c r="AM16453" s="4"/>
    </row>
    <row r="16454" spans="21:39" x14ac:dyDescent="0.2">
      <c r="U16454" s="4"/>
      <c r="V16454" s="4"/>
      <c r="W16454" s="4"/>
      <c r="X16454" s="4"/>
      <c r="AJ16454" s="4"/>
      <c r="AK16454" s="4"/>
      <c r="AL16454" s="4"/>
      <c r="AM16454" s="4"/>
    </row>
    <row r="16455" spans="21:39" x14ac:dyDescent="0.2">
      <c r="U16455" s="4"/>
      <c r="V16455" s="4"/>
      <c r="W16455" s="4"/>
      <c r="X16455" s="4"/>
      <c r="AJ16455" s="4"/>
      <c r="AK16455" s="4"/>
      <c r="AL16455" s="4"/>
      <c r="AM16455" s="4"/>
    </row>
    <row r="16456" spans="21:39" x14ac:dyDescent="0.2">
      <c r="U16456" s="4"/>
      <c r="V16456" s="4"/>
      <c r="W16456" s="4"/>
      <c r="X16456" s="4"/>
      <c r="AJ16456" s="4"/>
      <c r="AK16456" s="4"/>
      <c r="AL16456" s="4"/>
      <c r="AM16456" s="4"/>
    </row>
    <row r="16457" spans="21:39" x14ac:dyDescent="0.2">
      <c r="U16457" s="4"/>
      <c r="V16457" s="4"/>
      <c r="W16457" s="4"/>
      <c r="X16457" s="4"/>
      <c r="AJ16457" s="4"/>
      <c r="AK16457" s="4"/>
      <c r="AL16457" s="4"/>
      <c r="AM16457" s="4"/>
    </row>
    <row r="16458" spans="21:39" x14ac:dyDescent="0.2">
      <c r="U16458" s="4"/>
      <c r="V16458" s="4"/>
      <c r="W16458" s="4"/>
      <c r="X16458" s="4"/>
      <c r="AJ16458" s="4"/>
      <c r="AK16458" s="4"/>
      <c r="AL16458" s="4"/>
      <c r="AM16458" s="4"/>
    </row>
    <row r="16459" spans="21:39" x14ac:dyDescent="0.2">
      <c r="U16459" s="4"/>
      <c r="V16459" s="4"/>
      <c r="W16459" s="4"/>
      <c r="X16459" s="4"/>
      <c r="AJ16459" s="4"/>
      <c r="AK16459" s="4"/>
      <c r="AL16459" s="4"/>
      <c r="AM16459" s="4"/>
    </row>
    <row r="16460" spans="21:39" x14ac:dyDescent="0.2">
      <c r="U16460" s="4"/>
      <c r="V16460" s="4"/>
      <c r="W16460" s="4"/>
      <c r="X16460" s="4"/>
      <c r="AJ16460" s="4"/>
      <c r="AK16460" s="4"/>
      <c r="AL16460" s="4"/>
      <c r="AM16460" s="4"/>
    </row>
    <row r="16461" spans="21:39" x14ac:dyDescent="0.2">
      <c r="U16461" s="4"/>
      <c r="V16461" s="4"/>
      <c r="W16461" s="4"/>
      <c r="X16461" s="4"/>
      <c r="AJ16461" s="4"/>
      <c r="AK16461" s="4"/>
      <c r="AL16461" s="4"/>
      <c r="AM16461" s="4"/>
    </row>
    <row r="16462" spans="21:39" x14ac:dyDescent="0.2">
      <c r="U16462" s="4"/>
      <c r="V16462" s="4"/>
      <c r="W16462" s="4"/>
      <c r="X16462" s="4"/>
      <c r="AJ16462" s="4"/>
      <c r="AK16462" s="4"/>
      <c r="AL16462" s="4"/>
      <c r="AM16462" s="4"/>
    </row>
    <row r="16463" spans="21:39" x14ac:dyDescent="0.2">
      <c r="U16463" s="4"/>
      <c r="V16463" s="4"/>
      <c r="W16463" s="4"/>
      <c r="X16463" s="4"/>
      <c r="AJ16463" s="4"/>
      <c r="AK16463" s="4"/>
      <c r="AL16463" s="4"/>
      <c r="AM16463" s="4"/>
    </row>
    <row r="16464" spans="21:39" x14ac:dyDescent="0.2">
      <c r="U16464" s="4"/>
      <c r="V16464" s="4"/>
      <c r="W16464" s="4"/>
      <c r="X16464" s="4"/>
      <c r="AJ16464" s="4"/>
      <c r="AK16464" s="4"/>
      <c r="AL16464" s="4"/>
      <c r="AM16464" s="4"/>
    </row>
    <row r="16465" spans="21:39" x14ac:dyDescent="0.2">
      <c r="U16465" s="4"/>
      <c r="V16465" s="4"/>
      <c r="W16465" s="4"/>
      <c r="X16465" s="4"/>
      <c r="AJ16465" s="4"/>
      <c r="AK16465" s="4"/>
      <c r="AL16465" s="4"/>
      <c r="AM16465" s="4"/>
    </row>
    <row r="16466" spans="21:39" x14ac:dyDescent="0.2">
      <c r="U16466" s="4"/>
      <c r="V16466" s="4"/>
      <c r="W16466" s="4"/>
      <c r="X16466" s="4"/>
      <c r="AJ16466" s="4"/>
      <c r="AK16466" s="4"/>
      <c r="AL16466" s="4"/>
      <c r="AM16466" s="4"/>
    </row>
    <row r="16467" spans="21:39" x14ac:dyDescent="0.2">
      <c r="U16467" s="4"/>
      <c r="V16467" s="4"/>
      <c r="W16467" s="4"/>
      <c r="X16467" s="4"/>
      <c r="AJ16467" s="4"/>
      <c r="AK16467" s="4"/>
      <c r="AL16467" s="4"/>
      <c r="AM16467" s="4"/>
    </row>
    <row r="16468" spans="21:39" x14ac:dyDescent="0.2">
      <c r="U16468" s="4"/>
      <c r="V16468" s="4"/>
      <c r="W16468" s="4"/>
      <c r="X16468" s="4"/>
      <c r="AJ16468" s="4"/>
      <c r="AK16468" s="4"/>
      <c r="AL16468" s="4"/>
      <c r="AM16468" s="4"/>
    </row>
    <row r="16469" spans="21:39" x14ac:dyDescent="0.2">
      <c r="U16469" s="4"/>
      <c r="V16469" s="4"/>
      <c r="W16469" s="4"/>
      <c r="X16469" s="4"/>
      <c r="AJ16469" s="4"/>
      <c r="AK16469" s="4"/>
      <c r="AL16469" s="4"/>
      <c r="AM16469" s="4"/>
    </row>
    <row r="16470" spans="21:39" x14ac:dyDescent="0.2">
      <c r="U16470" s="4"/>
      <c r="V16470" s="4"/>
      <c r="W16470" s="4"/>
      <c r="X16470" s="4"/>
      <c r="AJ16470" s="4"/>
      <c r="AK16470" s="4"/>
      <c r="AL16470" s="4"/>
      <c r="AM16470" s="4"/>
    </row>
    <row r="16471" spans="21:39" x14ac:dyDescent="0.2">
      <c r="U16471" s="4"/>
      <c r="V16471" s="4"/>
      <c r="W16471" s="4"/>
      <c r="X16471" s="4"/>
      <c r="AJ16471" s="4"/>
      <c r="AK16471" s="4"/>
      <c r="AL16471" s="4"/>
      <c r="AM16471" s="4"/>
    </row>
    <row r="16472" spans="21:39" x14ac:dyDescent="0.2">
      <c r="U16472" s="4"/>
      <c r="V16472" s="4"/>
      <c r="W16472" s="4"/>
      <c r="X16472" s="4"/>
      <c r="AJ16472" s="4"/>
      <c r="AK16472" s="4"/>
      <c r="AL16472" s="4"/>
      <c r="AM16472" s="4"/>
    </row>
    <row r="16473" spans="21:39" x14ac:dyDescent="0.2">
      <c r="U16473" s="4"/>
      <c r="V16473" s="4"/>
      <c r="W16473" s="4"/>
      <c r="X16473" s="4"/>
      <c r="AJ16473" s="4"/>
      <c r="AK16473" s="4"/>
      <c r="AL16473" s="4"/>
      <c r="AM16473" s="4"/>
    </row>
    <row r="16474" spans="21:39" x14ac:dyDescent="0.2">
      <c r="U16474" s="4"/>
      <c r="V16474" s="4"/>
      <c r="W16474" s="4"/>
      <c r="X16474" s="4"/>
      <c r="AJ16474" s="4"/>
      <c r="AK16474" s="4"/>
      <c r="AL16474" s="4"/>
      <c r="AM16474" s="4"/>
    </row>
    <row r="16475" spans="21:39" x14ac:dyDescent="0.2">
      <c r="U16475" s="4"/>
      <c r="V16475" s="4"/>
      <c r="W16475" s="4"/>
      <c r="X16475" s="4"/>
      <c r="AJ16475" s="4"/>
      <c r="AK16475" s="4"/>
      <c r="AL16475" s="4"/>
      <c r="AM16475" s="4"/>
    </row>
    <row r="16476" spans="21:39" x14ac:dyDescent="0.2">
      <c r="U16476" s="4"/>
      <c r="V16476" s="4"/>
      <c r="W16476" s="4"/>
      <c r="X16476" s="4"/>
      <c r="AJ16476" s="4"/>
      <c r="AK16476" s="4"/>
      <c r="AL16476" s="4"/>
      <c r="AM16476" s="4"/>
    </row>
    <row r="16477" spans="21:39" x14ac:dyDescent="0.2">
      <c r="U16477" s="4"/>
      <c r="V16477" s="4"/>
      <c r="W16477" s="4"/>
      <c r="X16477" s="4"/>
      <c r="AJ16477" s="4"/>
      <c r="AK16477" s="4"/>
      <c r="AL16477" s="4"/>
      <c r="AM16477" s="4"/>
    </row>
    <row r="16478" spans="21:39" x14ac:dyDescent="0.2">
      <c r="U16478" s="4"/>
      <c r="V16478" s="4"/>
      <c r="W16478" s="4"/>
      <c r="X16478" s="4"/>
      <c r="AJ16478" s="4"/>
      <c r="AK16478" s="4"/>
      <c r="AL16478" s="4"/>
      <c r="AM16478" s="4"/>
    </row>
    <row r="16479" spans="21:39" x14ac:dyDescent="0.2">
      <c r="U16479" s="4"/>
      <c r="V16479" s="4"/>
      <c r="W16479" s="4"/>
      <c r="X16479" s="4"/>
      <c r="AJ16479" s="4"/>
      <c r="AK16479" s="4"/>
      <c r="AL16479" s="4"/>
      <c r="AM16479" s="4"/>
    </row>
    <row r="16480" spans="21:39" x14ac:dyDescent="0.2">
      <c r="U16480" s="4"/>
      <c r="V16480" s="4"/>
      <c r="W16480" s="4"/>
      <c r="X16480" s="4"/>
      <c r="AJ16480" s="4"/>
      <c r="AK16480" s="4"/>
      <c r="AL16480" s="4"/>
      <c r="AM16480" s="4"/>
    </row>
    <row r="16481" spans="21:39" x14ac:dyDescent="0.2">
      <c r="U16481" s="4"/>
      <c r="V16481" s="4"/>
      <c r="W16481" s="4"/>
      <c r="X16481" s="4"/>
      <c r="AJ16481" s="4"/>
      <c r="AK16481" s="4"/>
      <c r="AL16481" s="4"/>
      <c r="AM16481" s="4"/>
    </row>
    <row r="16482" spans="21:39" x14ac:dyDescent="0.2">
      <c r="U16482" s="4"/>
      <c r="V16482" s="4"/>
      <c r="W16482" s="4"/>
      <c r="X16482" s="4"/>
      <c r="AJ16482" s="4"/>
      <c r="AK16482" s="4"/>
      <c r="AL16482" s="4"/>
      <c r="AM16482" s="4"/>
    </row>
    <row r="16483" spans="21:39" x14ac:dyDescent="0.2">
      <c r="U16483" s="4"/>
      <c r="V16483" s="4"/>
      <c r="W16483" s="4"/>
      <c r="X16483" s="4"/>
      <c r="AJ16483" s="4"/>
      <c r="AK16483" s="4"/>
      <c r="AL16483" s="4"/>
      <c r="AM16483" s="4"/>
    </row>
    <row r="16484" spans="21:39" x14ac:dyDescent="0.2">
      <c r="U16484" s="4"/>
      <c r="V16484" s="4"/>
      <c r="W16484" s="4"/>
      <c r="X16484" s="4"/>
      <c r="AJ16484" s="4"/>
      <c r="AK16484" s="4"/>
      <c r="AL16484" s="4"/>
      <c r="AM16484" s="4"/>
    </row>
    <row r="16485" spans="21:39" x14ac:dyDescent="0.2">
      <c r="U16485" s="4"/>
      <c r="V16485" s="4"/>
      <c r="W16485" s="4"/>
      <c r="X16485" s="4"/>
      <c r="AJ16485" s="4"/>
      <c r="AK16485" s="4"/>
      <c r="AL16485" s="4"/>
      <c r="AM16485" s="4"/>
    </row>
    <row r="16486" spans="21:39" x14ac:dyDescent="0.2">
      <c r="U16486" s="4"/>
      <c r="V16486" s="4"/>
      <c r="W16486" s="4"/>
      <c r="X16486" s="4"/>
      <c r="AJ16486" s="4"/>
      <c r="AK16486" s="4"/>
      <c r="AL16486" s="4"/>
      <c r="AM16486" s="4"/>
    </row>
    <row r="16487" spans="21:39" x14ac:dyDescent="0.2">
      <c r="U16487" s="4"/>
      <c r="V16487" s="4"/>
      <c r="W16487" s="4"/>
      <c r="X16487" s="4"/>
      <c r="AJ16487" s="4"/>
      <c r="AK16487" s="4"/>
      <c r="AL16487" s="4"/>
      <c r="AM16487" s="4"/>
    </row>
    <row r="16488" spans="21:39" x14ac:dyDescent="0.2">
      <c r="U16488" s="4"/>
      <c r="V16488" s="4"/>
      <c r="W16488" s="4"/>
      <c r="X16488" s="4"/>
      <c r="AJ16488" s="4"/>
      <c r="AK16488" s="4"/>
      <c r="AL16488" s="4"/>
      <c r="AM16488" s="4"/>
    </row>
    <row r="16489" spans="21:39" x14ac:dyDescent="0.2">
      <c r="U16489" s="4"/>
      <c r="V16489" s="4"/>
      <c r="W16489" s="4"/>
      <c r="X16489" s="4"/>
      <c r="AJ16489" s="4"/>
      <c r="AK16489" s="4"/>
      <c r="AL16489" s="4"/>
      <c r="AM16489" s="4"/>
    </row>
    <row r="16490" spans="21:39" x14ac:dyDescent="0.2">
      <c r="U16490" s="4"/>
      <c r="V16490" s="4"/>
      <c r="W16490" s="4"/>
      <c r="X16490" s="4"/>
      <c r="AJ16490" s="4"/>
      <c r="AK16490" s="4"/>
      <c r="AL16490" s="4"/>
      <c r="AM16490" s="4"/>
    </row>
    <row r="16491" spans="21:39" x14ac:dyDescent="0.2">
      <c r="U16491" s="4"/>
      <c r="V16491" s="4"/>
      <c r="W16491" s="4"/>
      <c r="X16491" s="4"/>
      <c r="AJ16491" s="4"/>
      <c r="AK16491" s="4"/>
      <c r="AL16491" s="4"/>
      <c r="AM16491" s="4"/>
    </row>
    <row r="16492" spans="21:39" x14ac:dyDescent="0.2">
      <c r="U16492" s="4"/>
      <c r="V16492" s="4"/>
      <c r="W16492" s="4"/>
      <c r="X16492" s="4"/>
      <c r="AJ16492" s="4"/>
      <c r="AK16492" s="4"/>
      <c r="AL16492" s="4"/>
      <c r="AM16492" s="4"/>
    </row>
    <row r="16493" spans="21:39" x14ac:dyDescent="0.2">
      <c r="U16493" s="4"/>
      <c r="V16493" s="4"/>
      <c r="W16493" s="4"/>
      <c r="X16493" s="4"/>
      <c r="AJ16493" s="4"/>
      <c r="AK16493" s="4"/>
      <c r="AL16493" s="4"/>
      <c r="AM16493" s="4"/>
    </row>
    <row r="16494" spans="21:39" x14ac:dyDescent="0.2">
      <c r="U16494" s="4"/>
      <c r="V16494" s="4"/>
      <c r="W16494" s="4"/>
      <c r="X16494" s="4"/>
      <c r="AJ16494" s="4"/>
      <c r="AK16494" s="4"/>
      <c r="AL16494" s="4"/>
      <c r="AM16494" s="4"/>
    </row>
    <row r="16495" spans="21:39" x14ac:dyDescent="0.2">
      <c r="U16495" s="4"/>
      <c r="V16495" s="4"/>
      <c r="W16495" s="4"/>
      <c r="X16495" s="4"/>
      <c r="AJ16495" s="4"/>
      <c r="AK16495" s="4"/>
      <c r="AL16495" s="4"/>
      <c r="AM16495" s="4"/>
    </row>
    <row r="16496" spans="21:39" x14ac:dyDescent="0.2">
      <c r="U16496" s="4"/>
      <c r="V16496" s="4"/>
      <c r="W16496" s="4"/>
      <c r="X16496" s="4"/>
      <c r="AJ16496" s="4"/>
      <c r="AK16496" s="4"/>
      <c r="AL16496" s="4"/>
      <c r="AM16496" s="4"/>
    </row>
    <row r="16497" spans="21:39" x14ac:dyDescent="0.2">
      <c r="U16497" s="4"/>
      <c r="V16497" s="4"/>
      <c r="W16497" s="4"/>
      <c r="X16497" s="4"/>
      <c r="AJ16497" s="4"/>
      <c r="AK16497" s="4"/>
      <c r="AL16497" s="4"/>
      <c r="AM16497" s="4"/>
    </row>
    <row r="16498" spans="21:39" x14ac:dyDescent="0.2">
      <c r="U16498" s="4"/>
      <c r="V16498" s="4"/>
      <c r="W16498" s="4"/>
      <c r="X16498" s="4"/>
      <c r="AJ16498" s="4"/>
      <c r="AK16498" s="4"/>
      <c r="AL16498" s="4"/>
      <c r="AM16498" s="4"/>
    </row>
    <row r="16499" spans="21:39" x14ac:dyDescent="0.2">
      <c r="U16499" s="4"/>
      <c r="V16499" s="4"/>
      <c r="W16499" s="4"/>
      <c r="X16499" s="4"/>
      <c r="AJ16499" s="4"/>
      <c r="AK16499" s="4"/>
      <c r="AL16499" s="4"/>
      <c r="AM16499" s="4"/>
    </row>
    <row r="16500" spans="21:39" x14ac:dyDescent="0.2">
      <c r="U16500" s="4"/>
      <c r="V16500" s="4"/>
      <c r="W16500" s="4"/>
      <c r="X16500" s="4"/>
      <c r="AJ16500" s="4"/>
      <c r="AK16500" s="4"/>
      <c r="AL16500" s="4"/>
      <c r="AM16500" s="4"/>
    </row>
    <row r="16501" spans="21:39" x14ac:dyDescent="0.2">
      <c r="U16501" s="4"/>
      <c r="V16501" s="4"/>
      <c r="W16501" s="4"/>
      <c r="X16501" s="4"/>
      <c r="AJ16501" s="4"/>
      <c r="AK16501" s="4"/>
      <c r="AL16501" s="4"/>
      <c r="AM16501" s="4"/>
    </row>
    <row r="16502" spans="21:39" x14ac:dyDescent="0.2">
      <c r="U16502" s="4"/>
      <c r="V16502" s="4"/>
      <c r="W16502" s="4"/>
      <c r="X16502" s="4"/>
      <c r="AJ16502" s="4"/>
      <c r="AK16502" s="4"/>
      <c r="AL16502" s="4"/>
      <c r="AM16502" s="4"/>
    </row>
    <row r="16503" spans="21:39" x14ac:dyDescent="0.2">
      <c r="U16503" s="4"/>
      <c r="V16503" s="4"/>
      <c r="W16503" s="4"/>
      <c r="X16503" s="4"/>
      <c r="AJ16503" s="4"/>
      <c r="AK16503" s="4"/>
      <c r="AL16503" s="4"/>
      <c r="AM16503" s="4"/>
    </row>
    <row r="16504" spans="21:39" x14ac:dyDescent="0.2">
      <c r="U16504" s="4"/>
      <c r="V16504" s="4"/>
      <c r="W16504" s="4"/>
      <c r="X16504" s="4"/>
      <c r="AJ16504" s="4"/>
      <c r="AK16504" s="4"/>
      <c r="AL16504" s="4"/>
      <c r="AM16504" s="4"/>
    </row>
    <row r="16505" spans="21:39" x14ac:dyDescent="0.2">
      <c r="U16505" s="4"/>
      <c r="V16505" s="4"/>
      <c r="W16505" s="4"/>
      <c r="X16505" s="4"/>
      <c r="AJ16505" s="4"/>
      <c r="AK16505" s="4"/>
      <c r="AL16505" s="4"/>
      <c r="AM16505" s="4"/>
    </row>
    <row r="16506" spans="21:39" x14ac:dyDescent="0.2">
      <c r="U16506" s="4"/>
      <c r="V16506" s="4"/>
      <c r="W16506" s="4"/>
      <c r="X16506" s="4"/>
      <c r="AJ16506" s="4"/>
      <c r="AK16506" s="4"/>
      <c r="AL16506" s="4"/>
      <c r="AM16506" s="4"/>
    </row>
    <row r="16507" spans="21:39" x14ac:dyDescent="0.2">
      <c r="U16507" s="4"/>
      <c r="V16507" s="4"/>
      <c r="W16507" s="4"/>
      <c r="X16507" s="4"/>
      <c r="AJ16507" s="4"/>
      <c r="AK16507" s="4"/>
      <c r="AL16507" s="4"/>
      <c r="AM16507" s="4"/>
    </row>
    <row r="16508" spans="21:39" x14ac:dyDescent="0.2">
      <c r="U16508" s="4"/>
      <c r="V16508" s="4"/>
      <c r="W16508" s="4"/>
      <c r="X16508" s="4"/>
      <c r="AJ16508" s="4"/>
      <c r="AK16508" s="4"/>
      <c r="AL16508" s="4"/>
      <c r="AM16508" s="4"/>
    </row>
    <row r="16509" spans="21:39" x14ac:dyDescent="0.2">
      <c r="U16509" s="4"/>
      <c r="V16509" s="4"/>
      <c r="W16509" s="4"/>
      <c r="X16509" s="4"/>
      <c r="AJ16509" s="4"/>
      <c r="AK16509" s="4"/>
      <c r="AL16509" s="4"/>
      <c r="AM16509" s="4"/>
    </row>
    <row r="16510" spans="21:39" x14ac:dyDescent="0.2">
      <c r="U16510" s="4"/>
      <c r="V16510" s="4"/>
      <c r="W16510" s="4"/>
      <c r="X16510" s="4"/>
      <c r="AJ16510" s="4"/>
      <c r="AK16510" s="4"/>
      <c r="AL16510" s="4"/>
      <c r="AM16510" s="4"/>
    </row>
    <row r="16511" spans="21:39" x14ac:dyDescent="0.2">
      <c r="U16511" s="4"/>
      <c r="V16511" s="4"/>
      <c r="W16511" s="4"/>
      <c r="X16511" s="4"/>
      <c r="AJ16511" s="4"/>
      <c r="AK16511" s="4"/>
      <c r="AL16511" s="4"/>
      <c r="AM16511" s="4"/>
    </row>
    <row r="16512" spans="21:39" x14ac:dyDescent="0.2">
      <c r="U16512" s="4"/>
      <c r="V16512" s="4"/>
      <c r="W16512" s="4"/>
      <c r="X16512" s="4"/>
      <c r="AJ16512" s="4"/>
      <c r="AK16512" s="4"/>
      <c r="AL16512" s="4"/>
      <c r="AM16512" s="4"/>
    </row>
    <row r="16513" spans="21:39" x14ac:dyDescent="0.2">
      <c r="U16513" s="4"/>
      <c r="V16513" s="4"/>
      <c r="W16513" s="4"/>
      <c r="X16513" s="4"/>
      <c r="AJ16513" s="4"/>
      <c r="AK16513" s="4"/>
      <c r="AL16513" s="4"/>
      <c r="AM16513" s="4"/>
    </row>
    <row r="16514" spans="21:39" x14ac:dyDescent="0.2">
      <c r="U16514" s="4"/>
      <c r="V16514" s="4"/>
      <c r="W16514" s="4"/>
      <c r="X16514" s="4"/>
      <c r="AJ16514" s="4"/>
      <c r="AK16514" s="4"/>
      <c r="AL16514" s="4"/>
      <c r="AM16514" s="4"/>
    </row>
    <row r="16515" spans="21:39" x14ac:dyDescent="0.2">
      <c r="U16515" s="4"/>
      <c r="V16515" s="4"/>
      <c r="W16515" s="4"/>
      <c r="X16515" s="4"/>
      <c r="AJ16515" s="4"/>
      <c r="AK16515" s="4"/>
      <c r="AL16515" s="4"/>
      <c r="AM16515" s="4"/>
    </row>
    <row r="16516" spans="21:39" x14ac:dyDescent="0.2">
      <c r="U16516" s="4"/>
      <c r="V16516" s="4"/>
      <c r="W16516" s="4"/>
      <c r="X16516" s="4"/>
      <c r="AJ16516" s="4"/>
      <c r="AK16516" s="4"/>
      <c r="AL16516" s="4"/>
      <c r="AM16516" s="4"/>
    </row>
    <row r="16517" spans="21:39" x14ac:dyDescent="0.2">
      <c r="U16517" s="4"/>
      <c r="V16517" s="4"/>
      <c r="W16517" s="4"/>
      <c r="X16517" s="4"/>
      <c r="AJ16517" s="4"/>
      <c r="AK16517" s="4"/>
      <c r="AL16517" s="4"/>
      <c r="AM16517" s="4"/>
    </row>
    <row r="16518" spans="21:39" x14ac:dyDescent="0.2">
      <c r="U16518" s="4"/>
      <c r="V16518" s="4"/>
      <c r="W16518" s="4"/>
      <c r="X16518" s="4"/>
      <c r="AJ16518" s="4"/>
      <c r="AK16518" s="4"/>
      <c r="AL16518" s="4"/>
      <c r="AM16518" s="4"/>
    </row>
    <row r="16519" spans="21:39" x14ac:dyDescent="0.2">
      <c r="U16519" s="4"/>
      <c r="V16519" s="4"/>
      <c r="W16519" s="4"/>
      <c r="X16519" s="4"/>
      <c r="AJ16519" s="4"/>
      <c r="AK16519" s="4"/>
      <c r="AL16519" s="4"/>
      <c r="AM16519" s="4"/>
    </row>
    <row r="16520" spans="21:39" x14ac:dyDescent="0.2">
      <c r="U16520" s="4"/>
      <c r="V16520" s="4"/>
      <c r="W16520" s="4"/>
      <c r="X16520" s="4"/>
      <c r="AJ16520" s="4"/>
      <c r="AK16520" s="4"/>
      <c r="AL16520" s="4"/>
      <c r="AM16520" s="4"/>
    </row>
    <row r="16521" spans="21:39" x14ac:dyDescent="0.2">
      <c r="U16521" s="4"/>
      <c r="V16521" s="4"/>
      <c r="W16521" s="4"/>
      <c r="X16521" s="4"/>
      <c r="AJ16521" s="4"/>
      <c r="AK16521" s="4"/>
      <c r="AL16521" s="4"/>
      <c r="AM16521" s="4"/>
    </row>
    <row r="16522" spans="21:39" x14ac:dyDescent="0.2">
      <c r="U16522" s="4"/>
      <c r="V16522" s="4"/>
      <c r="W16522" s="4"/>
      <c r="X16522" s="4"/>
      <c r="AJ16522" s="4"/>
      <c r="AK16522" s="4"/>
      <c r="AL16522" s="4"/>
      <c r="AM16522" s="4"/>
    </row>
    <row r="16523" spans="21:39" x14ac:dyDescent="0.2">
      <c r="U16523" s="4"/>
      <c r="V16523" s="4"/>
      <c r="W16523" s="4"/>
      <c r="X16523" s="4"/>
      <c r="AJ16523" s="4"/>
      <c r="AK16523" s="4"/>
      <c r="AL16523" s="4"/>
      <c r="AM16523" s="4"/>
    </row>
    <row r="16524" spans="21:39" x14ac:dyDescent="0.2">
      <c r="U16524" s="4"/>
      <c r="V16524" s="4"/>
      <c r="W16524" s="4"/>
      <c r="X16524" s="4"/>
      <c r="AJ16524" s="4"/>
      <c r="AK16524" s="4"/>
      <c r="AL16524" s="4"/>
      <c r="AM16524" s="4"/>
    </row>
    <row r="16525" spans="21:39" x14ac:dyDescent="0.2">
      <c r="U16525" s="4"/>
      <c r="V16525" s="4"/>
      <c r="W16525" s="4"/>
      <c r="X16525" s="4"/>
      <c r="AJ16525" s="4"/>
      <c r="AK16525" s="4"/>
      <c r="AL16525" s="4"/>
      <c r="AM16525" s="4"/>
    </row>
    <row r="16526" spans="21:39" x14ac:dyDescent="0.2">
      <c r="U16526" s="4"/>
      <c r="V16526" s="4"/>
      <c r="W16526" s="4"/>
      <c r="X16526" s="4"/>
      <c r="AJ16526" s="4"/>
      <c r="AK16526" s="4"/>
      <c r="AL16526" s="4"/>
      <c r="AM16526" s="4"/>
    </row>
    <row r="16527" spans="21:39" x14ac:dyDescent="0.2">
      <c r="U16527" s="4"/>
      <c r="V16527" s="4"/>
      <c r="W16527" s="4"/>
      <c r="X16527" s="4"/>
      <c r="AJ16527" s="4"/>
      <c r="AK16527" s="4"/>
      <c r="AL16527" s="4"/>
      <c r="AM16527" s="4"/>
    </row>
    <row r="16528" spans="21:39" x14ac:dyDescent="0.2">
      <c r="U16528" s="4"/>
      <c r="V16528" s="4"/>
      <c r="W16528" s="4"/>
      <c r="X16528" s="4"/>
      <c r="AJ16528" s="4"/>
      <c r="AK16528" s="4"/>
      <c r="AL16528" s="4"/>
      <c r="AM16528" s="4"/>
    </row>
    <row r="16529" spans="21:39" x14ac:dyDescent="0.2">
      <c r="U16529" s="4"/>
      <c r="V16529" s="4"/>
      <c r="W16529" s="4"/>
      <c r="X16529" s="4"/>
      <c r="AJ16529" s="4"/>
      <c r="AK16529" s="4"/>
      <c r="AL16529" s="4"/>
      <c r="AM16529" s="4"/>
    </row>
    <row r="16530" spans="21:39" x14ac:dyDescent="0.2">
      <c r="U16530" s="4"/>
      <c r="V16530" s="4"/>
      <c r="W16530" s="4"/>
      <c r="X16530" s="4"/>
      <c r="AJ16530" s="4"/>
      <c r="AK16530" s="4"/>
      <c r="AL16530" s="4"/>
      <c r="AM16530" s="4"/>
    </row>
    <row r="16531" spans="21:39" x14ac:dyDescent="0.2">
      <c r="U16531" s="4"/>
      <c r="V16531" s="4"/>
      <c r="W16531" s="4"/>
      <c r="X16531" s="4"/>
      <c r="AJ16531" s="4"/>
      <c r="AK16531" s="4"/>
      <c r="AL16531" s="4"/>
      <c r="AM16531" s="4"/>
    </row>
    <row r="16532" spans="21:39" x14ac:dyDescent="0.2">
      <c r="U16532" s="4"/>
      <c r="V16532" s="4"/>
      <c r="W16532" s="4"/>
      <c r="X16532" s="4"/>
      <c r="AJ16532" s="4"/>
      <c r="AK16532" s="4"/>
      <c r="AL16532" s="4"/>
      <c r="AM16532" s="4"/>
    </row>
    <row r="16533" spans="21:39" x14ac:dyDescent="0.2">
      <c r="U16533" s="4"/>
      <c r="V16533" s="4"/>
      <c r="W16533" s="4"/>
      <c r="X16533" s="4"/>
      <c r="AJ16533" s="4"/>
      <c r="AK16533" s="4"/>
      <c r="AL16533" s="4"/>
      <c r="AM16533" s="4"/>
    </row>
    <row r="16534" spans="21:39" x14ac:dyDescent="0.2">
      <c r="U16534" s="4"/>
      <c r="V16534" s="4"/>
      <c r="W16534" s="4"/>
      <c r="X16534" s="4"/>
      <c r="AJ16534" s="4"/>
      <c r="AK16534" s="4"/>
      <c r="AL16534" s="4"/>
      <c r="AM16534" s="4"/>
    </row>
    <row r="16535" spans="21:39" x14ac:dyDescent="0.2">
      <c r="U16535" s="4"/>
      <c r="V16535" s="4"/>
      <c r="W16535" s="4"/>
      <c r="X16535" s="4"/>
      <c r="AJ16535" s="4"/>
      <c r="AK16535" s="4"/>
      <c r="AL16535" s="4"/>
      <c r="AM16535" s="4"/>
    </row>
    <row r="16536" spans="21:39" x14ac:dyDescent="0.2">
      <c r="U16536" s="4"/>
      <c r="V16536" s="4"/>
      <c r="W16536" s="4"/>
      <c r="X16536" s="4"/>
      <c r="AJ16536" s="4"/>
      <c r="AK16536" s="4"/>
      <c r="AL16536" s="4"/>
      <c r="AM16536" s="4"/>
    </row>
    <row r="16537" spans="21:39" x14ac:dyDescent="0.2">
      <c r="U16537" s="4"/>
      <c r="V16537" s="4"/>
      <c r="W16537" s="4"/>
      <c r="X16537" s="4"/>
      <c r="AJ16537" s="4"/>
      <c r="AK16537" s="4"/>
      <c r="AL16537" s="4"/>
      <c r="AM16537" s="4"/>
    </row>
    <row r="16538" spans="21:39" x14ac:dyDescent="0.2">
      <c r="U16538" s="4"/>
      <c r="V16538" s="4"/>
      <c r="W16538" s="4"/>
      <c r="X16538" s="4"/>
      <c r="AJ16538" s="4"/>
      <c r="AK16538" s="4"/>
      <c r="AL16538" s="4"/>
      <c r="AM16538" s="4"/>
    </row>
    <row r="16539" spans="21:39" x14ac:dyDescent="0.2">
      <c r="U16539" s="4"/>
      <c r="V16539" s="4"/>
      <c r="W16539" s="4"/>
      <c r="X16539" s="4"/>
      <c r="AJ16539" s="4"/>
      <c r="AK16539" s="4"/>
      <c r="AL16539" s="4"/>
      <c r="AM16539" s="4"/>
    </row>
    <row r="16540" spans="21:39" x14ac:dyDescent="0.2">
      <c r="U16540" s="4"/>
      <c r="V16540" s="4"/>
      <c r="W16540" s="4"/>
      <c r="X16540" s="4"/>
      <c r="AJ16540" s="4"/>
      <c r="AK16540" s="4"/>
      <c r="AL16540" s="4"/>
      <c r="AM16540" s="4"/>
    </row>
    <row r="16541" spans="21:39" x14ac:dyDescent="0.2">
      <c r="U16541" s="4"/>
      <c r="V16541" s="4"/>
      <c r="W16541" s="4"/>
      <c r="X16541" s="4"/>
      <c r="AJ16541" s="4"/>
      <c r="AK16541" s="4"/>
      <c r="AL16541" s="4"/>
      <c r="AM16541" s="4"/>
    </row>
    <row r="16542" spans="21:39" x14ac:dyDescent="0.2">
      <c r="U16542" s="4"/>
      <c r="V16542" s="4"/>
      <c r="W16542" s="4"/>
      <c r="X16542" s="4"/>
      <c r="AJ16542" s="4"/>
      <c r="AK16542" s="4"/>
      <c r="AL16542" s="4"/>
      <c r="AM16542" s="4"/>
    </row>
    <row r="16543" spans="21:39" x14ac:dyDescent="0.2">
      <c r="U16543" s="4"/>
      <c r="V16543" s="4"/>
      <c r="W16543" s="4"/>
      <c r="X16543" s="4"/>
      <c r="AJ16543" s="4"/>
      <c r="AK16543" s="4"/>
      <c r="AL16543" s="4"/>
      <c r="AM16543" s="4"/>
    </row>
    <row r="16544" spans="21:39" x14ac:dyDescent="0.2">
      <c r="U16544" s="4"/>
      <c r="V16544" s="4"/>
      <c r="W16544" s="4"/>
      <c r="X16544" s="4"/>
      <c r="AJ16544" s="4"/>
      <c r="AK16544" s="4"/>
      <c r="AL16544" s="4"/>
      <c r="AM16544" s="4"/>
    </row>
    <row r="16545" spans="21:39" x14ac:dyDescent="0.2">
      <c r="U16545" s="4"/>
      <c r="V16545" s="4"/>
      <c r="W16545" s="4"/>
      <c r="X16545" s="4"/>
      <c r="AJ16545" s="4"/>
      <c r="AK16545" s="4"/>
      <c r="AL16545" s="4"/>
      <c r="AM16545" s="4"/>
    </row>
    <row r="16546" spans="21:39" x14ac:dyDescent="0.2">
      <c r="U16546" s="4"/>
      <c r="V16546" s="4"/>
      <c r="W16546" s="4"/>
      <c r="X16546" s="4"/>
      <c r="AJ16546" s="4"/>
      <c r="AK16546" s="4"/>
      <c r="AL16546" s="4"/>
      <c r="AM16546" s="4"/>
    </row>
    <row r="16547" spans="21:39" x14ac:dyDescent="0.2">
      <c r="U16547" s="4"/>
      <c r="V16547" s="4"/>
      <c r="W16547" s="4"/>
      <c r="X16547" s="4"/>
      <c r="AJ16547" s="4"/>
      <c r="AK16547" s="4"/>
      <c r="AL16547" s="4"/>
      <c r="AM16547" s="4"/>
    </row>
    <row r="16548" spans="21:39" x14ac:dyDescent="0.2">
      <c r="U16548" s="4"/>
      <c r="V16548" s="4"/>
      <c r="W16548" s="4"/>
      <c r="X16548" s="4"/>
      <c r="AJ16548" s="4"/>
      <c r="AK16548" s="4"/>
      <c r="AL16548" s="4"/>
      <c r="AM16548" s="4"/>
    </row>
    <row r="16549" spans="21:39" x14ac:dyDescent="0.2">
      <c r="U16549" s="4"/>
      <c r="V16549" s="4"/>
      <c r="W16549" s="4"/>
      <c r="X16549" s="4"/>
      <c r="AJ16549" s="4"/>
      <c r="AK16549" s="4"/>
      <c r="AL16549" s="4"/>
      <c r="AM16549" s="4"/>
    </row>
    <row r="16550" spans="21:39" x14ac:dyDescent="0.2">
      <c r="U16550" s="4"/>
      <c r="V16550" s="4"/>
      <c r="W16550" s="4"/>
      <c r="X16550" s="4"/>
      <c r="AJ16550" s="4"/>
      <c r="AK16550" s="4"/>
      <c r="AL16550" s="4"/>
      <c r="AM16550" s="4"/>
    </row>
    <row r="16551" spans="21:39" x14ac:dyDescent="0.2">
      <c r="U16551" s="4"/>
      <c r="V16551" s="4"/>
      <c r="W16551" s="4"/>
      <c r="X16551" s="4"/>
      <c r="AJ16551" s="4"/>
      <c r="AK16551" s="4"/>
      <c r="AL16551" s="4"/>
      <c r="AM16551" s="4"/>
    </row>
    <row r="16552" spans="21:39" x14ac:dyDescent="0.2">
      <c r="U16552" s="4"/>
      <c r="V16552" s="4"/>
      <c r="W16552" s="4"/>
      <c r="X16552" s="4"/>
      <c r="AJ16552" s="4"/>
      <c r="AK16552" s="4"/>
      <c r="AL16552" s="4"/>
      <c r="AM16552" s="4"/>
    </row>
    <row r="16553" spans="21:39" x14ac:dyDescent="0.2">
      <c r="U16553" s="4"/>
      <c r="V16553" s="4"/>
      <c r="W16553" s="4"/>
      <c r="X16553" s="4"/>
      <c r="AJ16553" s="4"/>
      <c r="AK16553" s="4"/>
      <c r="AL16553" s="4"/>
      <c r="AM16553" s="4"/>
    </row>
    <row r="16554" spans="21:39" x14ac:dyDescent="0.2">
      <c r="U16554" s="4"/>
      <c r="V16554" s="4"/>
      <c r="W16554" s="4"/>
      <c r="X16554" s="4"/>
      <c r="AJ16554" s="4"/>
      <c r="AK16554" s="4"/>
      <c r="AL16554" s="4"/>
      <c r="AM16554" s="4"/>
    </row>
    <row r="16555" spans="21:39" x14ac:dyDescent="0.2">
      <c r="U16555" s="4"/>
      <c r="V16555" s="4"/>
      <c r="W16555" s="4"/>
      <c r="X16555" s="4"/>
      <c r="AJ16555" s="4"/>
      <c r="AK16555" s="4"/>
      <c r="AL16555" s="4"/>
      <c r="AM16555" s="4"/>
    </row>
    <row r="16556" spans="21:39" x14ac:dyDescent="0.2">
      <c r="U16556" s="4"/>
      <c r="V16556" s="4"/>
      <c r="W16556" s="4"/>
      <c r="X16556" s="4"/>
      <c r="AJ16556" s="4"/>
      <c r="AK16556" s="4"/>
      <c r="AL16556" s="4"/>
      <c r="AM16556" s="4"/>
    </row>
    <row r="16557" spans="21:39" x14ac:dyDescent="0.2">
      <c r="U16557" s="4"/>
      <c r="V16557" s="4"/>
      <c r="W16557" s="4"/>
      <c r="X16557" s="4"/>
      <c r="AJ16557" s="4"/>
      <c r="AK16557" s="4"/>
      <c r="AL16557" s="4"/>
      <c r="AM16557" s="4"/>
    </row>
    <row r="16558" spans="21:39" x14ac:dyDescent="0.2">
      <c r="U16558" s="4"/>
      <c r="V16558" s="4"/>
      <c r="W16558" s="4"/>
      <c r="X16558" s="4"/>
      <c r="AJ16558" s="4"/>
      <c r="AK16558" s="4"/>
      <c r="AL16558" s="4"/>
      <c r="AM16558" s="4"/>
    </row>
    <row r="16559" spans="21:39" x14ac:dyDescent="0.2">
      <c r="U16559" s="4"/>
      <c r="V16559" s="4"/>
      <c r="W16559" s="4"/>
      <c r="X16559" s="4"/>
      <c r="AJ16559" s="4"/>
      <c r="AK16559" s="4"/>
      <c r="AL16559" s="4"/>
      <c r="AM16559" s="4"/>
    </row>
    <row r="16560" spans="21:39" x14ac:dyDescent="0.2">
      <c r="U16560" s="4"/>
      <c r="V16560" s="4"/>
      <c r="W16560" s="4"/>
      <c r="X16560" s="4"/>
      <c r="AJ16560" s="4"/>
      <c r="AK16560" s="4"/>
      <c r="AL16560" s="4"/>
      <c r="AM16560" s="4"/>
    </row>
    <row r="16561" spans="21:39" x14ac:dyDescent="0.2">
      <c r="U16561" s="4"/>
      <c r="V16561" s="4"/>
      <c r="W16561" s="4"/>
      <c r="X16561" s="4"/>
      <c r="AJ16561" s="4"/>
      <c r="AK16561" s="4"/>
      <c r="AL16561" s="4"/>
      <c r="AM16561" s="4"/>
    </row>
    <row r="16562" spans="21:39" x14ac:dyDescent="0.2">
      <c r="U16562" s="4"/>
      <c r="V16562" s="4"/>
      <c r="W16562" s="4"/>
      <c r="X16562" s="4"/>
      <c r="AJ16562" s="4"/>
      <c r="AK16562" s="4"/>
      <c r="AL16562" s="4"/>
      <c r="AM16562" s="4"/>
    </row>
    <row r="16563" spans="21:39" x14ac:dyDescent="0.2">
      <c r="U16563" s="4"/>
      <c r="V16563" s="4"/>
      <c r="W16563" s="4"/>
      <c r="X16563" s="4"/>
      <c r="AJ16563" s="4"/>
      <c r="AK16563" s="4"/>
      <c r="AL16563" s="4"/>
      <c r="AM16563" s="4"/>
    </row>
    <row r="16564" spans="21:39" x14ac:dyDescent="0.2">
      <c r="U16564" s="4"/>
      <c r="V16564" s="4"/>
      <c r="W16564" s="4"/>
      <c r="X16564" s="4"/>
      <c r="AJ16564" s="4"/>
      <c r="AK16564" s="4"/>
      <c r="AL16564" s="4"/>
      <c r="AM16564" s="4"/>
    </row>
    <row r="16565" spans="21:39" x14ac:dyDescent="0.2">
      <c r="U16565" s="4"/>
      <c r="V16565" s="4"/>
      <c r="W16565" s="4"/>
      <c r="X16565" s="4"/>
      <c r="AJ16565" s="4"/>
      <c r="AK16565" s="4"/>
      <c r="AL16565" s="4"/>
      <c r="AM16565" s="4"/>
    </row>
    <row r="16566" spans="21:39" x14ac:dyDescent="0.2">
      <c r="U16566" s="4"/>
      <c r="V16566" s="4"/>
      <c r="W16566" s="4"/>
      <c r="X16566" s="4"/>
      <c r="AJ16566" s="4"/>
      <c r="AK16566" s="4"/>
      <c r="AL16566" s="4"/>
      <c r="AM16566" s="4"/>
    </row>
    <row r="16567" spans="21:39" x14ac:dyDescent="0.2">
      <c r="U16567" s="4"/>
      <c r="V16567" s="4"/>
      <c r="W16567" s="4"/>
      <c r="X16567" s="4"/>
      <c r="AJ16567" s="4"/>
      <c r="AK16567" s="4"/>
      <c r="AL16567" s="4"/>
      <c r="AM16567" s="4"/>
    </row>
    <row r="16568" spans="21:39" x14ac:dyDescent="0.2">
      <c r="U16568" s="4"/>
      <c r="V16568" s="4"/>
      <c r="W16568" s="4"/>
      <c r="X16568" s="4"/>
      <c r="AJ16568" s="4"/>
      <c r="AK16568" s="4"/>
      <c r="AL16568" s="4"/>
      <c r="AM16568" s="4"/>
    </row>
    <row r="16569" spans="21:39" x14ac:dyDescent="0.2">
      <c r="U16569" s="4"/>
      <c r="V16569" s="4"/>
      <c r="W16569" s="4"/>
      <c r="X16569" s="4"/>
      <c r="AJ16569" s="4"/>
      <c r="AK16569" s="4"/>
      <c r="AL16569" s="4"/>
      <c r="AM16569" s="4"/>
    </row>
    <row r="16570" spans="21:39" x14ac:dyDescent="0.2">
      <c r="U16570" s="4"/>
      <c r="V16570" s="4"/>
      <c r="W16570" s="4"/>
      <c r="X16570" s="4"/>
      <c r="AJ16570" s="4"/>
      <c r="AK16570" s="4"/>
      <c r="AL16570" s="4"/>
      <c r="AM16570" s="4"/>
    </row>
    <row r="16571" spans="21:39" x14ac:dyDescent="0.2">
      <c r="U16571" s="4"/>
      <c r="V16571" s="4"/>
      <c r="W16571" s="4"/>
      <c r="X16571" s="4"/>
      <c r="AJ16571" s="4"/>
      <c r="AK16571" s="4"/>
      <c r="AL16571" s="4"/>
      <c r="AM16571" s="4"/>
    </row>
    <row r="16572" spans="21:39" x14ac:dyDescent="0.2">
      <c r="U16572" s="4"/>
      <c r="V16572" s="4"/>
      <c r="W16572" s="4"/>
      <c r="X16572" s="4"/>
      <c r="AJ16572" s="4"/>
      <c r="AK16572" s="4"/>
      <c r="AL16572" s="4"/>
      <c r="AM16572" s="4"/>
    </row>
    <row r="16573" spans="21:39" x14ac:dyDescent="0.2">
      <c r="U16573" s="4"/>
      <c r="V16573" s="4"/>
      <c r="W16573" s="4"/>
      <c r="X16573" s="4"/>
      <c r="AJ16573" s="4"/>
      <c r="AK16573" s="4"/>
      <c r="AL16573" s="4"/>
      <c r="AM16573" s="4"/>
    </row>
    <row r="16574" spans="21:39" x14ac:dyDescent="0.2">
      <c r="U16574" s="4"/>
      <c r="V16574" s="4"/>
      <c r="W16574" s="4"/>
      <c r="X16574" s="4"/>
      <c r="AJ16574" s="4"/>
      <c r="AK16574" s="4"/>
      <c r="AL16574" s="4"/>
      <c r="AM16574" s="4"/>
    </row>
    <row r="16575" spans="21:39" x14ac:dyDescent="0.2">
      <c r="U16575" s="4"/>
      <c r="V16575" s="4"/>
      <c r="W16575" s="4"/>
      <c r="X16575" s="4"/>
      <c r="AJ16575" s="4"/>
      <c r="AK16575" s="4"/>
      <c r="AL16575" s="4"/>
      <c r="AM16575" s="4"/>
    </row>
    <row r="16576" spans="21:39" x14ac:dyDescent="0.2">
      <c r="U16576" s="4"/>
      <c r="V16576" s="4"/>
      <c r="W16576" s="4"/>
      <c r="X16576" s="4"/>
      <c r="AJ16576" s="4"/>
      <c r="AK16576" s="4"/>
      <c r="AL16576" s="4"/>
      <c r="AM16576" s="4"/>
    </row>
    <row r="16577" spans="21:39" x14ac:dyDescent="0.2">
      <c r="U16577" s="4"/>
      <c r="V16577" s="4"/>
      <c r="W16577" s="4"/>
      <c r="X16577" s="4"/>
      <c r="AJ16577" s="4"/>
      <c r="AK16577" s="4"/>
      <c r="AL16577" s="4"/>
      <c r="AM16577" s="4"/>
    </row>
    <row r="16578" spans="21:39" x14ac:dyDescent="0.2">
      <c r="U16578" s="4"/>
      <c r="V16578" s="4"/>
      <c r="W16578" s="4"/>
      <c r="X16578" s="4"/>
      <c r="AJ16578" s="4"/>
      <c r="AK16578" s="4"/>
      <c r="AL16578" s="4"/>
      <c r="AM16578" s="4"/>
    </row>
    <row r="16579" spans="21:39" x14ac:dyDescent="0.2">
      <c r="U16579" s="4"/>
      <c r="V16579" s="4"/>
      <c r="W16579" s="4"/>
      <c r="X16579" s="4"/>
      <c r="AJ16579" s="4"/>
      <c r="AK16579" s="4"/>
      <c r="AL16579" s="4"/>
      <c r="AM16579" s="4"/>
    </row>
    <row r="16580" spans="21:39" x14ac:dyDescent="0.2">
      <c r="U16580" s="4"/>
      <c r="V16580" s="4"/>
      <c r="W16580" s="4"/>
      <c r="X16580" s="4"/>
      <c r="AJ16580" s="4"/>
      <c r="AK16580" s="4"/>
      <c r="AL16580" s="4"/>
      <c r="AM16580" s="4"/>
    </row>
    <row r="16581" spans="21:39" x14ac:dyDescent="0.2">
      <c r="U16581" s="4"/>
      <c r="V16581" s="4"/>
      <c r="W16581" s="4"/>
      <c r="X16581" s="4"/>
      <c r="AJ16581" s="4"/>
      <c r="AK16581" s="4"/>
      <c r="AL16581" s="4"/>
      <c r="AM16581" s="4"/>
    </row>
    <row r="16582" spans="21:39" x14ac:dyDescent="0.2">
      <c r="U16582" s="4"/>
      <c r="V16582" s="4"/>
      <c r="W16582" s="4"/>
      <c r="X16582" s="4"/>
      <c r="AJ16582" s="4"/>
      <c r="AK16582" s="4"/>
      <c r="AL16582" s="4"/>
      <c r="AM16582" s="4"/>
    </row>
    <row r="16583" spans="21:39" x14ac:dyDescent="0.2">
      <c r="U16583" s="4"/>
      <c r="V16583" s="4"/>
      <c r="W16583" s="4"/>
      <c r="X16583" s="4"/>
      <c r="AJ16583" s="4"/>
      <c r="AK16583" s="4"/>
      <c r="AL16583" s="4"/>
      <c r="AM16583" s="4"/>
    </row>
    <row r="16584" spans="21:39" x14ac:dyDescent="0.2">
      <c r="U16584" s="4"/>
      <c r="V16584" s="4"/>
      <c r="W16584" s="4"/>
      <c r="X16584" s="4"/>
      <c r="AJ16584" s="4"/>
      <c r="AK16584" s="4"/>
      <c r="AL16584" s="4"/>
      <c r="AM16584" s="4"/>
    </row>
    <row r="16585" spans="21:39" x14ac:dyDescent="0.2">
      <c r="U16585" s="4"/>
      <c r="V16585" s="4"/>
      <c r="W16585" s="4"/>
      <c r="X16585" s="4"/>
      <c r="AJ16585" s="4"/>
      <c r="AK16585" s="4"/>
      <c r="AL16585" s="4"/>
      <c r="AM16585" s="4"/>
    </row>
    <row r="16586" spans="21:39" x14ac:dyDescent="0.2">
      <c r="U16586" s="4"/>
      <c r="V16586" s="4"/>
      <c r="W16586" s="4"/>
      <c r="X16586" s="4"/>
      <c r="AJ16586" s="4"/>
      <c r="AK16586" s="4"/>
      <c r="AL16586" s="4"/>
      <c r="AM16586" s="4"/>
    </row>
    <row r="16587" spans="21:39" x14ac:dyDescent="0.2">
      <c r="U16587" s="4"/>
      <c r="V16587" s="4"/>
      <c r="W16587" s="4"/>
      <c r="X16587" s="4"/>
      <c r="AJ16587" s="4"/>
      <c r="AK16587" s="4"/>
      <c r="AL16587" s="4"/>
      <c r="AM16587" s="4"/>
    </row>
    <row r="16588" spans="21:39" x14ac:dyDescent="0.2">
      <c r="U16588" s="4"/>
      <c r="V16588" s="4"/>
      <c r="W16588" s="4"/>
      <c r="X16588" s="4"/>
      <c r="AJ16588" s="4"/>
      <c r="AK16588" s="4"/>
      <c r="AL16588" s="4"/>
      <c r="AM16588" s="4"/>
    </row>
    <row r="16589" spans="21:39" x14ac:dyDescent="0.2">
      <c r="U16589" s="4"/>
      <c r="V16589" s="4"/>
      <c r="W16589" s="4"/>
      <c r="X16589" s="4"/>
      <c r="AJ16589" s="4"/>
      <c r="AK16589" s="4"/>
      <c r="AL16589" s="4"/>
      <c r="AM16589" s="4"/>
    </row>
    <row r="16590" spans="21:39" x14ac:dyDescent="0.2">
      <c r="U16590" s="4"/>
      <c r="V16590" s="4"/>
      <c r="W16590" s="4"/>
      <c r="X16590" s="4"/>
      <c r="AJ16590" s="4"/>
      <c r="AK16590" s="4"/>
      <c r="AL16590" s="4"/>
      <c r="AM16590" s="4"/>
    </row>
    <row r="16591" spans="21:39" x14ac:dyDescent="0.2">
      <c r="U16591" s="4"/>
      <c r="V16591" s="4"/>
      <c r="W16591" s="4"/>
      <c r="X16591" s="4"/>
      <c r="AJ16591" s="4"/>
      <c r="AK16591" s="4"/>
      <c r="AL16591" s="4"/>
      <c r="AM16591" s="4"/>
    </row>
    <row r="16592" spans="21:39" x14ac:dyDescent="0.2">
      <c r="U16592" s="4"/>
      <c r="V16592" s="4"/>
      <c r="W16592" s="4"/>
      <c r="X16592" s="4"/>
      <c r="AJ16592" s="4"/>
      <c r="AK16592" s="4"/>
      <c r="AL16592" s="4"/>
      <c r="AM16592" s="4"/>
    </row>
    <row r="16593" spans="21:39" x14ac:dyDescent="0.2">
      <c r="U16593" s="4"/>
      <c r="V16593" s="4"/>
      <c r="W16593" s="4"/>
      <c r="X16593" s="4"/>
      <c r="AJ16593" s="4"/>
      <c r="AK16593" s="4"/>
      <c r="AL16593" s="4"/>
      <c r="AM16593" s="4"/>
    </row>
    <row r="16594" spans="21:39" x14ac:dyDescent="0.2">
      <c r="U16594" s="4"/>
      <c r="V16594" s="4"/>
      <c r="W16594" s="4"/>
      <c r="X16594" s="4"/>
      <c r="AJ16594" s="4"/>
      <c r="AK16594" s="4"/>
      <c r="AL16594" s="4"/>
      <c r="AM16594" s="4"/>
    </row>
    <row r="16595" spans="21:39" x14ac:dyDescent="0.2">
      <c r="U16595" s="4"/>
      <c r="V16595" s="4"/>
      <c r="W16595" s="4"/>
      <c r="X16595" s="4"/>
      <c r="AJ16595" s="4"/>
      <c r="AK16595" s="4"/>
      <c r="AL16595" s="4"/>
      <c r="AM16595" s="4"/>
    </row>
    <row r="16596" spans="21:39" x14ac:dyDescent="0.2">
      <c r="U16596" s="4"/>
      <c r="V16596" s="4"/>
      <c r="W16596" s="4"/>
      <c r="X16596" s="4"/>
      <c r="AJ16596" s="4"/>
      <c r="AK16596" s="4"/>
      <c r="AL16596" s="4"/>
      <c r="AM16596" s="4"/>
    </row>
    <row r="16597" spans="21:39" x14ac:dyDescent="0.2">
      <c r="U16597" s="4"/>
      <c r="V16597" s="4"/>
      <c r="W16597" s="4"/>
      <c r="X16597" s="4"/>
      <c r="AJ16597" s="4"/>
      <c r="AK16597" s="4"/>
      <c r="AL16597" s="4"/>
      <c r="AM16597" s="4"/>
    </row>
    <row r="16598" spans="21:39" x14ac:dyDescent="0.2">
      <c r="U16598" s="4"/>
      <c r="V16598" s="4"/>
      <c r="W16598" s="4"/>
      <c r="X16598" s="4"/>
      <c r="AJ16598" s="4"/>
      <c r="AK16598" s="4"/>
      <c r="AL16598" s="4"/>
      <c r="AM16598" s="4"/>
    </row>
    <row r="16599" spans="21:39" x14ac:dyDescent="0.2">
      <c r="U16599" s="4"/>
      <c r="V16599" s="4"/>
      <c r="W16599" s="4"/>
      <c r="X16599" s="4"/>
      <c r="AJ16599" s="4"/>
      <c r="AK16599" s="4"/>
      <c r="AL16599" s="4"/>
      <c r="AM16599" s="4"/>
    </row>
    <row r="16600" spans="21:39" x14ac:dyDescent="0.2">
      <c r="U16600" s="4"/>
      <c r="V16600" s="4"/>
      <c r="W16600" s="4"/>
      <c r="X16600" s="4"/>
      <c r="AJ16600" s="4"/>
      <c r="AK16600" s="4"/>
      <c r="AL16600" s="4"/>
      <c r="AM16600" s="4"/>
    </row>
    <row r="16601" spans="21:39" x14ac:dyDescent="0.2">
      <c r="U16601" s="4"/>
      <c r="V16601" s="4"/>
      <c r="W16601" s="4"/>
      <c r="X16601" s="4"/>
      <c r="AJ16601" s="4"/>
      <c r="AK16601" s="4"/>
      <c r="AL16601" s="4"/>
      <c r="AM16601" s="4"/>
    </row>
    <row r="16602" spans="21:39" x14ac:dyDescent="0.2">
      <c r="U16602" s="4"/>
      <c r="V16602" s="4"/>
      <c r="W16602" s="4"/>
      <c r="X16602" s="4"/>
      <c r="AJ16602" s="4"/>
      <c r="AK16602" s="4"/>
      <c r="AL16602" s="4"/>
      <c r="AM16602" s="4"/>
    </row>
    <row r="16603" spans="21:39" x14ac:dyDescent="0.2">
      <c r="U16603" s="4"/>
      <c r="V16603" s="4"/>
      <c r="W16603" s="4"/>
      <c r="X16603" s="4"/>
      <c r="AJ16603" s="4"/>
      <c r="AK16603" s="4"/>
      <c r="AL16603" s="4"/>
      <c r="AM16603" s="4"/>
    </row>
    <row r="16604" spans="21:39" x14ac:dyDescent="0.2">
      <c r="U16604" s="4"/>
      <c r="V16604" s="4"/>
      <c r="W16604" s="4"/>
      <c r="X16604" s="4"/>
      <c r="AJ16604" s="4"/>
      <c r="AK16604" s="4"/>
      <c r="AL16604" s="4"/>
      <c r="AM16604" s="4"/>
    </row>
    <row r="16605" spans="21:39" x14ac:dyDescent="0.2">
      <c r="U16605" s="4"/>
      <c r="V16605" s="4"/>
      <c r="W16605" s="4"/>
      <c r="X16605" s="4"/>
      <c r="AJ16605" s="4"/>
      <c r="AK16605" s="4"/>
      <c r="AL16605" s="4"/>
      <c r="AM16605" s="4"/>
    </row>
    <row r="16606" spans="21:39" x14ac:dyDescent="0.2">
      <c r="U16606" s="4"/>
      <c r="V16606" s="4"/>
      <c r="W16606" s="4"/>
      <c r="X16606" s="4"/>
      <c r="AJ16606" s="4"/>
      <c r="AK16606" s="4"/>
      <c r="AL16606" s="4"/>
      <c r="AM16606" s="4"/>
    </row>
    <row r="16607" spans="21:39" x14ac:dyDescent="0.2">
      <c r="U16607" s="4"/>
      <c r="V16607" s="4"/>
      <c r="W16607" s="4"/>
      <c r="X16607" s="4"/>
      <c r="AJ16607" s="4"/>
      <c r="AK16607" s="4"/>
      <c r="AL16607" s="4"/>
      <c r="AM16607" s="4"/>
    </row>
    <row r="16608" spans="21:39" x14ac:dyDescent="0.2">
      <c r="U16608" s="4"/>
      <c r="V16608" s="4"/>
      <c r="W16608" s="4"/>
      <c r="X16608" s="4"/>
      <c r="AJ16608" s="4"/>
      <c r="AK16608" s="4"/>
      <c r="AL16608" s="4"/>
      <c r="AM16608" s="4"/>
    </row>
    <row r="16609" spans="21:39" x14ac:dyDescent="0.2">
      <c r="U16609" s="4"/>
      <c r="V16609" s="4"/>
      <c r="W16609" s="4"/>
      <c r="X16609" s="4"/>
      <c r="AJ16609" s="4"/>
      <c r="AK16609" s="4"/>
      <c r="AL16609" s="4"/>
      <c r="AM16609" s="4"/>
    </row>
    <row r="16610" spans="21:39" x14ac:dyDescent="0.2">
      <c r="U16610" s="4"/>
      <c r="V16610" s="4"/>
      <c r="W16610" s="4"/>
      <c r="X16610" s="4"/>
      <c r="AJ16610" s="4"/>
      <c r="AK16610" s="4"/>
      <c r="AL16610" s="4"/>
      <c r="AM16610" s="4"/>
    </row>
    <row r="16611" spans="21:39" x14ac:dyDescent="0.2">
      <c r="U16611" s="4"/>
      <c r="V16611" s="4"/>
      <c r="W16611" s="4"/>
      <c r="X16611" s="4"/>
      <c r="AJ16611" s="4"/>
      <c r="AK16611" s="4"/>
      <c r="AL16611" s="4"/>
      <c r="AM16611" s="4"/>
    </row>
    <row r="16612" spans="21:39" x14ac:dyDescent="0.2">
      <c r="U16612" s="4"/>
      <c r="V16612" s="4"/>
      <c r="W16612" s="4"/>
      <c r="X16612" s="4"/>
      <c r="AJ16612" s="4"/>
      <c r="AK16612" s="4"/>
      <c r="AL16612" s="4"/>
      <c r="AM16612" s="4"/>
    </row>
    <row r="16613" spans="21:39" x14ac:dyDescent="0.2">
      <c r="U16613" s="4"/>
      <c r="V16613" s="4"/>
      <c r="W16613" s="4"/>
      <c r="X16613" s="4"/>
      <c r="AJ16613" s="4"/>
      <c r="AK16613" s="4"/>
      <c r="AL16613" s="4"/>
      <c r="AM16613" s="4"/>
    </row>
    <row r="16614" spans="21:39" x14ac:dyDescent="0.2">
      <c r="U16614" s="4"/>
      <c r="V16614" s="4"/>
      <c r="W16614" s="4"/>
      <c r="X16614" s="4"/>
      <c r="AJ16614" s="4"/>
      <c r="AK16614" s="4"/>
      <c r="AL16614" s="4"/>
      <c r="AM16614" s="4"/>
    </row>
    <row r="16615" spans="21:39" x14ac:dyDescent="0.2">
      <c r="U16615" s="4"/>
      <c r="V16615" s="4"/>
      <c r="W16615" s="4"/>
      <c r="X16615" s="4"/>
      <c r="AJ16615" s="4"/>
      <c r="AK16615" s="4"/>
      <c r="AL16615" s="4"/>
      <c r="AM16615" s="4"/>
    </row>
    <row r="16616" spans="21:39" x14ac:dyDescent="0.2">
      <c r="U16616" s="4"/>
      <c r="V16616" s="4"/>
      <c r="W16616" s="4"/>
      <c r="X16616" s="4"/>
      <c r="AJ16616" s="4"/>
      <c r="AK16616" s="4"/>
      <c r="AL16616" s="4"/>
      <c r="AM16616" s="4"/>
    </row>
    <row r="16617" spans="21:39" x14ac:dyDescent="0.2">
      <c r="U16617" s="4"/>
      <c r="V16617" s="4"/>
      <c r="W16617" s="4"/>
      <c r="X16617" s="4"/>
      <c r="AJ16617" s="4"/>
      <c r="AK16617" s="4"/>
      <c r="AL16617" s="4"/>
      <c r="AM16617" s="4"/>
    </row>
    <row r="16618" spans="21:39" x14ac:dyDescent="0.2">
      <c r="U16618" s="4"/>
      <c r="V16618" s="4"/>
      <c r="W16618" s="4"/>
      <c r="X16618" s="4"/>
      <c r="AJ16618" s="4"/>
      <c r="AK16618" s="4"/>
      <c r="AL16618" s="4"/>
      <c r="AM16618" s="4"/>
    </row>
    <row r="16619" spans="21:39" x14ac:dyDescent="0.2">
      <c r="U16619" s="4"/>
      <c r="V16619" s="4"/>
      <c r="W16619" s="4"/>
      <c r="X16619" s="4"/>
      <c r="AJ16619" s="4"/>
      <c r="AK16619" s="4"/>
      <c r="AL16619" s="4"/>
      <c r="AM16619" s="4"/>
    </row>
    <row r="16620" spans="21:39" x14ac:dyDescent="0.2">
      <c r="U16620" s="4"/>
      <c r="V16620" s="4"/>
      <c r="W16620" s="4"/>
      <c r="X16620" s="4"/>
      <c r="AJ16620" s="4"/>
      <c r="AK16620" s="4"/>
      <c r="AL16620" s="4"/>
      <c r="AM16620" s="4"/>
    </row>
    <row r="16621" spans="21:39" x14ac:dyDescent="0.2">
      <c r="U16621" s="4"/>
      <c r="V16621" s="4"/>
      <c r="W16621" s="4"/>
      <c r="X16621" s="4"/>
      <c r="AJ16621" s="4"/>
      <c r="AK16621" s="4"/>
      <c r="AL16621" s="4"/>
      <c r="AM16621" s="4"/>
    </row>
    <row r="16622" spans="21:39" x14ac:dyDescent="0.2">
      <c r="U16622" s="4"/>
      <c r="V16622" s="4"/>
      <c r="W16622" s="4"/>
      <c r="X16622" s="4"/>
      <c r="AJ16622" s="4"/>
      <c r="AK16622" s="4"/>
      <c r="AL16622" s="4"/>
      <c r="AM16622" s="4"/>
    </row>
    <row r="16623" spans="21:39" x14ac:dyDescent="0.2">
      <c r="U16623" s="4"/>
      <c r="V16623" s="4"/>
      <c r="W16623" s="4"/>
      <c r="X16623" s="4"/>
      <c r="AJ16623" s="4"/>
      <c r="AK16623" s="4"/>
      <c r="AL16623" s="4"/>
      <c r="AM16623" s="4"/>
    </row>
    <row r="16624" spans="21:39" x14ac:dyDescent="0.2">
      <c r="U16624" s="4"/>
      <c r="V16624" s="4"/>
      <c r="W16624" s="4"/>
      <c r="X16624" s="4"/>
      <c r="AJ16624" s="4"/>
      <c r="AK16624" s="4"/>
      <c r="AL16624" s="4"/>
      <c r="AM16624" s="4"/>
    </row>
    <row r="16625" spans="21:39" x14ac:dyDescent="0.2">
      <c r="U16625" s="4"/>
      <c r="V16625" s="4"/>
      <c r="W16625" s="4"/>
      <c r="X16625" s="4"/>
      <c r="AJ16625" s="4"/>
      <c r="AK16625" s="4"/>
      <c r="AL16625" s="4"/>
      <c r="AM16625" s="4"/>
    </row>
    <row r="16626" spans="21:39" x14ac:dyDescent="0.2">
      <c r="U16626" s="4"/>
      <c r="V16626" s="4"/>
      <c r="W16626" s="4"/>
      <c r="X16626" s="4"/>
      <c r="AJ16626" s="4"/>
      <c r="AK16626" s="4"/>
      <c r="AL16626" s="4"/>
      <c r="AM16626" s="4"/>
    </row>
    <row r="16627" spans="21:39" x14ac:dyDescent="0.2">
      <c r="U16627" s="4"/>
      <c r="V16627" s="4"/>
      <c r="W16627" s="4"/>
      <c r="X16627" s="4"/>
      <c r="AJ16627" s="4"/>
      <c r="AK16627" s="4"/>
      <c r="AL16627" s="4"/>
      <c r="AM16627" s="4"/>
    </row>
    <row r="16628" spans="21:39" x14ac:dyDescent="0.2">
      <c r="U16628" s="4"/>
      <c r="V16628" s="4"/>
      <c r="W16628" s="4"/>
      <c r="X16628" s="4"/>
      <c r="AJ16628" s="4"/>
      <c r="AK16628" s="4"/>
      <c r="AL16628" s="4"/>
      <c r="AM16628" s="4"/>
    </row>
    <row r="16629" spans="21:39" x14ac:dyDescent="0.2">
      <c r="U16629" s="4"/>
      <c r="V16629" s="4"/>
      <c r="W16629" s="4"/>
      <c r="X16629" s="4"/>
      <c r="AJ16629" s="4"/>
      <c r="AK16629" s="4"/>
      <c r="AL16629" s="4"/>
      <c r="AM16629" s="4"/>
    </row>
    <row r="16630" spans="21:39" x14ac:dyDescent="0.2">
      <c r="U16630" s="4"/>
      <c r="V16630" s="4"/>
      <c r="W16630" s="4"/>
      <c r="X16630" s="4"/>
      <c r="AJ16630" s="4"/>
      <c r="AK16630" s="4"/>
      <c r="AL16630" s="4"/>
      <c r="AM16630" s="4"/>
    </row>
    <row r="16631" spans="21:39" x14ac:dyDescent="0.2">
      <c r="U16631" s="4"/>
      <c r="V16631" s="4"/>
      <c r="W16631" s="4"/>
      <c r="X16631" s="4"/>
      <c r="AJ16631" s="4"/>
      <c r="AK16631" s="4"/>
      <c r="AL16631" s="4"/>
      <c r="AM16631" s="4"/>
    </row>
    <row r="16632" spans="21:39" x14ac:dyDescent="0.2">
      <c r="U16632" s="4"/>
      <c r="V16632" s="4"/>
      <c r="W16632" s="4"/>
      <c r="X16632" s="4"/>
      <c r="AJ16632" s="4"/>
      <c r="AK16632" s="4"/>
      <c r="AL16632" s="4"/>
      <c r="AM16632" s="4"/>
    </row>
    <row r="16633" spans="21:39" x14ac:dyDescent="0.2">
      <c r="U16633" s="4"/>
      <c r="V16633" s="4"/>
      <c r="W16633" s="4"/>
      <c r="X16633" s="4"/>
      <c r="AJ16633" s="4"/>
      <c r="AK16633" s="4"/>
      <c r="AL16633" s="4"/>
      <c r="AM16633" s="4"/>
    </row>
    <row r="16634" spans="21:39" x14ac:dyDescent="0.2">
      <c r="U16634" s="4"/>
      <c r="V16634" s="4"/>
      <c r="W16634" s="4"/>
      <c r="X16634" s="4"/>
      <c r="AJ16634" s="4"/>
      <c r="AK16634" s="4"/>
      <c r="AL16634" s="4"/>
      <c r="AM16634" s="4"/>
    </row>
    <row r="16635" spans="21:39" x14ac:dyDescent="0.2">
      <c r="U16635" s="4"/>
      <c r="V16635" s="4"/>
      <c r="W16635" s="4"/>
      <c r="X16635" s="4"/>
      <c r="AJ16635" s="4"/>
      <c r="AK16635" s="4"/>
      <c r="AL16635" s="4"/>
      <c r="AM16635" s="4"/>
    </row>
    <row r="16636" spans="21:39" x14ac:dyDescent="0.2">
      <c r="U16636" s="4"/>
      <c r="V16636" s="4"/>
      <c r="W16636" s="4"/>
      <c r="X16636" s="4"/>
      <c r="AJ16636" s="4"/>
      <c r="AK16636" s="4"/>
      <c r="AL16636" s="4"/>
      <c r="AM16636" s="4"/>
    </row>
    <row r="16637" spans="21:39" x14ac:dyDescent="0.2">
      <c r="U16637" s="4"/>
      <c r="V16637" s="4"/>
      <c r="W16637" s="4"/>
      <c r="X16637" s="4"/>
      <c r="AJ16637" s="4"/>
      <c r="AK16637" s="4"/>
      <c r="AL16637" s="4"/>
      <c r="AM16637" s="4"/>
    </row>
    <row r="16638" spans="21:39" x14ac:dyDescent="0.2">
      <c r="U16638" s="4"/>
      <c r="V16638" s="4"/>
      <c r="W16638" s="4"/>
      <c r="X16638" s="4"/>
      <c r="AJ16638" s="4"/>
      <c r="AK16638" s="4"/>
      <c r="AL16638" s="4"/>
      <c r="AM16638" s="4"/>
    </row>
    <row r="16639" spans="21:39" x14ac:dyDescent="0.2">
      <c r="U16639" s="4"/>
      <c r="V16639" s="4"/>
      <c r="W16639" s="4"/>
      <c r="X16639" s="4"/>
      <c r="AJ16639" s="4"/>
      <c r="AK16639" s="4"/>
      <c r="AL16639" s="4"/>
      <c r="AM16639" s="4"/>
    </row>
    <row r="16640" spans="21:39" x14ac:dyDescent="0.2">
      <c r="U16640" s="4"/>
      <c r="V16640" s="4"/>
      <c r="W16640" s="4"/>
      <c r="X16640" s="4"/>
      <c r="AJ16640" s="4"/>
      <c r="AK16640" s="4"/>
      <c r="AL16640" s="4"/>
      <c r="AM16640" s="4"/>
    </row>
    <row r="16641" spans="21:39" x14ac:dyDescent="0.2">
      <c r="U16641" s="4"/>
      <c r="V16641" s="4"/>
      <c r="W16641" s="4"/>
      <c r="X16641" s="4"/>
      <c r="AJ16641" s="4"/>
      <c r="AK16641" s="4"/>
      <c r="AL16641" s="4"/>
      <c r="AM16641" s="4"/>
    </row>
    <row r="16642" spans="21:39" x14ac:dyDescent="0.2">
      <c r="U16642" s="4"/>
      <c r="V16642" s="4"/>
      <c r="W16642" s="4"/>
      <c r="X16642" s="4"/>
      <c r="AJ16642" s="4"/>
      <c r="AK16642" s="4"/>
      <c r="AL16642" s="4"/>
      <c r="AM16642" s="4"/>
    </row>
    <row r="16643" spans="21:39" x14ac:dyDescent="0.2">
      <c r="U16643" s="4"/>
      <c r="V16643" s="4"/>
      <c r="W16643" s="4"/>
      <c r="X16643" s="4"/>
      <c r="AJ16643" s="4"/>
      <c r="AK16643" s="4"/>
      <c r="AL16643" s="4"/>
      <c r="AM16643" s="4"/>
    </row>
    <row r="16644" spans="21:39" x14ac:dyDescent="0.2">
      <c r="U16644" s="4"/>
      <c r="V16644" s="4"/>
      <c r="W16644" s="4"/>
      <c r="X16644" s="4"/>
      <c r="AJ16644" s="4"/>
      <c r="AK16644" s="4"/>
      <c r="AL16644" s="4"/>
      <c r="AM16644" s="4"/>
    </row>
    <row r="16645" spans="21:39" x14ac:dyDescent="0.2">
      <c r="U16645" s="4"/>
      <c r="V16645" s="4"/>
      <c r="W16645" s="4"/>
      <c r="X16645" s="4"/>
      <c r="AJ16645" s="4"/>
      <c r="AK16645" s="4"/>
      <c r="AL16645" s="4"/>
      <c r="AM16645" s="4"/>
    </row>
    <row r="16646" spans="21:39" x14ac:dyDescent="0.2">
      <c r="U16646" s="4"/>
      <c r="V16646" s="4"/>
      <c r="W16646" s="4"/>
      <c r="X16646" s="4"/>
      <c r="AJ16646" s="4"/>
      <c r="AK16646" s="4"/>
      <c r="AL16646" s="4"/>
      <c r="AM16646" s="4"/>
    </row>
    <row r="16647" spans="21:39" x14ac:dyDescent="0.2">
      <c r="U16647" s="4"/>
      <c r="V16647" s="4"/>
      <c r="W16647" s="4"/>
      <c r="X16647" s="4"/>
      <c r="AJ16647" s="4"/>
      <c r="AK16647" s="4"/>
      <c r="AL16647" s="4"/>
      <c r="AM16647" s="4"/>
    </row>
    <row r="16648" spans="21:39" x14ac:dyDescent="0.2">
      <c r="U16648" s="4"/>
      <c r="V16648" s="4"/>
      <c r="W16648" s="4"/>
      <c r="X16648" s="4"/>
      <c r="AJ16648" s="4"/>
      <c r="AK16648" s="4"/>
      <c r="AL16648" s="4"/>
      <c r="AM16648" s="4"/>
    </row>
    <row r="16649" spans="21:39" x14ac:dyDescent="0.2">
      <c r="U16649" s="4"/>
      <c r="V16649" s="4"/>
      <c r="W16649" s="4"/>
      <c r="X16649" s="4"/>
      <c r="AJ16649" s="4"/>
      <c r="AK16649" s="4"/>
      <c r="AL16649" s="4"/>
      <c r="AM16649" s="4"/>
    </row>
    <row r="16650" spans="21:39" x14ac:dyDescent="0.2">
      <c r="U16650" s="4"/>
      <c r="V16650" s="4"/>
      <c r="W16650" s="4"/>
      <c r="X16650" s="4"/>
      <c r="AJ16650" s="4"/>
      <c r="AK16650" s="4"/>
      <c r="AL16650" s="4"/>
      <c r="AM16650" s="4"/>
    </row>
    <row r="16651" spans="21:39" x14ac:dyDescent="0.2">
      <c r="U16651" s="4"/>
      <c r="V16651" s="4"/>
      <c r="W16651" s="4"/>
      <c r="X16651" s="4"/>
      <c r="AJ16651" s="4"/>
      <c r="AK16651" s="4"/>
      <c r="AL16651" s="4"/>
      <c r="AM16651" s="4"/>
    </row>
    <row r="16652" spans="21:39" x14ac:dyDescent="0.2">
      <c r="U16652" s="4"/>
      <c r="V16652" s="4"/>
      <c r="W16652" s="4"/>
      <c r="X16652" s="4"/>
      <c r="AJ16652" s="4"/>
      <c r="AK16652" s="4"/>
      <c r="AL16652" s="4"/>
      <c r="AM16652" s="4"/>
    </row>
    <row r="16653" spans="21:39" x14ac:dyDescent="0.2">
      <c r="U16653" s="4"/>
      <c r="V16653" s="4"/>
      <c r="W16653" s="4"/>
      <c r="X16653" s="4"/>
      <c r="AJ16653" s="4"/>
      <c r="AK16653" s="4"/>
      <c r="AL16653" s="4"/>
      <c r="AM16653" s="4"/>
    </row>
    <row r="16654" spans="21:39" x14ac:dyDescent="0.2">
      <c r="U16654" s="4"/>
      <c r="V16654" s="4"/>
      <c r="W16654" s="4"/>
      <c r="X16654" s="4"/>
      <c r="AJ16654" s="4"/>
      <c r="AK16654" s="4"/>
      <c r="AL16654" s="4"/>
      <c r="AM16654" s="4"/>
    </row>
    <row r="16655" spans="21:39" x14ac:dyDescent="0.2">
      <c r="U16655" s="4"/>
      <c r="V16655" s="4"/>
      <c r="W16655" s="4"/>
      <c r="X16655" s="4"/>
      <c r="AJ16655" s="4"/>
      <c r="AK16655" s="4"/>
      <c r="AL16655" s="4"/>
      <c r="AM16655" s="4"/>
    </row>
    <row r="16656" spans="21:39" x14ac:dyDescent="0.2">
      <c r="U16656" s="4"/>
      <c r="V16656" s="4"/>
      <c r="W16656" s="4"/>
      <c r="X16656" s="4"/>
      <c r="AJ16656" s="4"/>
      <c r="AK16656" s="4"/>
      <c r="AL16656" s="4"/>
      <c r="AM16656" s="4"/>
    </row>
    <row r="16657" spans="21:39" x14ac:dyDescent="0.2">
      <c r="U16657" s="4"/>
      <c r="V16657" s="4"/>
      <c r="W16657" s="4"/>
      <c r="X16657" s="4"/>
      <c r="AJ16657" s="4"/>
      <c r="AK16657" s="4"/>
      <c r="AL16657" s="4"/>
      <c r="AM16657" s="4"/>
    </row>
    <row r="16658" spans="21:39" x14ac:dyDescent="0.2">
      <c r="U16658" s="4"/>
      <c r="V16658" s="4"/>
      <c r="W16658" s="4"/>
      <c r="X16658" s="4"/>
      <c r="AJ16658" s="4"/>
      <c r="AK16658" s="4"/>
      <c r="AL16658" s="4"/>
      <c r="AM16658" s="4"/>
    </row>
    <row r="16659" spans="21:39" x14ac:dyDescent="0.2">
      <c r="U16659" s="4"/>
      <c r="V16659" s="4"/>
      <c r="W16659" s="4"/>
      <c r="X16659" s="4"/>
      <c r="AJ16659" s="4"/>
      <c r="AK16659" s="4"/>
      <c r="AL16659" s="4"/>
      <c r="AM16659" s="4"/>
    </row>
    <row r="16660" spans="21:39" x14ac:dyDescent="0.2">
      <c r="U16660" s="4"/>
      <c r="V16660" s="4"/>
      <c r="W16660" s="4"/>
      <c r="X16660" s="4"/>
      <c r="AJ16660" s="4"/>
      <c r="AK16660" s="4"/>
      <c r="AL16660" s="4"/>
      <c r="AM16660" s="4"/>
    </row>
    <row r="16661" spans="21:39" x14ac:dyDescent="0.2">
      <c r="U16661" s="4"/>
      <c r="V16661" s="4"/>
      <c r="W16661" s="4"/>
      <c r="X16661" s="4"/>
      <c r="AJ16661" s="4"/>
      <c r="AK16661" s="4"/>
      <c r="AL16661" s="4"/>
      <c r="AM16661" s="4"/>
    </row>
    <row r="16662" spans="21:39" x14ac:dyDescent="0.2">
      <c r="U16662" s="4"/>
      <c r="V16662" s="4"/>
      <c r="W16662" s="4"/>
      <c r="X16662" s="4"/>
      <c r="AJ16662" s="4"/>
      <c r="AK16662" s="4"/>
      <c r="AL16662" s="4"/>
      <c r="AM16662" s="4"/>
    </row>
    <row r="16663" spans="21:39" x14ac:dyDescent="0.2">
      <c r="U16663" s="4"/>
      <c r="V16663" s="4"/>
      <c r="W16663" s="4"/>
      <c r="X16663" s="4"/>
      <c r="AJ16663" s="4"/>
      <c r="AK16663" s="4"/>
      <c r="AL16663" s="4"/>
      <c r="AM16663" s="4"/>
    </row>
    <row r="16664" spans="21:39" x14ac:dyDescent="0.2">
      <c r="U16664" s="4"/>
      <c r="V16664" s="4"/>
      <c r="W16664" s="4"/>
      <c r="X16664" s="4"/>
      <c r="AJ16664" s="4"/>
      <c r="AK16664" s="4"/>
      <c r="AL16664" s="4"/>
      <c r="AM16664" s="4"/>
    </row>
    <row r="16665" spans="21:39" x14ac:dyDescent="0.2">
      <c r="U16665" s="4"/>
      <c r="V16665" s="4"/>
      <c r="W16665" s="4"/>
      <c r="X16665" s="4"/>
      <c r="AJ16665" s="4"/>
      <c r="AK16665" s="4"/>
      <c r="AL16665" s="4"/>
      <c r="AM16665" s="4"/>
    </row>
    <row r="16666" spans="21:39" x14ac:dyDescent="0.2">
      <c r="U16666" s="4"/>
      <c r="V16666" s="4"/>
      <c r="W16666" s="4"/>
      <c r="X16666" s="4"/>
      <c r="AJ16666" s="4"/>
      <c r="AK16666" s="4"/>
      <c r="AL16666" s="4"/>
      <c r="AM16666" s="4"/>
    </row>
    <row r="16667" spans="21:39" x14ac:dyDescent="0.2">
      <c r="U16667" s="4"/>
      <c r="V16667" s="4"/>
      <c r="W16667" s="4"/>
      <c r="X16667" s="4"/>
      <c r="AJ16667" s="4"/>
      <c r="AK16667" s="4"/>
      <c r="AL16667" s="4"/>
      <c r="AM16667" s="4"/>
    </row>
    <row r="16668" spans="21:39" x14ac:dyDescent="0.2">
      <c r="U16668" s="4"/>
      <c r="V16668" s="4"/>
      <c r="W16668" s="4"/>
      <c r="X16668" s="4"/>
      <c r="AJ16668" s="4"/>
      <c r="AK16668" s="4"/>
      <c r="AL16668" s="4"/>
      <c r="AM16668" s="4"/>
    </row>
    <row r="16669" spans="21:39" x14ac:dyDescent="0.2">
      <c r="U16669" s="4"/>
      <c r="V16669" s="4"/>
      <c r="W16669" s="4"/>
      <c r="X16669" s="4"/>
      <c r="AJ16669" s="4"/>
      <c r="AK16669" s="4"/>
      <c r="AL16669" s="4"/>
      <c r="AM16669" s="4"/>
    </row>
    <row r="16670" spans="21:39" x14ac:dyDescent="0.2">
      <c r="U16670" s="4"/>
      <c r="V16670" s="4"/>
      <c r="W16670" s="4"/>
      <c r="X16670" s="4"/>
      <c r="AJ16670" s="4"/>
      <c r="AK16670" s="4"/>
      <c r="AL16670" s="4"/>
      <c r="AM16670" s="4"/>
    </row>
    <row r="16671" spans="21:39" x14ac:dyDescent="0.2">
      <c r="U16671" s="4"/>
      <c r="V16671" s="4"/>
      <c r="W16671" s="4"/>
      <c r="X16671" s="4"/>
      <c r="AJ16671" s="4"/>
      <c r="AK16671" s="4"/>
      <c r="AL16671" s="4"/>
      <c r="AM16671" s="4"/>
    </row>
    <row r="16672" spans="21:39" x14ac:dyDescent="0.2">
      <c r="U16672" s="4"/>
      <c r="V16672" s="4"/>
      <c r="W16672" s="4"/>
      <c r="X16672" s="4"/>
      <c r="AJ16672" s="4"/>
      <c r="AK16672" s="4"/>
      <c r="AL16672" s="4"/>
      <c r="AM16672" s="4"/>
    </row>
    <row r="16673" spans="21:39" x14ac:dyDescent="0.2">
      <c r="U16673" s="4"/>
      <c r="V16673" s="4"/>
      <c r="W16673" s="4"/>
      <c r="X16673" s="4"/>
      <c r="AJ16673" s="4"/>
      <c r="AK16673" s="4"/>
      <c r="AL16673" s="4"/>
      <c r="AM16673" s="4"/>
    </row>
    <row r="16674" spans="21:39" x14ac:dyDescent="0.2">
      <c r="U16674" s="4"/>
      <c r="V16674" s="4"/>
      <c r="W16674" s="4"/>
      <c r="X16674" s="4"/>
      <c r="AJ16674" s="4"/>
      <c r="AK16674" s="4"/>
      <c r="AL16674" s="4"/>
      <c r="AM16674" s="4"/>
    </row>
    <row r="16675" spans="21:39" x14ac:dyDescent="0.2">
      <c r="U16675" s="4"/>
      <c r="V16675" s="4"/>
      <c r="W16675" s="4"/>
      <c r="X16675" s="4"/>
      <c r="AJ16675" s="4"/>
      <c r="AK16675" s="4"/>
      <c r="AL16675" s="4"/>
      <c r="AM16675" s="4"/>
    </row>
    <row r="16676" spans="21:39" x14ac:dyDescent="0.2">
      <c r="U16676" s="4"/>
      <c r="V16676" s="4"/>
      <c r="W16676" s="4"/>
      <c r="X16676" s="4"/>
      <c r="AJ16676" s="4"/>
      <c r="AK16676" s="4"/>
      <c r="AL16676" s="4"/>
      <c r="AM16676" s="4"/>
    </row>
    <row r="16677" spans="21:39" x14ac:dyDescent="0.2">
      <c r="U16677" s="4"/>
      <c r="V16677" s="4"/>
      <c r="W16677" s="4"/>
      <c r="X16677" s="4"/>
      <c r="AJ16677" s="4"/>
      <c r="AK16677" s="4"/>
      <c r="AL16677" s="4"/>
      <c r="AM16677" s="4"/>
    </row>
    <row r="16678" spans="21:39" x14ac:dyDescent="0.2">
      <c r="U16678" s="4"/>
      <c r="V16678" s="4"/>
      <c r="W16678" s="4"/>
      <c r="X16678" s="4"/>
      <c r="AJ16678" s="4"/>
      <c r="AK16678" s="4"/>
      <c r="AL16678" s="4"/>
      <c r="AM16678" s="4"/>
    </row>
    <row r="16679" spans="21:39" x14ac:dyDescent="0.2">
      <c r="U16679" s="4"/>
      <c r="V16679" s="4"/>
      <c r="W16679" s="4"/>
      <c r="X16679" s="4"/>
      <c r="AJ16679" s="4"/>
      <c r="AK16679" s="4"/>
      <c r="AL16679" s="4"/>
      <c r="AM16679" s="4"/>
    </row>
    <row r="16680" spans="21:39" x14ac:dyDescent="0.2">
      <c r="U16680" s="4"/>
      <c r="V16680" s="4"/>
      <c r="W16680" s="4"/>
      <c r="X16680" s="4"/>
      <c r="AJ16680" s="4"/>
      <c r="AK16680" s="4"/>
      <c r="AL16680" s="4"/>
      <c r="AM16680" s="4"/>
    </row>
    <row r="16681" spans="21:39" x14ac:dyDescent="0.2">
      <c r="U16681" s="4"/>
      <c r="V16681" s="4"/>
      <c r="W16681" s="4"/>
      <c r="X16681" s="4"/>
      <c r="AJ16681" s="4"/>
      <c r="AK16681" s="4"/>
      <c r="AL16681" s="4"/>
      <c r="AM16681" s="4"/>
    </row>
    <row r="16682" spans="21:39" x14ac:dyDescent="0.2">
      <c r="U16682" s="4"/>
      <c r="V16682" s="4"/>
      <c r="W16682" s="4"/>
      <c r="X16682" s="4"/>
      <c r="AJ16682" s="4"/>
      <c r="AK16682" s="4"/>
      <c r="AL16682" s="4"/>
      <c r="AM16682" s="4"/>
    </row>
    <row r="16683" spans="21:39" x14ac:dyDescent="0.2">
      <c r="U16683" s="4"/>
      <c r="V16683" s="4"/>
      <c r="W16683" s="4"/>
      <c r="X16683" s="4"/>
      <c r="AJ16683" s="4"/>
      <c r="AK16683" s="4"/>
      <c r="AL16683" s="4"/>
      <c r="AM16683" s="4"/>
    </row>
    <row r="16684" spans="21:39" x14ac:dyDescent="0.2">
      <c r="U16684" s="4"/>
      <c r="V16684" s="4"/>
      <c r="W16684" s="4"/>
      <c r="X16684" s="4"/>
      <c r="AJ16684" s="4"/>
      <c r="AK16684" s="4"/>
      <c r="AL16684" s="4"/>
      <c r="AM16684" s="4"/>
    </row>
    <row r="16685" spans="21:39" x14ac:dyDescent="0.2">
      <c r="U16685" s="4"/>
      <c r="V16685" s="4"/>
      <c r="W16685" s="4"/>
      <c r="X16685" s="4"/>
      <c r="AJ16685" s="4"/>
      <c r="AK16685" s="4"/>
      <c r="AL16685" s="4"/>
      <c r="AM16685" s="4"/>
    </row>
    <row r="16686" spans="21:39" x14ac:dyDescent="0.2">
      <c r="U16686" s="4"/>
      <c r="V16686" s="4"/>
      <c r="W16686" s="4"/>
      <c r="X16686" s="4"/>
      <c r="AJ16686" s="4"/>
      <c r="AK16686" s="4"/>
      <c r="AL16686" s="4"/>
      <c r="AM16686" s="4"/>
    </row>
    <row r="16687" spans="21:39" x14ac:dyDescent="0.2">
      <c r="U16687" s="4"/>
      <c r="V16687" s="4"/>
      <c r="W16687" s="4"/>
      <c r="X16687" s="4"/>
      <c r="AJ16687" s="4"/>
      <c r="AK16687" s="4"/>
      <c r="AL16687" s="4"/>
      <c r="AM16687" s="4"/>
    </row>
    <row r="16688" spans="21:39" x14ac:dyDescent="0.2">
      <c r="U16688" s="4"/>
      <c r="V16688" s="4"/>
      <c r="W16688" s="4"/>
      <c r="X16688" s="4"/>
      <c r="AJ16688" s="4"/>
      <c r="AK16688" s="4"/>
      <c r="AL16688" s="4"/>
      <c r="AM16688" s="4"/>
    </row>
    <row r="16689" spans="21:39" x14ac:dyDescent="0.2">
      <c r="U16689" s="4"/>
      <c r="V16689" s="4"/>
      <c r="W16689" s="4"/>
      <c r="X16689" s="4"/>
      <c r="AJ16689" s="4"/>
      <c r="AK16689" s="4"/>
      <c r="AL16689" s="4"/>
      <c r="AM16689" s="4"/>
    </row>
    <row r="16690" spans="21:39" x14ac:dyDescent="0.2">
      <c r="U16690" s="4"/>
      <c r="V16690" s="4"/>
      <c r="W16690" s="4"/>
      <c r="X16690" s="4"/>
      <c r="AJ16690" s="4"/>
      <c r="AK16690" s="4"/>
      <c r="AL16690" s="4"/>
      <c r="AM16690" s="4"/>
    </row>
    <row r="16691" spans="21:39" x14ac:dyDescent="0.2">
      <c r="U16691" s="4"/>
      <c r="V16691" s="4"/>
      <c r="W16691" s="4"/>
      <c r="X16691" s="4"/>
      <c r="AJ16691" s="4"/>
      <c r="AK16691" s="4"/>
      <c r="AL16691" s="4"/>
      <c r="AM16691" s="4"/>
    </row>
    <row r="16692" spans="21:39" x14ac:dyDescent="0.2">
      <c r="U16692" s="4"/>
      <c r="V16692" s="4"/>
      <c r="W16692" s="4"/>
      <c r="X16692" s="4"/>
      <c r="AJ16692" s="4"/>
      <c r="AK16692" s="4"/>
      <c r="AL16692" s="4"/>
      <c r="AM16692" s="4"/>
    </row>
    <row r="16693" spans="21:39" x14ac:dyDescent="0.2">
      <c r="U16693" s="4"/>
      <c r="V16693" s="4"/>
      <c r="W16693" s="4"/>
      <c r="X16693" s="4"/>
      <c r="AJ16693" s="4"/>
      <c r="AK16693" s="4"/>
      <c r="AL16693" s="4"/>
      <c r="AM16693" s="4"/>
    </row>
    <row r="16694" spans="21:39" x14ac:dyDescent="0.2">
      <c r="U16694" s="4"/>
      <c r="V16694" s="4"/>
      <c r="W16694" s="4"/>
      <c r="X16694" s="4"/>
      <c r="AJ16694" s="4"/>
      <c r="AK16694" s="4"/>
      <c r="AL16694" s="4"/>
      <c r="AM16694" s="4"/>
    </row>
    <row r="16695" spans="21:39" x14ac:dyDescent="0.2">
      <c r="U16695" s="4"/>
      <c r="V16695" s="4"/>
      <c r="W16695" s="4"/>
      <c r="X16695" s="4"/>
      <c r="AJ16695" s="4"/>
      <c r="AK16695" s="4"/>
      <c r="AL16695" s="4"/>
      <c r="AM16695" s="4"/>
    </row>
    <row r="16696" spans="21:39" x14ac:dyDescent="0.2">
      <c r="U16696" s="4"/>
      <c r="V16696" s="4"/>
      <c r="W16696" s="4"/>
      <c r="X16696" s="4"/>
      <c r="AJ16696" s="4"/>
      <c r="AK16696" s="4"/>
      <c r="AL16696" s="4"/>
      <c r="AM16696" s="4"/>
    </row>
    <row r="16697" spans="21:39" x14ac:dyDescent="0.2">
      <c r="U16697" s="4"/>
      <c r="V16697" s="4"/>
      <c r="W16697" s="4"/>
      <c r="X16697" s="4"/>
      <c r="AJ16697" s="4"/>
      <c r="AK16697" s="4"/>
      <c r="AL16697" s="4"/>
      <c r="AM16697" s="4"/>
    </row>
    <row r="16698" spans="21:39" x14ac:dyDescent="0.2">
      <c r="U16698" s="4"/>
      <c r="V16698" s="4"/>
      <c r="W16698" s="4"/>
      <c r="X16698" s="4"/>
      <c r="AJ16698" s="4"/>
      <c r="AK16698" s="4"/>
      <c r="AL16698" s="4"/>
      <c r="AM16698" s="4"/>
    </row>
    <row r="16699" spans="21:39" x14ac:dyDescent="0.2">
      <c r="U16699" s="4"/>
      <c r="V16699" s="4"/>
      <c r="W16699" s="4"/>
      <c r="X16699" s="4"/>
      <c r="AJ16699" s="4"/>
      <c r="AK16699" s="4"/>
      <c r="AL16699" s="4"/>
      <c r="AM16699" s="4"/>
    </row>
    <row r="16700" spans="21:39" x14ac:dyDescent="0.2">
      <c r="U16700" s="4"/>
      <c r="V16700" s="4"/>
      <c r="W16700" s="4"/>
      <c r="X16700" s="4"/>
      <c r="AJ16700" s="4"/>
      <c r="AK16700" s="4"/>
      <c r="AL16700" s="4"/>
      <c r="AM16700" s="4"/>
    </row>
    <row r="16701" spans="21:39" x14ac:dyDescent="0.2">
      <c r="U16701" s="4"/>
      <c r="V16701" s="4"/>
      <c r="W16701" s="4"/>
      <c r="X16701" s="4"/>
      <c r="AJ16701" s="4"/>
      <c r="AK16701" s="4"/>
      <c r="AL16701" s="4"/>
      <c r="AM16701" s="4"/>
    </row>
    <row r="16702" spans="21:39" x14ac:dyDescent="0.2">
      <c r="U16702" s="4"/>
      <c r="V16702" s="4"/>
      <c r="W16702" s="4"/>
      <c r="X16702" s="4"/>
      <c r="AJ16702" s="4"/>
      <c r="AK16702" s="4"/>
      <c r="AL16702" s="4"/>
      <c r="AM16702" s="4"/>
    </row>
    <row r="16703" spans="21:39" x14ac:dyDescent="0.2">
      <c r="U16703" s="4"/>
      <c r="V16703" s="4"/>
      <c r="W16703" s="4"/>
      <c r="X16703" s="4"/>
      <c r="AJ16703" s="4"/>
      <c r="AK16703" s="4"/>
      <c r="AL16703" s="4"/>
      <c r="AM16703" s="4"/>
    </row>
    <row r="16704" spans="21:39" x14ac:dyDescent="0.2">
      <c r="U16704" s="4"/>
      <c r="V16704" s="4"/>
      <c r="W16704" s="4"/>
      <c r="X16704" s="4"/>
      <c r="AJ16704" s="4"/>
      <c r="AK16704" s="4"/>
      <c r="AL16704" s="4"/>
      <c r="AM16704" s="4"/>
    </row>
    <row r="16705" spans="21:39" x14ac:dyDescent="0.2">
      <c r="U16705" s="4"/>
      <c r="V16705" s="4"/>
      <c r="W16705" s="4"/>
      <c r="X16705" s="4"/>
      <c r="AJ16705" s="4"/>
      <c r="AK16705" s="4"/>
      <c r="AL16705" s="4"/>
      <c r="AM16705" s="4"/>
    </row>
    <row r="16706" spans="21:39" x14ac:dyDescent="0.2">
      <c r="U16706" s="4"/>
      <c r="V16706" s="4"/>
      <c r="W16706" s="4"/>
      <c r="X16706" s="4"/>
      <c r="AJ16706" s="4"/>
      <c r="AK16706" s="4"/>
      <c r="AL16706" s="4"/>
      <c r="AM16706" s="4"/>
    </row>
    <row r="16707" spans="21:39" x14ac:dyDescent="0.2">
      <c r="U16707" s="4"/>
      <c r="V16707" s="4"/>
      <c r="W16707" s="4"/>
      <c r="X16707" s="4"/>
      <c r="AJ16707" s="4"/>
      <c r="AK16707" s="4"/>
      <c r="AL16707" s="4"/>
      <c r="AM16707" s="4"/>
    </row>
    <row r="16708" spans="21:39" x14ac:dyDescent="0.2">
      <c r="U16708" s="4"/>
      <c r="V16708" s="4"/>
      <c r="W16708" s="4"/>
      <c r="X16708" s="4"/>
      <c r="AJ16708" s="4"/>
      <c r="AK16708" s="4"/>
      <c r="AL16708" s="4"/>
      <c r="AM16708" s="4"/>
    </row>
    <row r="16709" spans="21:39" x14ac:dyDescent="0.2">
      <c r="U16709" s="4"/>
      <c r="V16709" s="4"/>
      <c r="W16709" s="4"/>
      <c r="X16709" s="4"/>
      <c r="AJ16709" s="4"/>
      <c r="AK16709" s="4"/>
      <c r="AL16709" s="4"/>
      <c r="AM16709" s="4"/>
    </row>
    <row r="16710" spans="21:39" x14ac:dyDescent="0.2">
      <c r="U16710" s="4"/>
      <c r="V16710" s="4"/>
      <c r="W16710" s="4"/>
      <c r="X16710" s="4"/>
      <c r="AJ16710" s="4"/>
      <c r="AK16710" s="4"/>
      <c r="AL16710" s="4"/>
      <c r="AM16710" s="4"/>
    </row>
    <row r="16711" spans="21:39" x14ac:dyDescent="0.2">
      <c r="U16711" s="4"/>
      <c r="V16711" s="4"/>
      <c r="W16711" s="4"/>
      <c r="X16711" s="4"/>
      <c r="AJ16711" s="4"/>
      <c r="AK16711" s="4"/>
      <c r="AL16711" s="4"/>
      <c r="AM16711" s="4"/>
    </row>
    <row r="16712" spans="21:39" x14ac:dyDescent="0.2">
      <c r="U16712" s="4"/>
      <c r="V16712" s="4"/>
      <c r="W16712" s="4"/>
      <c r="X16712" s="4"/>
      <c r="AJ16712" s="4"/>
      <c r="AK16712" s="4"/>
      <c r="AL16712" s="4"/>
      <c r="AM16712" s="4"/>
    </row>
    <row r="16713" spans="21:39" x14ac:dyDescent="0.2">
      <c r="U16713" s="4"/>
      <c r="V16713" s="4"/>
      <c r="W16713" s="4"/>
      <c r="X16713" s="4"/>
      <c r="AJ16713" s="4"/>
      <c r="AK16713" s="4"/>
      <c r="AL16713" s="4"/>
      <c r="AM16713" s="4"/>
    </row>
    <row r="16714" spans="21:39" x14ac:dyDescent="0.2">
      <c r="U16714" s="4"/>
      <c r="V16714" s="4"/>
      <c r="W16714" s="4"/>
      <c r="X16714" s="4"/>
      <c r="AJ16714" s="4"/>
      <c r="AK16714" s="4"/>
      <c r="AL16714" s="4"/>
      <c r="AM16714" s="4"/>
    </row>
    <row r="16715" spans="21:39" x14ac:dyDescent="0.2">
      <c r="U16715" s="4"/>
      <c r="V16715" s="4"/>
      <c r="W16715" s="4"/>
      <c r="X16715" s="4"/>
      <c r="AJ16715" s="4"/>
      <c r="AK16715" s="4"/>
      <c r="AL16715" s="4"/>
      <c r="AM16715" s="4"/>
    </row>
    <row r="16716" spans="21:39" x14ac:dyDescent="0.2">
      <c r="U16716" s="4"/>
      <c r="V16716" s="4"/>
      <c r="W16716" s="4"/>
      <c r="X16716" s="4"/>
      <c r="AJ16716" s="4"/>
      <c r="AK16716" s="4"/>
      <c r="AL16716" s="4"/>
      <c r="AM16716" s="4"/>
    </row>
    <row r="16717" spans="21:39" x14ac:dyDescent="0.2">
      <c r="U16717" s="4"/>
      <c r="V16717" s="4"/>
      <c r="W16717" s="4"/>
      <c r="X16717" s="4"/>
      <c r="AJ16717" s="4"/>
      <c r="AK16717" s="4"/>
      <c r="AL16717" s="4"/>
      <c r="AM16717" s="4"/>
    </row>
    <row r="16718" spans="21:39" x14ac:dyDescent="0.2">
      <c r="U16718" s="4"/>
      <c r="V16718" s="4"/>
      <c r="W16718" s="4"/>
      <c r="X16718" s="4"/>
      <c r="AJ16718" s="4"/>
      <c r="AK16718" s="4"/>
      <c r="AL16718" s="4"/>
      <c r="AM16718" s="4"/>
    </row>
    <row r="16719" spans="21:39" x14ac:dyDescent="0.2">
      <c r="U16719" s="4"/>
      <c r="V16719" s="4"/>
      <c r="W16719" s="4"/>
      <c r="X16719" s="4"/>
      <c r="AJ16719" s="4"/>
      <c r="AK16719" s="4"/>
      <c r="AL16719" s="4"/>
      <c r="AM16719" s="4"/>
    </row>
    <row r="16720" spans="21:39" x14ac:dyDescent="0.2">
      <c r="U16720" s="4"/>
      <c r="V16720" s="4"/>
      <c r="W16720" s="4"/>
      <c r="X16720" s="4"/>
      <c r="AJ16720" s="4"/>
      <c r="AK16720" s="4"/>
      <c r="AL16720" s="4"/>
      <c r="AM16720" s="4"/>
    </row>
    <row r="16721" spans="21:39" x14ac:dyDescent="0.2">
      <c r="U16721" s="4"/>
      <c r="V16721" s="4"/>
      <c r="W16721" s="4"/>
      <c r="X16721" s="4"/>
      <c r="AJ16721" s="4"/>
      <c r="AK16721" s="4"/>
      <c r="AL16721" s="4"/>
      <c r="AM16721" s="4"/>
    </row>
    <row r="16722" spans="21:39" x14ac:dyDescent="0.2">
      <c r="U16722" s="4"/>
      <c r="V16722" s="4"/>
      <c r="W16722" s="4"/>
      <c r="X16722" s="4"/>
      <c r="AJ16722" s="4"/>
      <c r="AK16722" s="4"/>
      <c r="AL16722" s="4"/>
      <c r="AM16722" s="4"/>
    </row>
    <row r="16723" spans="21:39" x14ac:dyDescent="0.2">
      <c r="U16723" s="4"/>
      <c r="V16723" s="4"/>
      <c r="W16723" s="4"/>
      <c r="X16723" s="4"/>
      <c r="AJ16723" s="4"/>
      <c r="AK16723" s="4"/>
      <c r="AL16723" s="4"/>
      <c r="AM16723" s="4"/>
    </row>
    <row r="16724" spans="21:39" x14ac:dyDescent="0.2">
      <c r="U16724" s="4"/>
      <c r="V16724" s="4"/>
      <c r="W16724" s="4"/>
      <c r="X16724" s="4"/>
      <c r="AJ16724" s="4"/>
      <c r="AK16724" s="4"/>
      <c r="AL16724" s="4"/>
      <c r="AM16724" s="4"/>
    </row>
    <row r="16725" spans="21:39" x14ac:dyDescent="0.2">
      <c r="U16725" s="4"/>
      <c r="V16725" s="4"/>
      <c r="W16725" s="4"/>
      <c r="X16725" s="4"/>
      <c r="AJ16725" s="4"/>
      <c r="AK16725" s="4"/>
      <c r="AL16725" s="4"/>
      <c r="AM16725" s="4"/>
    </row>
    <row r="16726" spans="21:39" x14ac:dyDescent="0.2">
      <c r="U16726" s="4"/>
      <c r="V16726" s="4"/>
      <c r="W16726" s="4"/>
      <c r="X16726" s="4"/>
      <c r="AJ16726" s="4"/>
      <c r="AK16726" s="4"/>
      <c r="AL16726" s="4"/>
      <c r="AM16726" s="4"/>
    </row>
    <row r="16727" spans="21:39" x14ac:dyDescent="0.2">
      <c r="U16727" s="4"/>
      <c r="V16727" s="4"/>
      <c r="W16727" s="4"/>
      <c r="X16727" s="4"/>
      <c r="AJ16727" s="4"/>
      <c r="AK16727" s="4"/>
      <c r="AL16727" s="4"/>
      <c r="AM16727" s="4"/>
    </row>
    <row r="16728" spans="21:39" x14ac:dyDescent="0.2">
      <c r="U16728" s="4"/>
      <c r="V16728" s="4"/>
      <c r="W16728" s="4"/>
      <c r="X16728" s="4"/>
      <c r="AJ16728" s="4"/>
      <c r="AK16728" s="4"/>
      <c r="AL16728" s="4"/>
      <c r="AM16728" s="4"/>
    </row>
    <row r="16729" spans="21:39" x14ac:dyDescent="0.2">
      <c r="U16729" s="4"/>
      <c r="V16729" s="4"/>
      <c r="W16729" s="4"/>
      <c r="X16729" s="4"/>
      <c r="AJ16729" s="4"/>
      <c r="AK16729" s="4"/>
      <c r="AL16729" s="4"/>
      <c r="AM16729" s="4"/>
    </row>
    <row r="16730" spans="21:39" x14ac:dyDescent="0.2">
      <c r="U16730" s="4"/>
      <c r="V16730" s="4"/>
      <c r="W16730" s="4"/>
      <c r="X16730" s="4"/>
      <c r="AJ16730" s="4"/>
      <c r="AK16730" s="4"/>
      <c r="AL16730" s="4"/>
      <c r="AM16730" s="4"/>
    </row>
    <row r="16731" spans="21:39" x14ac:dyDescent="0.2">
      <c r="U16731" s="4"/>
      <c r="V16731" s="4"/>
      <c r="W16731" s="4"/>
      <c r="X16731" s="4"/>
      <c r="AJ16731" s="4"/>
      <c r="AK16731" s="4"/>
      <c r="AL16731" s="4"/>
      <c r="AM16731" s="4"/>
    </row>
    <row r="16732" spans="21:39" x14ac:dyDescent="0.2">
      <c r="U16732" s="4"/>
      <c r="V16732" s="4"/>
      <c r="W16732" s="4"/>
      <c r="X16732" s="4"/>
      <c r="AJ16732" s="4"/>
      <c r="AK16732" s="4"/>
      <c r="AL16732" s="4"/>
      <c r="AM16732" s="4"/>
    </row>
    <row r="16733" spans="21:39" x14ac:dyDescent="0.2">
      <c r="U16733" s="4"/>
      <c r="V16733" s="4"/>
      <c r="W16733" s="4"/>
      <c r="X16733" s="4"/>
      <c r="AJ16733" s="4"/>
      <c r="AK16733" s="4"/>
      <c r="AL16733" s="4"/>
      <c r="AM16733" s="4"/>
    </row>
    <row r="16734" spans="21:39" x14ac:dyDescent="0.2">
      <c r="U16734" s="4"/>
      <c r="V16734" s="4"/>
      <c r="W16734" s="4"/>
      <c r="X16734" s="4"/>
      <c r="AJ16734" s="4"/>
      <c r="AK16734" s="4"/>
      <c r="AL16734" s="4"/>
      <c r="AM16734" s="4"/>
    </row>
    <row r="16735" spans="21:39" x14ac:dyDescent="0.2">
      <c r="U16735" s="4"/>
      <c r="V16735" s="4"/>
      <c r="W16735" s="4"/>
      <c r="X16735" s="4"/>
      <c r="AJ16735" s="4"/>
      <c r="AK16735" s="4"/>
      <c r="AL16735" s="4"/>
      <c r="AM16735" s="4"/>
    </row>
    <row r="16736" spans="21:39" x14ac:dyDescent="0.2">
      <c r="U16736" s="4"/>
      <c r="V16736" s="4"/>
      <c r="W16736" s="4"/>
      <c r="X16736" s="4"/>
      <c r="AJ16736" s="4"/>
      <c r="AK16736" s="4"/>
      <c r="AL16736" s="4"/>
      <c r="AM16736" s="4"/>
    </row>
    <row r="16737" spans="21:39" x14ac:dyDescent="0.2">
      <c r="U16737" s="4"/>
      <c r="V16737" s="4"/>
      <c r="W16737" s="4"/>
      <c r="X16737" s="4"/>
      <c r="AJ16737" s="4"/>
      <c r="AK16737" s="4"/>
      <c r="AL16737" s="4"/>
      <c r="AM16737" s="4"/>
    </row>
    <row r="16738" spans="21:39" x14ac:dyDescent="0.2">
      <c r="U16738" s="4"/>
      <c r="V16738" s="4"/>
      <c r="W16738" s="4"/>
      <c r="X16738" s="4"/>
      <c r="AJ16738" s="4"/>
      <c r="AK16738" s="4"/>
      <c r="AL16738" s="4"/>
      <c r="AM16738" s="4"/>
    </row>
    <row r="16739" spans="21:39" x14ac:dyDescent="0.2">
      <c r="U16739" s="4"/>
      <c r="V16739" s="4"/>
      <c r="W16739" s="4"/>
      <c r="X16739" s="4"/>
      <c r="AJ16739" s="4"/>
      <c r="AK16739" s="4"/>
      <c r="AL16739" s="4"/>
      <c r="AM16739" s="4"/>
    </row>
    <row r="16740" spans="21:39" x14ac:dyDescent="0.2">
      <c r="U16740" s="4"/>
      <c r="V16740" s="4"/>
      <c r="W16740" s="4"/>
      <c r="X16740" s="4"/>
      <c r="AJ16740" s="4"/>
      <c r="AK16740" s="4"/>
      <c r="AL16740" s="4"/>
      <c r="AM16740" s="4"/>
    </row>
    <row r="16741" spans="21:39" x14ac:dyDescent="0.2">
      <c r="U16741" s="4"/>
      <c r="V16741" s="4"/>
      <c r="W16741" s="4"/>
      <c r="X16741" s="4"/>
      <c r="AJ16741" s="4"/>
      <c r="AK16741" s="4"/>
      <c r="AL16741" s="4"/>
      <c r="AM16741" s="4"/>
    </row>
    <row r="16742" spans="21:39" x14ac:dyDescent="0.2">
      <c r="U16742" s="4"/>
      <c r="V16742" s="4"/>
      <c r="W16742" s="4"/>
      <c r="X16742" s="4"/>
      <c r="AJ16742" s="4"/>
      <c r="AK16742" s="4"/>
      <c r="AL16742" s="4"/>
      <c r="AM16742" s="4"/>
    </row>
    <row r="16743" spans="21:39" x14ac:dyDescent="0.2">
      <c r="U16743" s="4"/>
      <c r="V16743" s="4"/>
      <c r="W16743" s="4"/>
      <c r="X16743" s="4"/>
      <c r="AJ16743" s="4"/>
      <c r="AK16743" s="4"/>
      <c r="AL16743" s="4"/>
      <c r="AM16743" s="4"/>
    </row>
    <row r="16744" spans="21:39" x14ac:dyDescent="0.2">
      <c r="U16744" s="4"/>
      <c r="V16744" s="4"/>
      <c r="W16744" s="4"/>
      <c r="X16744" s="4"/>
      <c r="AJ16744" s="4"/>
      <c r="AK16744" s="4"/>
      <c r="AL16744" s="4"/>
      <c r="AM16744" s="4"/>
    </row>
    <row r="16745" spans="21:39" x14ac:dyDescent="0.2">
      <c r="U16745" s="4"/>
      <c r="V16745" s="4"/>
      <c r="W16745" s="4"/>
      <c r="X16745" s="4"/>
      <c r="AJ16745" s="4"/>
      <c r="AK16745" s="4"/>
      <c r="AL16745" s="4"/>
      <c r="AM16745" s="4"/>
    </row>
    <row r="16746" spans="21:39" x14ac:dyDescent="0.2">
      <c r="U16746" s="4"/>
      <c r="V16746" s="4"/>
      <c r="W16746" s="4"/>
      <c r="X16746" s="4"/>
      <c r="AJ16746" s="4"/>
      <c r="AK16746" s="4"/>
      <c r="AL16746" s="4"/>
      <c r="AM16746" s="4"/>
    </row>
    <row r="16747" spans="21:39" x14ac:dyDescent="0.2">
      <c r="U16747" s="4"/>
      <c r="V16747" s="4"/>
      <c r="W16747" s="4"/>
      <c r="X16747" s="4"/>
      <c r="AJ16747" s="4"/>
      <c r="AK16747" s="4"/>
      <c r="AL16747" s="4"/>
      <c r="AM16747" s="4"/>
    </row>
    <row r="16748" spans="21:39" x14ac:dyDescent="0.2">
      <c r="U16748" s="4"/>
      <c r="V16748" s="4"/>
      <c r="W16748" s="4"/>
      <c r="X16748" s="4"/>
      <c r="AJ16748" s="4"/>
      <c r="AK16748" s="4"/>
      <c r="AL16748" s="4"/>
      <c r="AM16748" s="4"/>
    </row>
    <row r="16749" spans="21:39" x14ac:dyDescent="0.2">
      <c r="U16749" s="4"/>
      <c r="V16749" s="4"/>
      <c r="W16749" s="4"/>
      <c r="X16749" s="4"/>
      <c r="AJ16749" s="4"/>
      <c r="AK16749" s="4"/>
      <c r="AL16749" s="4"/>
      <c r="AM16749" s="4"/>
    </row>
    <row r="16750" spans="21:39" x14ac:dyDescent="0.2">
      <c r="U16750" s="4"/>
      <c r="V16750" s="4"/>
      <c r="W16750" s="4"/>
      <c r="X16750" s="4"/>
      <c r="AJ16750" s="4"/>
      <c r="AK16750" s="4"/>
      <c r="AL16750" s="4"/>
      <c r="AM16750" s="4"/>
    </row>
    <row r="16751" spans="21:39" x14ac:dyDescent="0.2">
      <c r="U16751" s="4"/>
      <c r="V16751" s="4"/>
      <c r="W16751" s="4"/>
      <c r="X16751" s="4"/>
      <c r="AJ16751" s="4"/>
      <c r="AK16751" s="4"/>
      <c r="AL16751" s="4"/>
      <c r="AM16751" s="4"/>
    </row>
    <row r="16752" spans="21:39" x14ac:dyDescent="0.2">
      <c r="U16752" s="4"/>
      <c r="V16752" s="4"/>
      <c r="W16752" s="4"/>
      <c r="X16752" s="4"/>
      <c r="AJ16752" s="4"/>
      <c r="AK16752" s="4"/>
      <c r="AL16752" s="4"/>
      <c r="AM16752" s="4"/>
    </row>
    <row r="16753" spans="21:39" x14ac:dyDescent="0.2">
      <c r="U16753" s="4"/>
      <c r="V16753" s="4"/>
      <c r="W16753" s="4"/>
      <c r="X16753" s="4"/>
      <c r="AJ16753" s="4"/>
      <c r="AK16753" s="4"/>
      <c r="AL16753" s="4"/>
      <c r="AM16753" s="4"/>
    </row>
    <row r="16754" spans="21:39" x14ac:dyDescent="0.2">
      <c r="U16754" s="4"/>
      <c r="V16754" s="4"/>
      <c r="W16754" s="4"/>
      <c r="X16754" s="4"/>
      <c r="AJ16754" s="4"/>
      <c r="AK16754" s="4"/>
      <c r="AL16754" s="4"/>
      <c r="AM16754" s="4"/>
    </row>
    <row r="16755" spans="21:39" x14ac:dyDescent="0.2">
      <c r="U16755" s="4"/>
      <c r="V16755" s="4"/>
      <c r="W16755" s="4"/>
      <c r="X16755" s="4"/>
      <c r="AJ16755" s="4"/>
      <c r="AK16755" s="4"/>
      <c r="AL16755" s="4"/>
      <c r="AM16755" s="4"/>
    </row>
    <row r="16756" spans="21:39" x14ac:dyDescent="0.2">
      <c r="U16756" s="4"/>
      <c r="V16756" s="4"/>
      <c r="W16756" s="4"/>
      <c r="X16756" s="4"/>
      <c r="AJ16756" s="4"/>
      <c r="AK16756" s="4"/>
      <c r="AL16756" s="4"/>
      <c r="AM16756" s="4"/>
    </row>
    <row r="16757" spans="21:39" x14ac:dyDescent="0.2">
      <c r="U16757" s="4"/>
      <c r="V16757" s="4"/>
      <c r="W16757" s="4"/>
      <c r="X16757" s="4"/>
      <c r="AJ16757" s="4"/>
      <c r="AK16757" s="4"/>
      <c r="AL16757" s="4"/>
      <c r="AM16757" s="4"/>
    </row>
    <row r="16758" spans="21:39" x14ac:dyDescent="0.2">
      <c r="U16758" s="4"/>
      <c r="V16758" s="4"/>
      <c r="W16758" s="4"/>
      <c r="X16758" s="4"/>
      <c r="AJ16758" s="4"/>
      <c r="AK16758" s="4"/>
      <c r="AL16758" s="4"/>
      <c r="AM16758" s="4"/>
    </row>
    <row r="16759" spans="21:39" x14ac:dyDescent="0.2">
      <c r="U16759" s="4"/>
      <c r="V16759" s="4"/>
      <c r="W16759" s="4"/>
      <c r="X16759" s="4"/>
      <c r="AJ16759" s="4"/>
      <c r="AK16759" s="4"/>
      <c r="AL16759" s="4"/>
      <c r="AM16759" s="4"/>
    </row>
    <row r="16760" spans="21:39" x14ac:dyDescent="0.2">
      <c r="U16760" s="4"/>
      <c r="V16760" s="4"/>
      <c r="W16760" s="4"/>
      <c r="X16760" s="4"/>
      <c r="AJ16760" s="4"/>
      <c r="AK16760" s="4"/>
      <c r="AL16760" s="4"/>
      <c r="AM16760" s="4"/>
    </row>
    <row r="16761" spans="21:39" x14ac:dyDescent="0.2">
      <c r="U16761" s="4"/>
      <c r="V16761" s="4"/>
      <c r="W16761" s="4"/>
      <c r="X16761" s="4"/>
      <c r="AJ16761" s="4"/>
      <c r="AK16761" s="4"/>
      <c r="AL16761" s="4"/>
      <c r="AM16761" s="4"/>
    </row>
    <row r="16762" spans="21:39" x14ac:dyDescent="0.2">
      <c r="U16762" s="4"/>
      <c r="V16762" s="4"/>
      <c r="W16762" s="4"/>
      <c r="X16762" s="4"/>
      <c r="AJ16762" s="4"/>
      <c r="AK16762" s="4"/>
      <c r="AL16762" s="4"/>
      <c r="AM16762" s="4"/>
    </row>
    <row r="16763" spans="21:39" x14ac:dyDescent="0.2">
      <c r="U16763" s="4"/>
      <c r="V16763" s="4"/>
      <c r="W16763" s="4"/>
      <c r="X16763" s="4"/>
      <c r="AJ16763" s="4"/>
      <c r="AK16763" s="4"/>
      <c r="AL16763" s="4"/>
      <c r="AM16763" s="4"/>
    </row>
    <row r="16764" spans="21:39" x14ac:dyDescent="0.2">
      <c r="U16764" s="4"/>
      <c r="V16764" s="4"/>
      <c r="W16764" s="4"/>
      <c r="X16764" s="4"/>
      <c r="AJ16764" s="4"/>
      <c r="AK16764" s="4"/>
      <c r="AL16764" s="4"/>
      <c r="AM16764" s="4"/>
    </row>
    <row r="16765" spans="21:39" x14ac:dyDescent="0.2">
      <c r="U16765" s="4"/>
      <c r="V16765" s="4"/>
      <c r="W16765" s="4"/>
      <c r="X16765" s="4"/>
      <c r="AJ16765" s="4"/>
      <c r="AK16765" s="4"/>
      <c r="AL16765" s="4"/>
      <c r="AM16765" s="4"/>
    </row>
    <row r="16766" spans="21:39" x14ac:dyDescent="0.2">
      <c r="U16766" s="4"/>
      <c r="V16766" s="4"/>
      <c r="W16766" s="4"/>
      <c r="X16766" s="4"/>
      <c r="AJ16766" s="4"/>
      <c r="AK16766" s="4"/>
      <c r="AL16766" s="4"/>
      <c r="AM16766" s="4"/>
    </row>
    <row r="16767" spans="21:39" x14ac:dyDescent="0.2">
      <c r="U16767" s="4"/>
      <c r="V16767" s="4"/>
      <c r="W16767" s="4"/>
      <c r="X16767" s="4"/>
      <c r="AJ16767" s="4"/>
      <c r="AK16767" s="4"/>
      <c r="AL16767" s="4"/>
      <c r="AM16767" s="4"/>
    </row>
    <row r="16768" spans="21:39" x14ac:dyDescent="0.2">
      <c r="U16768" s="4"/>
      <c r="V16768" s="4"/>
      <c r="W16768" s="4"/>
      <c r="X16768" s="4"/>
      <c r="AJ16768" s="4"/>
      <c r="AK16768" s="4"/>
      <c r="AL16768" s="4"/>
      <c r="AM16768" s="4"/>
    </row>
    <row r="16769" spans="21:39" x14ac:dyDescent="0.2">
      <c r="U16769" s="4"/>
      <c r="V16769" s="4"/>
      <c r="W16769" s="4"/>
      <c r="X16769" s="4"/>
      <c r="AJ16769" s="4"/>
      <c r="AK16769" s="4"/>
      <c r="AL16769" s="4"/>
      <c r="AM16769" s="4"/>
    </row>
    <row r="16770" spans="21:39" x14ac:dyDescent="0.2">
      <c r="U16770" s="4"/>
      <c r="V16770" s="4"/>
      <c r="W16770" s="4"/>
      <c r="X16770" s="4"/>
      <c r="AJ16770" s="4"/>
      <c r="AK16770" s="4"/>
      <c r="AL16770" s="4"/>
      <c r="AM16770" s="4"/>
    </row>
    <row r="16771" spans="21:39" x14ac:dyDescent="0.2">
      <c r="U16771" s="4"/>
      <c r="V16771" s="4"/>
      <c r="W16771" s="4"/>
      <c r="X16771" s="4"/>
      <c r="AJ16771" s="4"/>
      <c r="AK16771" s="4"/>
      <c r="AL16771" s="4"/>
      <c r="AM16771" s="4"/>
    </row>
    <row r="16772" spans="21:39" x14ac:dyDescent="0.2">
      <c r="U16772" s="4"/>
      <c r="V16772" s="4"/>
      <c r="W16772" s="4"/>
      <c r="X16772" s="4"/>
      <c r="AJ16772" s="4"/>
      <c r="AK16772" s="4"/>
      <c r="AL16772" s="4"/>
      <c r="AM16772" s="4"/>
    </row>
    <row r="16773" spans="21:39" x14ac:dyDescent="0.2">
      <c r="U16773" s="4"/>
      <c r="V16773" s="4"/>
      <c r="W16773" s="4"/>
      <c r="X16773" s="4"/>
      <c r="AJ16773" s="4"/>
      <c r="AK16773" s="4"/>
      <c r="AL16773" s="4"/>
      <c r="AM16773" s="4"/>
    </row>
    <row r="16774" spans="21:39" x14ac:dyDescent="0.2">
      <c r="U16774" s="4"/>
      <c r="V16774" s="4"/>
      <c r="W16774" s="4"/>
      <c r="X16774" s="4"/>
      <c r="AJ16774" s="4"/>
      <c r="AK16774" s="4"/>
      <c r="AL16774" s="4"/>
      <c r="AM16774" s="4"/>
    </row>
    <row r="16775" spans="21:39" x14ac:dyDescent="0.2">
      <c r="U16775" s="4"/>
      <c r="V16775" s="4"/>
      <c r="W16775" s="4"/>
      <c r="X16775" s="4"/>
      <c r="AJ16775" s="4"/>
      <c r="AK16775" s="4"/>
      <c r="AL16775" s="4"/>
      <c r="AM16775" s="4"/>
    </row>
    <row r="16776" spans="21:39" x14ac:dyDescent="0.2">
      <c r="U16776" s="4"/>
      <c r="V16776" s="4"/>
      <c r="W16776" s="4"/>
      <c r="X16776" s="4"/>
      <c r="AJ16776" s="4"/>
      <c r="AK16776" s="4"/>
      <c r="AL16776" s="4"/>
      <c r="AM16776" s="4"/>
    </row>
    <row r="16777" spans="21:39" x14ac:dyDescent="0.2">
      <c r="U16777" s="4"/>
      <c r="V16777" s="4"/>
      <c r="W16777" s="4"/>
      <c r="X16777" s="4"/>
      <c r="AJ16777" s="4"/>
      <c r="AK16777" s="4"/>
      <c r="AL16777" s="4"/>
      <c r="AM16777" s="4"/>
    </row>
    <row r="16778" spans="21:39" x14ac:dyDescent="0.2">
      <c r="U16778" s="4"/>
      <c r="V16778" s="4"/>
      <c r="W16778" s="4"/>
      <c r="X16778" s="4"/>
      <c r="AJ16778" s="4"/>
      <c r="AK16778" s="4"/>
      <c r="AL16778" s="4"/>
      <c r="AM16778" s="4"/>
    </row>
    <row r="16779" spans="21:39" x14ac:dyDescent="0.2">
      <c r="U16779" s="4"/>
      <c r="V16779" s="4"/>
      <c r="W16779" s="4"/>
      <c r="X16779" s="4"/>
      <c r="AJ16779" s="4"/>
      <c r="AK16779" s="4"/>
      <c r="AL16779" s="4"/>
      <c r="AM16779" s="4"/>
    </row>
    <row r="16780" spans="21:39" x14ac:dyDescent="0.2">
      <c r="U16780" s="4"/>
      <c r="V16780" s="4"/>
      <c r="W16780" s="4"/>
      <c r="X16780" s="4"/>
      <c r="AJ16780" s="4"/>
      <c r="AK16780" s="4"/>
      <c r="AL16780" s="4"/>
      <c r="AM16780" s="4"/>
    </row>
    <row r="16781" spans="21:39" x14ac:dyDescent="0.2">
      <c r="U16781" s="4"/>
      <c r="V16781" s="4"/>
      <c r="W16781" s="4"/>
      <c r="X16781" s="4"/>
      <c r="AJ16781" s="4"/>
      <c r="AK16781" s="4"/>
      <c r="AL16781" s="4"/>
      <c r="AM16781" s="4"/>
    </row>
    <row r="16782" spans="21:39" x14ac:dyDescent="0.2">
      <c r="U16782" s="4"/>
      <c r="V16782" s="4"/>
      <c r="W16782" s="4"/>
      <c r="X16782" s="4"/>
      <c r="AJ16782" s="4"/>
      <c r="AK16782" s="4"/>
      <c r="AL16782" s="4"/>
      <c r="AM16782" s="4"/>
    </row>
    <row r="16783" spans="21:39" x14ac:dyDescent="0.2">
      <c r="U16783" s="4"/>
      <c r="V16783" s="4"/>
      <c r="W16783" s="4"/>
      <c r="X16783" s="4"/>
      <c r="AJ16783" s="4"/>
      <c r="AK16783" s="4"/>
      <c r="AL16783" s="4"/>
      <c r="AM16783" s="4"/>
    </row>
    <row r="16784" spans="21:39" x14ac:dyDescent="0.2">
      <c r="U16784" s="4"/>
      <c r="V16784" s="4"/>
      <c r="W16784" s="4"/>
      <c r="X16784" s="4"/>
      <c r="AJ16784" s="4"/>
      <c r="AK16784" s="4"/>
      <c r="AL16784" s="4"/>
      <c r="AM16784" s="4"/>
    </row>
    <row r="16785" spans="21:39" x14ac:dyDescent="0.2">
      <c r="U16785" s="4"/>
      <c r="V16785" s="4"/>
      <c r="W16785" s="4"/>
      <c r="X16785" s="4"/>
      <c r="AJ16785" s="4"/>
      <c r="AK16785" s="4"/>
      <c r="AL16785" s="4"/>
      <c r="AM16785" s="4"/>
    </row>
    <row r="16786" spans="21:39" x14ac:dyDescent="0.2">
      <c r="U16786" s="4"/>
      <c r="V16786" s="4"/>
      <c r="W16786" s="4"/>
      <c r="X16786" s="4"/>
      <c r="AJ16786" s="4"/>
      <c r="AK16786" s="4"/>
      <c r="AL16786" s="4"/>
      <c r="AM16786" s="4"/>
    </row>
    <row r="16787" spans="21:39" x14ac:dyDescent="0.2">
      <c r="U16787" s="4"/>
      <c r="V16787" s="4"/>
      <c r="W16787" s="4"/>
      <c r="X16787" s="4"/>
      <c r="AJ16787" s="4"/>
      <c r="AK16787" s="4"/>
      <c r="AL16787" s="4"/>
      <c r="AM16787" s="4"/>
    </row>
    <row r="16788" spans="21:39" x14ac:dyDescent="0.2">
      <c r="U16788" s="4"/>
      <c r="V16788" s="4"/>
      <c r="W16788" s="4"/>
      <c r="X16788" s="4"/>
      <c r="AJ16788" s="4"/>
      <c r="AK16788" s="4"/>
      <c r="AL16788" s="4"/>
      <c r="AM16788" s="4"/>
    </row>
    <row r="16789" spans="21:39" x14ac:dyDescent="0.2">
      <c r="U16789" s="4"/>
      <c r="V16789" s="4"/>
      <c r="W16789" s="4"/>
      <c r="X16789" s="4"/>
      <c r="AJ16789" s="4"/>
      <c r="AK16789" s="4"/>
      <c r="AL16789" s="4"/>
      <c r="AM16789" s="4"/>
    </row>
    <row r="16790" spans="21:39" x14ac:dyDescent="0.2">
      <c r="U16790" s="4"/>
      <c r="V16790" s="4"/>
      <c r="W16790" s="4"/>
      <c r="X16790" s="4"/>
      <c r="AJ16790" s="4"/>
      <c r="AK16790" s="4"/>
      <c r="AL16790" s="4"/>
      <c r="AM16790" s="4"/>
    </row>
    <row r="16791" spans="21:39" x14ac:dyDescent="0.2">
      <c r="U16791" s="4"/>
      <c r="V16791" s="4"/>
      <c r="W16791" s="4"/>
      <c r="X16791" s="4"/>
      <c r="AJ16791" s="4"/>
      <c r="AK16791" s="4"/>
      <c r="AL16791" s="4"/>
      <c r="AM16791" s="4"/>
    </row>
    <row r="16792" spans="21:39" x14ac:dyDescent="0.2">
      <c r="U16792" s="4"/>
      <c r="V16792" s="4"/>
      <c r="W16792" s="4"/>
      <c r="X16792" s="4"/>
      <c r="AJ16792" s="4"/>
      <c r="AK16792" s="4"/>
      <c r="AL16792" s="4"/>
      <c r="AM16792" s="4"/>
    </row>
    <row r="16793" spans="21:39" x14ac:dyDescent="0.2">
      <c r="U16793" s="4"/>
      <c r="V16793" s="4"/>
      <c r="W16793" s="4"/>
      <c r="X16793" s="4"/>
      <c r="AJ16793" s="4"/>
      <c r="AK16793" s="4"/>
      <c r="AL16793" s="4"/>
      <c r="AM16793" s="4"/>
    </row>
    <row r="16794" spans="21:39" x14ac:dyDescent="0.2">
      <c r="U16794" s="4"/>
      <c r="V16794" s="4"/>
      <c r="W16794" s="4"/>
      <c r="X16794" s="4"/>
      <c r="AJ16794" s="4"/>
      <c r="AK16794" s="4"/>
      <c r="AL16794" s="4"/>
      <c r="AM16794" s="4"/>
    </row>
    <row r="16795" spans="21:39" x14ac:dyDescent="0.2">
      <c r="U16795" s="4"/>
      <c r="V16795" s="4"/>
      <c r="W16795" s="4"/>
      <c r="X16795" s="4"/>
      <c r="AJ16795" s="4"/>
      <c r="AK16795" s="4"/>
      <c r="AL16795" s="4"/>
      <c r="AM16795" s="4"/>
    </row>
    <row r="16796" spans="21:39" x14ac:dyDescent="0.2">
      <c r="U16796" s="4"/>
      <c r="V16796" s="4"/>
      <c r="W16796" s="4"/>
      <c r="X16796" s="4"/>
      <c r="AJ16796" s="4"/>
      <c r="AK16796" s="4"/>
      <c r="AL16796" s="4"/>
      <c r="AM16796" s="4"/>
    </row>
    <row r="16797" spans="21:39" x14ac:dyDescent="0.2">
      <c r="U16797" s="4"/>
      <c r="V16797" s="4"/>
      <c r="W16797" s="4"/>
      <c r="X16797" s="4"/>
      <c r="AJ16797" s="4"/>
      <c r="AK16797" s="4"/>
      <c r="AL16797" s="4"/>
      <c r="AM16797" s="4"/>
    </row>
    <row r="16798" spans="21:39" x14ac:dyDescent="0.2">
      <c r="U16798" s="4"/>
      <c r="V16798" s="4"/>
      <c r="W16798" s="4"/>
      <c r="X16798" s="4"/>
      <c r="AJ16798" s="4"/>
      <c r="AK16798" s="4"/>
      <c r="AL16798" s="4"/>
      <c r="AM16798" s="4"/>
    </row>
    <row r="16799" spans="21:39" x14ac:dyDescent="0.2">
      <c r="U16799" s="4"/>
      <c r="V16799" s="4"/>
      <c r="W16799" s="4"/>
      <c r="X16799" s="4"/>
      <c r="AJ16799" s="4"/>
      <c r="AK16799" s="4"/>
      <c r="AL16799" s="4"/>
      <c r="AM16799" s="4"/>
    </row>
    <row r="16800" spans="21:39" x14ac:dyDescent="0.2">
      <c r="U16800" s="4"/>
      <c r="V16800" s="4"/>
      <c r="W16800" s="4"/>
      <c r="X16800" s="4"/>
      <c r="AJ16800" s="4"/>
      <c r="AK16800" s="4"/>
      <c r="AL16800" s="4"/>
      <c r="AM16800" s="4"/>
    </row>
    <row r="16801" spans="21:39" x14ac:dyDescent="0.2">
      <c r="U16801" s="4"/>
      <c r="V16801" s="4"/>
      <c r="W16801" s="4"/>
      <c r="X16801" s="4"/>
      <c r="AJ16801" s="4"/>
      <c r="AK16801" s="4"/>
      <c r="AL16801" s="4"/>
      <c r="AM16801" s="4"/>
    </row>
    <row r="16802" spans="21:39" x14ac:dyDescent="0.2">
      <c r="U16802" s="4"/>
      <c r="V16802" s="4"/>
      <c r="W16802" s="4"/>
      <c r="X16802" s="4"/>
      <c r="AJ16802" s="4"/>
      <c r="AK16802" s="4"/>
      <c r="AL16802" s="4"/>
      <c r="AM16802" s="4"/>
    </row>
    <row r="16803" spans="21:39" x14ac:dyDescent="0.2">
      <c r="U16803" s="4"/>
      <c r="V16803" s="4"/>
      <c r="W16803" s="4"/>
      <c r="X16803" s="4"/>
      <c r="AJ16803" s="4"/>
      <c r="AK16803" s="4"/>
      <c r="AL16803" s="4"/>
      <c r="AM16803" s="4"/>
    </row>
    <row r="16804" spans="21:39" x14ac:dyDescent="0.2">
      <c r="U16804" s="4"/>
      <c r="V16804" s="4"/>
      <c r="W16804" s="4"/>
      <c r="X16804" s="4"/>
      <c r="AJ16804" s="4"/>
      <c r="AK16804" s="4"/>
      <c r="AL16804" s="4"/>
      <c r="AM16804" s="4"/>
    </row>
    <row r="16805" spans="21:39" x14ac:dyDescent="0.2">
      <c r="U16805" s="4"/>
      <c r="V16805" s="4"/>
      <c r="W16805" s="4"/>
      <c r="X16805" s="4"/>
      <c r="AJ16805" s="4"/>
      <c r="AK16805" s="4"/>
      <c r="AL16805" s="4"/>
      <c r="AM16805" s="4"/>
    </row>
    <row r="16806" spans="21:39" x14ac:dyDescent="0.2">
      <c r="U16806" s="4"/>
      <c r="V16806" s="4"/>
      <c r="W16806" s="4"/>
      <c r="X16806" s="4"/>
      <c r="AJ16806" s="4"/>
      <c r="AK16806" s="4"/>
      <c r="AL16806" s="4"/>
      <c r="AM16806" s="4"/>
    </row>
    <row r="16807" spans="21:39" x14ac:dyDescent="0.2">
      <c r="U16807" s="4"/>
      <c r="V16807" s="4"/>
      <c r="W16807" s="4"/>
      <c r="X16807" s="4"/>
      <c r="AJ16807" s="4"/>
      <c r="AK16807" s="4"/>
      <c r="AL16807" s="4"/>
      <c r="AM16807" s="4"/>
    </row>
    <row r="16808" spans="21:39" x14ac:dyDescent="0.2">
      <c r="U16808" s="4"/>
      <c r="V16808" s="4"/>
      <c r="W16808" s="4"/>
      <c r="X16808" s="4"/>
      <c r="AJ16808" s="4"/>
      <c r="AK16808" s="4"/>
      <c r="AL16808" s="4"/>
      <c r="AM16808" s="4"/>
    </row>
    <row r="16809" spans="21:39" x14ac:dyDescent="0.2">
      <c r="U16809" s="4"/>
      <c r="V16809" s="4"/>
      <c r="W16809" s="4"/>
      <c r="X16809" s="4"/>
      <c r="AJ16809" s="4"/>
      <c r="AK16809" s="4"/>
      <c r="AL16809" s="4"/>
      <c r="AM16809" s="4"/>
    </row>
    <row r="16810" spans="21:39" x14ac:dyDescent="0.2">
      <c r="U16810" s="4"/>
      <c r="V16810" s="4"/>
      <c r="W16810" s="4"/>
      <c r="X16810" s="4"/>
      <c r="AJ16810" s="4"/>
      <c r="AK16810" s="4"/>
      <c r="AL16810" s="4"/>
      <c r="AM16810" s="4"/>
    </row>
    <row r="16811" spans="21:39" x14ac:dyDescent="0.2">
      <c r="U16811" s="4"/>
      <c r="V16811" s="4"/>
      <c r="W16811" s="4"/>
      <c r="X16811" s="4"/>
      <c r="AJ16811" s="4"/>
      <c r="AK16811" s="4"/>
      <c r="AL16811" s="4"/>
      <c r="AM16811" s="4"/>
    </row>
    <row r="16812" spans="21:39" x14ac:dyDescent="0.2">
      <c r="U16812" s="4"/>
      <c r="V16812" s="4"/>
      <c r="W16812" s="4"/>
      <c r="X16812" s="4"/>
      <c r="AJ16812" s="4"/>
      <c r="AK16812" s="4"/>
      <c r="AL16812" s="4"/>
      <c r="AM16812" s="4"/>
    </row>
    <row r="16813" spans="21:39" x14ac:dyDescent="0.2">
      <c r="U16813" s="4"/>
      <c r="V16813" s="4"/>
      <c r="W16813" s="4"/>
      <c r="X16813" s="4"/>
      <c r="AJ16813" s="4"/>
      <c r="AK16813" s="4"/>
      <c r="AL16813" s="4"/>
      <c r="AM16813" s="4"/>
    </row>
    <row r="16814" spans="21:39" x14ac:dyDescent="0.2">
      <c r="U16814" s="4"/>
      <c r="V16814" s="4"/>
      <c r="W16814" s="4"/>
      <c r="X16814" s="4"/>
      <c r="AJ16814" s="4"/>
      <c r="AK16814" s="4"/>
      <c r="AL16814" s="4"/>
      <c r="AM16814" s="4"/>
    </row>
    <row r="16815" spans="21:39" x14ac:dyDescent="0.2">
      <c r="U16815" s="4"/>
      <c r="V16815" s="4"/>
      <c r="W16815" s="4"/>
      <c r="X16815" s="4"/>
      <c r="AJ16815" s="4"/>
      <c r="AK16815" s="4"/>
      <c r="AL16815" s="4"/>
      <c r="AM16815" s="4"/>
    </row>
    <row r="16816" spans="21:39" x14ac:dyDescent="0.2">
      <c r="U16816" s="4"/>
      <c r="V16816" s="4"/>
      <c r="W16816" s="4"/>
      <c r="X16816" s="4"/>
      <c r="AJ16816" s="4"/>
      <c r="AK16816" s="4"/>
      <c r="AL16816" s="4"/>
      <c r="AM16816" s="4"/>
    </row>
    <row r="16817" spans="21:39" x14ac:dyDescent="0.2">
      <c r="U16817" s="4"/>
      <c r="V16817" s="4"/>
      <c r="W16817" s="4"/>
      <c r="X16817" s="4"/>
      <c r="AJ16817" s="4"/>
      <c r="AK16817" s="4"/>
      <c r="AL16817" s="4"/>
      <c r="AM16817" s="4"/>
    </row>
    <row r="16818" spans="21:39" x14ac:dyDescent="0.2">
      <c r="U16818" s="4"/>
      <c r="V16818" s="4"/>
      <c r="W16818" s="4"/>
      <c r="X16818" s="4"/>
      <c r="AJ16818" s="4"/>
      <c r="AK16818" s="4"/>
      <c r="AL16818" s="4"/>
      <c r="AM16818" s="4"/>
    </row>
    <row r="16819" spans="21:39" x14ac:dyDescent="0.2">
      <c r="U16819" s="4"/>
      <c r="V16819" s="4"/>
      <c r="W16819" s="4"/>
      <c r="X16819" s="4"/>
      <c r="AJ16819" s="4"/>
      <c r="AK16819" s="4"/>
      <c r="AL16819" s="4"/>
      <c r="AM16819" s="4"/>
    </row>
    <row r="16820" spans="21:39" x14ac:dyDescent="0.2">
      <c r="U16820" s="4"/>
      <c r="V16820" s="4"/>
      <c r="W16820" s="4"/>
      <c r="X16820" s="4"/>
      <c r="AJ16820" s="4"/>
      <c r="AK16820" s="4"/>
      <c r="AL16820" s="4"/>
      <c r="AM16820" s="4"/>
    </row>
    <row r="16821" spans="21:39" x14ac:dyDescent="0.2">
      <c r="U16821" s="4"/>
      <c r="V16821" s="4"/>
      <c r="W16821" s="4"/>
      <c r="X16821" s="4"/>
      <c r="AJ16821" s="4"/>
      <c r="AK16821" s="4"/>
      <c r="AL16821" s="4"/>
      <c r="AM16821" s="4"/>
    </row>
    <row r="16822" spans="21:39" x14ac:dyDescent="0.2">
      <c r="U16822" s="4"/>
      <c r="V16822" s="4"/>
      <c r="W16822" s="4"/>
      <c r="X16822" s="4"/>
      <c r="AJ16822" s="4"/>
      <c r="AK16822" s="4"/>
      <c r="AL16822" s="4"/>
      <c r="AM16822" s="4"/>
    </row>
    <row r="16823" spans="21:39" x14ac:dyDescent="0.2">
      <c r="U16823" s="4"/>
      <c r="V16823" s="4"/>
      <c r="W16823" s="4"/>
      <c r="X16823" s="4"/>
      <c r="AJ16823" s="4"/>
      <c r="AK16823" s="4"/>
      <c r="AL16823" s="4"/>
      <c r="AM16823" s="4"/>
    </row>
    <row r="16824" spans="21:39" x14ac:dyDescent="0.2">
      <c r="U16824" s="4"/>
      <c r="V16824" s="4"/>
      <c r="W16824" s="4"/>
      <c r="X16824" s="4"/>
      <c r="AJ16824" s="4"/>
      <c r="AK16824" s="4"/>
      <c r="AL16824" s="4"/>
      <c r="AM16824" s="4"/>
    </row>
    <row r="16825" spans="21:39" x14ac:dyDescent="0.2">
      <c r="U16825" s="4"/>
      <c r="V16825" s="4"/>
      <c r="W16825" s="4"/>
      <c r="X16825" s="4"/>
      <c r="AJ16825" s="4"/>
      <c r="AK16825" s="4"/>
      <c r="AL16825" s="4"/>
      <c r="AM16825" s="4"/>
    </row>
    <row r="16826" spans="21:39" x14ac:dyDescent="0.2">
      <c r="U16826" s="4"/>
      <c r="V16826" s="4"/>
      <c r="W16826" s="4"/>
      <c r="X16826" s="4"/>
      <c r="AJ16826" s="4"/>
      <c r="AK16826" s="4"/>
      <c r="AL16826" s="4"/>
      <c r="AM16826" s="4"/>
    </row>
    <row r="16827" spans="21:39" x14ac:dyDescent="0.2">
      <c r="U16827" s="4"/>
      <c r="V16827" s="4"/>
      <c r="W16827" s="4"/>
      <c r="X16827" s="4"/>
      <c r="AJ16827" s="4"/>
      <c r="AK16827" s="4"/>
      <c r="AL16827" s="4"/>
      <c r="AM16827" s="4"/>
    </row>
    <row r="16828" spans="21:39" x14ac:dyDescent="0.2">
      <c r="U16828" s="4"/>
      <c r="V16828" s="4"/>
      <c r="W16828" s="4"/>
      <c r="X16828" s="4"/>
      <c r="AJ16828" s="4"/>
      <c r="AK16828" s="4"/>
      <c r="AL16828" s="4"/>
      <c r="AM16828" s="4"/>
    </row>
    <row r="16829" spans="21:39" x14ac:dyDescent="0.2">
      <c r="U16829" s="4"/>
      <c r="V16829" s="4"/>
      <c r="W16829" s="4"/>
      <c r="X16829" s="4"/>
      <c r="AJ16829" s="4"/>
      <c r="AK16829" s="4"/>
      <c r="AL16829" s="4"/>
      <c r="AM16829" s="4"/>
    </row>
    <row r="16830" spans="21:39" x14ac:dyDescent="0.2">
      <c r="U16830" s="4"/>
      <c r="V16830" s="4"/>
      <c r="W16830" s="4"/>
      <c r="X16830" s="4"/>
      <c r="AJ16830" s="4"/>
      <c r="AK16830" s="4"/>
      <c r="AL16830" s="4"/>
      <c r="AM16830" s="4"/>
    </row>
    <row r="16831" spans="21:39" x14ac:dyDescent="0.2">
      <c r="U16831" s="4"/>
      <c r="V16831" s="4"/>
      <c r="W16831" s="4"/>
      <c r="X16831" s="4"/>
      <c r="AJ16831" s="4"/>
      <c r="AK16831" s="4"/>
      <c r="AL16831" s="4"/>
      <c r="AM16831" s="4"/>
    </row>
    <row r="16832" spans="21:39" x14ac:dyDescent="0.2">
      <c r="U16832" s="4"/>
      <c r="V16832" s="4"/>
      <c r="W16832" s="4"/>
      <c r="X16832" s="4"/>
      <c r="AJ16832" s="4"/>
      <c r="AK16832" s="4"/>
      <c r="AL16832" s="4"/>
      <c r="AM16832" s="4"/>
    </row>
    <row r="16833" spans="21:39" x14ac:dyDescent="0.2">
      <c r="U16833" s="4"/>
      <c r="V16833" s="4"/>
      <c r="W16833" s="4"/>
      <c r="X16833" s="4"/>
      <c r="AJ16833" s="4"/>
      <c r="AK16833" s="4"/>
      <c r="AL16833" s="4"/>
      <c r="AM16833" s="4"/>
    </row>
    <row r="16834" spans="21:39" x14ac:dyDescent="0.2">
      <c r="U16834" s="4"/>
      <c r="V16834" s="4"/>
      <c r="W16834" s="4"/>
      <c r="X16834" s="4"/>
      <c r="AJ16834" s="4"/>
      <c r="AK16834" s="4"/>
      <c r="AL16834" s="4"/>
      <c r="AM16834" s="4"/>
    </row>
    <row r="16835" spans="21:39" x14ac:dyDescent="0.2">
      <c r="U16835" s="4"/>
      <c r="V16835" s="4"/>
      <c r="W16835" s="4"/>
      <c r="X16835" s="4"/>
      <c r="AJ16835" s="4"/>
      <c r="AK16835" s="4"/>
      <c r="AL16835" s="4"/>
      <c r="AM16835" s="4"/>
    </row>
    <row r="16836" spans="21:39" x14ac:dyDescent="0.2">
      <c r="U16836" s="4"/>
      <c r="V16836" s="4"/>
      <c r="W16836" s="4"/>
      <c r="X16836" s="4"/>
      <c r="AJ16836" s="4"/>
      <c r="AK16836" s="4"/>
      <c r="AL16836" s="4"/>
      <c r="AM16836" s="4"/>
    </row>
    <row r="16837" spans="21:39" x14ac:dyDescent="0.2">
      <c r="U16837" s="4"/>
      <c r="V16837" s="4"/>
      <c r="W16837" s="4"/>
      <c r="X16837" s="4"/>
      <c r="AJ16837" s="4"/>
      <c r="AK16837" s="4"/>
      <c r="AL16837" s="4"/>
      <c r="AM16837" s="4"/>
    </row>
    <row r="16838" spans="21:39" x14ac:dyDescent="0.2">
      <c r="U16838" s="4"/>
      <c r="V16838" s="4"/>
      <c r="W16838" s="4"/>
      <c r="X16838" s="4"/>
      <c r="AJ16838" s="4"/>
      <c r="AK16838" s="4"/>
      <c r="AL16838" s="4"/>
      <c r="AM16838" s="4"/>
    </row>
    <row r="16839" spans="21:39" x14ac:dyDescent="0.2">
      <c r="U16839" s="4"/>
      <c r="V16839" s="4"/>
      <c r="W16839" s="4"/>
      <c r="X16839" s="4"/>
      <c r="AJ16839" s="4"/>
      <c r="AK16839" s="4"/>
      <c r="AL16839" s="4"/>
      <c r="AM16839" s="4"/>
    </row>
    <row r="16840" spans="21:39" x14ac:dyDescent="0.2">
      <c r="U16840" s="4"/>
      <c r="V16840" s="4"/>
      <c r="W16840" s="4"/>
      <c r="X16840" s="4"/>
      <c r="AJ16840" s="4"/>
      <c r="AK16840" s="4"/>
      <c r="AL16840" s="4"/>
      <c r="AM16840" s="4"/>
    </row>
    <row r="16841" spans="21:39" x14ac:dyDescent="0.2">
      <c r="U16841" s="4"/>
      <c r="V16841" s="4"/>
      <c r="W16841" s="4"/>
      <c r="X16841" s="4"/>
      <c r="AJ16841" s="4"/>
      <c r="AK16841" s="4"/>
      <c r="AL16841" s="4"/>
      <c r="AM16841" s="4"/>
    </row>
    <row r="16842" spans="21:39" x14ac:dyDescent="0.2">
      <c r="U16842" s="4"/>
      <c r="V16842" s="4"/>
      <c r="W16842" s="4"/>
      <c r="X16842" s="4"/>
      <c r="AJ16842" s="4"/>
      <c r="AK16842" s="4"/>
      <c r="AL16842" s="4"/>
      <c r="AM16842" s="4"/>
    </row>
    <row r="16843" spans="21:39" x14ac:dyDescent="0.2">
      <c r="U16843" s="4"/>
      <c r="V16843" s="4"/>
      <c r="W16843" s="4"/>
      <c r="X16843" s="4"/>
      <c r="AJ16843" s="4"/>
      <c r="AK16843" s="4"/>
      <c r="AL16843" s="4"/>
      <c r="AM16843" s="4"/>
    </row>
    <row r="16844" spans="21:39" x14ac:dyDescent="0.2">
      <c r="U16844" s="4"/>
      <c r="V16844" s="4"/>
      <c r="W16844" s="4"/>
      <c r="X16844" s="4"/>
      <c r="AJ16844" s="4"/>
      <c r="AK16844" s="4"/>
      <c r="AL16844" s="4"/>
      <c r="AM16844" s="4"/>
    </row>
    <row r="16845" spans="21:39" x14ac:dyDescent="0.2">
      <c r="U16845" s="4"/>
      <c r="V16845" s="4"/>
      <c r="W16845" s="4"/>
      <c r="X16845" s="4"/>
      <c r="AJ16845" s="4"/>
      <c r="AK16845" s="4"/>
      <c r="AL16845" s="4"/>
      <c r="AM16845" s="4"/>
    </row>
    <row r="16846" spans="21:39" x14ac:dyDescent="0.2">
      <c r="U16846" s="4"/>
      <c r="V16846" s="4"/>
      <c r="W16846" s="4"/>
      <c r="X16846" s="4"/>
      <c r="AJ16846" s="4"/>
      <c r="AK16846" s="4"/>
      <c r="AL16846" s="4"/>
      <c r="AM16846" s="4"/>
    </row>
    <row r="16847" spans="21:39" x14ac:dyDescent="0.2">
      <c r="U16847" s="4"/>
      <c r="V16847" s="4"/>
      <c r="W16847" s="4"/>
      <c r="X16847" s="4"/>
      <c r="AJ16847" s="4"/>
      <c r="AK16847" s="4"/>
      <c r="AL16847" s="4"/>
      <c r="AM16847" s="4"/>
    </row>
    <row r="16848" spans="21:39" x14ac:dyDescent="0.2">
      <c r="U16848" s="4"/>
      <c r="V16848" s="4"/>
      <c r="W16848" s="4"/>
      <c r="X16848" s="4"/>
      <c r="AJ16848" s="4"/>
      <c r="AK16848" s="4"/>
      <c r="AL16848" s="4"/>
      <c r="AM16848" s="4"/>
    </row>
    <row r="16849" spans="21:39" x14ac:dyDescent="0.2">
      <c r="U16849" s="4"/>
      <c r="V16849" s="4"/>
      <c r="W16849" s="4"/>
      <c r="X16849" s="4"/>
      <c r="AJ16849" s="4"/>
      <c r="AK16849" s="4"/>
      <c r="AL16849" s="4"/>
      <c r="AM16849" s="4"/>
    </row>
    <row r="16850" spans="21:39" x14ac:dyDescent="0.2">
      <c r="U16850" s="4"/>
      <c r="V16850" s="4"/>
      <c r="W16850" s="4"/>
      <c r="X16850" s="4"/>
      <c r="AJ16850" s="4"/>
      <c r="AK16850" s="4"/>
      <c r="AL16850" s="4"/>
      <c r="AM16850" s="4"/>
    </row>
    <row r="16851" spans="21:39" x14ac:dyDescent="0.2">
      <c r="U16851" s="4"/>
      <c r="V16851" s="4"/>
      <c r="W16851" s="4"/>
      <c r="X16851" s="4"/>
      <c r="AJ16851" s="4"/>
      <c r="AK16851" s="4"/>
      <c r="AL16851" s="4"/>
      <c r="AM16851" s="4"/>
    </row>
    <row r="16852" spans="21:39" x14ac:dyDescent="0.2">
      <c r="U16852" s="4"/>
      <c r="V16852" s="4"/>
      <c r="W16852" s="4"/>
      <c r="X16852" s="4"/>
      <c r="AJ16852" s="4"/>
      <c r="AK16852" s="4"/>
      <c r="AL16852" s="4"/>
      <c r="AM16852" s="4"/>
    </row>
    <row r="16853" spans="21:39" x14ac:dyDescent="0.2">
      <c r="U16853" s="4"/>
      <c r="V16853" s="4"/>
      <c r="W16853" s="4"/>
      <c r="X16853" s="4"/>
      <c r="AJ16853" s="4"/>
      <c r="AK16853" s="4"/>
      <c r="AL16853" s="4"/>
      <c r="AM16853" s="4"/>
    </row>
    <row r="16854" spans="21:39" x14ac:dyDescent="0.2">
      <c r="U16854" s="4"/>
      <c r="V16854" s="4"/>
      <c r="W16854" s="4"/>
      <c r="X16854" s="4"/>
      <c r="AJ16854" s="4"/>
      <c r="AK16854" s="4"/>
      <c r="AL16854" s="4"/>
      <c r="AM16854" s="4"/>
    </row>
    <row r="16855" spans="21:39" x14ac:dyDescent="0.2">
      <c r="U16855" s="4"/>
      <c r="V16855" s="4"/>
      <c r="W16855" s="4"/>
      <c r="X16855" s="4"/>
      <c r="AJ16855" s="4"/>
      <c r="AK16855" s="4"/>
      <c r="AL16855" s="4"/>
      <c r="AM16855" s="4"/>
    </row>
    <row r="16856" spans="21:39" x14ac:dyDescent="0.2">
      <c r="U16856" s="4"/>
      <c r="V16856" s="4"/>
      <c r="W16856" s="4"/>
      <c r="X16856" s="4"/>
      <c r="AJ16856" s="4"/>
      <c r="AK16856" s="4"/>
      <c r="AL16856" s="4"/>
      <c r="AM16856" s="4"/>
    </row>
    <row r="16857" spans="21:39" x14ac:dyDescent="0.2">
      <c r="U16857" s="4"/>
      <c r="V16857" s="4"/>
      <c r="W16857" s="4"/>
      <c r="X16857" s="4"/>
      <c r="AJ16857" s="4"/>
      <c r="AK16857" s="4"/>
      <c r="AL16857" s="4"/>
      <c r="AM16857" s="4"/>
    </row>
    <row r="16858" spans="21:39" x14ac:dyDescent="0.2">
      <c r="U16858" s="4"/>
      <c r="V16858" s="4"/>
      <c r="W16858" s="4"/>
      <c r="X16858" s="4"/>
      <c r="AJ16858" s="4"/>
      <c r="AK16858" s="4"/>
      <c r="AL16858" s="4"/>
      <c r="AM16858" s="4"/>
    </row>
    <row r="16859" spans="21:39" x14ac:dyDescent="0.2">
      <c r="U16859" s="4"/>
      <c r="V16859" s="4"/>
      <c r="W16859" s="4"/>
      <c r="X16859" s="4"/>
      <c r="AJ16859" s="4"/>
      <c r="AK16859" s="4"/>
      <c r="AL16859" s="4"/>
      <c r="AM16859" s="4"/>
    </row>
    <row r="16860" spans="21:39" x14ac:dyDescent="0.2">
      <c r="U16860" s="4"/>
      <c r="V16860" s="4"/>
      <c r="W16860" s="4"/>
      <c r="X16860" s="4"/>
      <c r="AJ16860" s="4"/>
      <c r="AK16860" s="4"/>
      <c r="AL16860" s="4"/>
      <c r="AM16860" s="4"/>
    </row>
    <row r="16861" spans="21:39" x14ac:dyDescent="0.2">
      <c r="U16861" s="4"/>
      <c r="V16861" s="4"/>
      <c r="W16861" s="4"/>
      <c r="X16861" s="4"/>
      <c r="AJ16861" s="4"/>
      <c r="AK16861" s="4"/>
      <c r="AL16861" s="4"/>
      <c r="AM16861" s="4"/>
    </row>
    <row r="16862" spans="21:39" x14ac:dyDescent="0.2">
      <c r="U16862" s="4"/>
      <c r="V16862" s="4"/>
      <c r="W16862" s="4"/>
      <c r="X16862" s="4"/>
      <c r="AJ16862" s="4"/>
      <c r="AK16862" s="4"/>
      <c r="AL16862" s="4"/>
      <c r="AM16862" s="4"/>
    </row>
    <row r="16863" spans="21:39" x14ac:dyDescent="0.2">
      <c r="U16863" s="4"/>
      <c r="V16863" s="4"/>
      <c r="W16863" s="4"/>
      <c r="X16863" s="4"/>
      <c r="AJ16863" s="4"/>
      <c r="AK16863" s="4"/>
      <c r="AL16863" s="4"/>
      <c r="AM16863" s="4"/>
    </row>
    <row r="16864" spans="21:39" x14ac:dyDescent="0.2">
      <c r="U16864" s="4"/>
      <c r="V16864" s="4"/>
      <c r="W16864" s="4"/>
      <c r="X16864" s="4"/>
      <c r="AJ16864" s="4"/>
      <c r="AK16864" s="4"/>
      <c r="AL16864" s="4"/>
      <c r="AM16864" s="4"/>
    </row>
    <row r="16865" spans="21:39" x14ac:dyDescent="0.2">
      <c r="U16865" s="4"/>
      <c r="V16865" s="4"/>
      <c r="W16865" s="4"/>
      <c r="X16865" s="4"/>
      <c r="AJ16865" s="4"/>
      <c r="AK16865" s="4"/>
      <c r="AL16865" s="4"/>
      <c r="AM16865" s="4"/>
    </row>
    <row r="16866" spans="21:39" x14ac:dyDescent="0.2">
      <c r="U16866" s="4"/>
      <c r="V16866" s="4"/>
      <c r="W16866" s="4"/>
      <c r="X16866" s="4"/>
      <c r="AJ16866" s="4"/>
      <c r="AK16866" s="4"/>
      <c r="AL16866" s="4"/>
      <c r="AM16866" s="4"/>
    </row>
    <row r="16867" spans="21:39" x14ac:dyDescent="0.2">
      <c r="U16867" s="4"/>
      <c r="V16867" s="4"/>
      <c r="W16867" s="4"/>
      <c r="X16867" s="4"/>
      <c r="AJ16867" s="4"/>
      <c r="AK16867" s="4"/>
      <c r="AL16867" s="4"/>
      <c r="AM16867" s="4"/>
    </row>
    <row r="16868" spans="21:39" x14ac:dyDescent="0.2">
      <c r="U16868" s="4"/>
      <c r="V16868" s="4"/>
      <c r="W16868" s="4"/>
      <c r="X16868" s="4"/>
      <c r="AJ16868" s="4"/>
      <c r="AK16868" s="4"/>
      <c r="AL16868" s="4"/>
      <c r="AM16868" s="4"/>
    </row>
    <row r="16869" spans="21:39" x14ac:dyDescent="0.2">
      <c r="U16869" s="4"/>
      <c r="V16869" s="4"/>
      <c r="W16869" s="4"/>
      <c r="X16869" s="4"/>
      <c r="AJ16869" s="4"/>
      <c r="AK16869" s="4"/>
      <c r="AL16869" s="4"/>
      <c r="AM16869" s="4"/>
    </row>
    <row r="16870" spans="21:39" x14ac:dyDescent="0.2">
      <c r="U16870" s="4"/>
      <c r="V16870" s="4"/>
      <c r="W16870" s="4"/>
      <c r="X16870" s="4"/>
      <c r="AJ16870" s="4"/>
      <c r="AK16870" s="4"/>
      <c r="AL16870" s="4"/>
      <c r="AM16870" s="4"/>
    </row>
    <row r="16871" spans="21:39" x14ac:dyDescent="0.2">
      <c r="U16871" s="4"/>
      <c r="V16871" s="4"/>
      <c r="W16871" s="4"/>
      <c r="X16871" s="4"/>
      <c r="AJ16871" s="4"/>
      <c r="AK16871" s="4"/>
      <c r="AL16871" s="4"/>
      <c r="AM16871" s="4"/>
    </row>
    <row r="16872" spans="21:39" x14ac:dyDescent="0.2">
      <c r="U16872" s="4"/>
      <c r="V16872" s="4"/>
      <c r="W16872" s="4"/>
      <c r="X16872" s="4"/>
      <c r="AJ16872" s="4"/>
      <c r="AK16872" s="4"/>
      <c r="AL16872" s="4"/>
      <c r="AM16872" s="4"/>
    </row>
    <row r="16873" spans="21:39" x14ac:dyDescent="0.2">
      <c r="U16873" s="4"/>
      <c r="V16873" s="4"/>
      <c r="W16873" s="4"/>
      <c r="X16873" s="4"/>
      <c r="AJ16873" s="4"/>
      <c r="AK16873" s="4"/>
      <c r="AL16873" s="4"/>
      <c r="AM16873" s="4"/>
    </row>
    <row r="16874" spans="21:39" x14ac:dyDescent="0.2">
      <c r="U16874" s="4"/>
      <c r="V16874" s="4"/>
      <c r="W16874" s="4"/>
      <c r="X16874" s="4"/>
      <c r="AJ16874" s="4"/>
      <c r="AK16874" s="4"/>
      <c r="AL16874" s="4"/>
      <c r="AM16874" s="4"/>
    </row>
    <row r="16875" spans="21:39" x14ac:dyDescent="0.2">
      <c r="U16875" s="4"/>
      <c r="V16875" s="4"/>
      <c r="W16875" s="4"/>
      <c r="X16875" s="4"/>
      <c r="AJ16875" s="4"/>
      <c r="AK16875" s="4"/>
      <c r="AL16875" s="4"/>
      <c r="AM16875" s="4"/>
    </row>
    <row r="16876" spans="21:39" x14ac:dyDescent="0.2">
      <c r="U16876" s="4"/>
      <c r="V16876" s="4"/>
      <c r="W16876" s="4"/>
      <c r="X16876" s="4"/>
      <c r="AJ16876" s="4"/>
      <c r="AK16876" s="4"/>
      <c r="AL16876" s="4"/>
      <c r="AM16876" s="4"/>
    </row>
    <row r="16877" spans="21:39" x14ac:dyDescent="0.2">
      <c r="U16877" s="4"/>
      <c r="V16877" s="4"/>
      <c r="W16877" s="4"/>
      <c r="X16877" s="4"/>
      <c r="AJ16877" s="4"/>
      <c r="AK16877" s="4"/>
      <c r="AL16877" s="4"/>
      <c r="AM16877" s="4"/>
    </row>
    <row r="16878" spans="21:39" x14ac:dyDescent="0.2">
      <c r="U16878" s="4"/>
      <c r="V16878" s="4"/>
      <c r="W16878" s="4"/>
      <c r="X16878" s="4"/>
      <c r="AJ16878" s="4"/>
      <c r="AK16878" s="4"/>
      <c r="AL16878" s="4"/>
      <c r="AM16878" s="4"/>
    </row>
    <row r="16879" spans="21:39" x14ac:dyDescent="0.2">
      <c r="U16879" s="4"/>
      <c r="V16879" s="4"/>
      <c r="W16879" s="4"/>
      <c r="X16879" s="4"/>
      <c r="AJ16879" s="4"/>
      <c r="AK16879" s="4"/>
      <c r="AL16879" s="4"/>
      <c r="AM16879" s="4"/>
    </row>
    <row r="16880" spans="21:39" x14ac:dyDescent="0.2">
      <c r="U16880" s="4"/>
      <c r="V16880" s="4"/>
      <c r="W16880" s="4"/>
      <c r="X16880" s="4"/>
      <c r="AJ16880" s="4"/>
      <c r="AK16880" s="4"/>
      <c r="AL16880" s="4"/>
      <c r="AM16880" s="4"/>
    </row>
    <row r="16881" spans="21:39" x14ac:dyDescent="0.2">
      <c r="U16881" s="4"/>
      <c r="V16881" s="4"/>
      <c r="W16881" s="4"/>
      <c r="X16881" s="4"/>
      <c r="AJ16881" s="4"/>
      <c r="AK16881" s="4"/>
      <c r="AL16881" s="4"/>
      <c r="AM16881" s="4"/>
    </row>
    <row r="16882" spans="21:39" x14ac:dyDescent="0.2">
      <c r="U16882" s="4"/>
      <c r="V16882" s="4"/>
      <c r="W16882" s="4"/>
      <c r="X16882" s="4"/>
      <c r="AJ16882" s="4"/>
      <c r="AK16882" s="4"/>
      <c r="AL16882" s="4"/>
      <c r="AM16882" s="4"/>
    </row>
    <row r="16883" spans="21:39" x14ac:dyDescent="0.2">
      <c r="U16883" s="4"/>
      <c r="V16883" s="4"/>
      <c r="W16883" s="4"/>
      <c r="X16883" s="4"/>
      <c r="AJ16883" s="4"/>
      <c r="AK16883" s="4"/>
      <c r="AL16883" s="4"/>
      <c r="AM16883" s="4"/>
    </row>
    <row r="16884" spans="21:39" x14ac:dyDescent="0.2">
      <c r="U16884" s="4"/>
      <c r="V16884" s="4"/>
      <c r="W16884" s="4"/>
      <c r="X16884" s="4"/>
      <c r="AJ16884" s="4"/>
      <c r="AK16884" s="4"/>
      <c r="AL16884" s="4"/>
      <c r="AM16884" s="4"/>
    </row>
    <row r="16885" spans="21:39" x14ac:dyDescent="0.2">
      <c r="U16885" s="4"/>
      <c r="V16885" s="4"/>
      <c r="W16885" s="4"/>
      <c r="X16885" s="4"/>
      <c r="AJ16885" s="4"/>
      <c r="AK16885" s="4"/>
      <c r="AL16885" s="4"/>
      <c r="AM16885" s="4"/>
    </row>
    <row r="16886" spans="21:39" x14ac:dyDescent="0.2">
      <c r="U16886" s="4"/>
      <c r="V16886" s="4"/>
      <c r="W16886" s="4"/>
      <c r="X16886" s="4"/>
      <c r="AJ16886" s="4"/>
      <c r="AK16886" s="4"/>
      <c r="AL16886" s="4"/>
      <c r="AM16886" s="4"/>
    </row>
    <row r="16887" spans="21:39" x14ac:dyDescent="0.2">
      <c r="U16887" s="4"/>
      <c r="V16887" s="4"/>
      <c r="W16887" s="4"/>
      <c r="X16887" s="4"/>
      <c r="AJ16887" s="4"/>
      <c r="AK16887" s="4"/>
      <c r="AL16887" s="4"/>
      <c r="AM16887" s="4"/>
    </row>
    <row r="16888" spans="21:39" x14ac:dyDescent="0.2">
      <c r="U16888" s="4"/>
      <c r="V16888" s="4"/>
      <c r="W16888" s="4"/>
      <c r="X16888" s="4"/>
      <c r="AJ16888" s="4"/>
      <c r="AK16888" s="4"/>
      <c r="AL16888" s="4"/>
      <c r="AM16888" s="4"/>
    </row>
    <row r="16889" spans="21:39" x14ac:dyDescent="0.2">
      <c r="U16889" s="4"/>
      <c r="V16889" s="4"/>
      <c r="W16889" s="4"/>
      <c r="X16889" s="4"/>
      <c r="AJ16889" s="4"/>
      <c r="AK16889" s="4"/>
      <c r="AL16889" s="4"/>
      <c r="AM16889" s="4"/>
    </row>
    <row r="16890" spans="21:39" x14ac:dyDescent="0.2">
      <c r="U16890" s="4"/>
      <c r="V16890" s="4"/>
      <c r="W16890" s="4"/>
      <c r="X16890" s="4"/>
      <c r="AJ16890" s="4"/>
      <c r="AK16890" s="4"/>
      <c r="AL16890" s="4"/>
      <c r="AM16890" s="4"/>
    </row>
    <row r="16891" spans="21:39" x14ac:dyDescent="0.2">
      <c r="U16891" s="4"/>
      <c r="V16891" s="4"/>
      <c r="W16891" s="4"/>
      <c r="X16891" s="4"/>
      <c r="AJ16891" s="4"/>
      <c r="AK16891" s="4"/>
      <c r="AL16891" s="4"/>
      <c r="AM16891" s="4"/>
    </row>
    <row r="16892" spans="21:39" x14ac:dyDescent="0.2">
      <c r="U16892" s="4"/>
      <c r="V16892" s="4"/>
      <c r="W16892" s="4"/>
      <c r="X16892" s="4"/>
      <c r="AJ16892" s="4"/>
      <c r="AK16892" s="4"/>
      <c r="AL16892" s="4"/>
      <c r="AM16892" s="4"/>
    </row>
    <row r="16893" spans="21:39" x14ac:dyDescent="0.2">
      <c r="U16893" s="4"/>
      <c r="V16893" s="4"/>
      <c r="W16893" s="4"/>
      <c r="X16893" s="4"/>
      <c r="AJ16893" s="4"/>
      <c r="AK16893" s="4"/>
      <c r="AL16893" s="4"/>
      <c r="AM16893" s="4"/>
    </row>
    <row r="16894" spans="21:39" x14ac:dyDescent="0.2">
      <c r="U16894" s="4"/>
      <c r="V16894" s="4"/>
      <c r="W16894" s="4"/>
      <c r="X16894" s="4"/>
      <c r="AJ16894" s="4"/>
      <c r="AK16894" s="4"/>
      <c r="AL16894" s="4"/>
      <c r="AM16894" s="4"/>
    </row>
    <row r="16895" spans="21:39" x14ac:dyDescent="0.2">
      <c r="U16895" s="4"/>
      <c r="V16895" s="4"/>
      <c r="W16895" s="4"/>
      <c r="X16895" s="4"/>
      <c r="AJ16895" s="4"/>
      <c r="AK16895" s="4"/>
      <c r="AL16895" s="4"/>
      <c r="AM16895" s="4"/>
    </row>
    <row r="16896" spans="21:39" x14ac:dyDescent="0.2">
      <c r="U16896" s="4"/>
      <c r="V16896" s="4"/>
      <c r="W16896" s="4"/>
      <c r="X16896" s="4"/>
      <c r="AJ16896" s="4"/>
      <c r="AK16896" s="4"/>
      <c r="AL16896" s="4"/>
      <c r="AM16896" s="4"/>
    </row>
    <row r="16897" spans="21:39" x14ac:dyDescent="0.2">
      <c r="U16897" s="4"/>
      <c r="V16897" s="4"/>
      <c r="W16897" s="4"/>
      <c r="X16897" s="4"/>
      <c r="AJ16897" s="4"/>
      <c r="AK16897" s="4"/>
      <c r="AL16897" s="4"/>
      <c r="AM16897" s="4"/>
    </row>
    <row r="16898" spans="21:39" x14ac:dyDescent="0.2">
      <c r="U16898" s="4"/>
      <c r="V16898" s="4"/>
      <c r="W16898" s="4"/>
      <c r="X16898" s="4"/>
      <c r="AJ16898" s="4"/>
      <c r="AK16898" s="4"/>
      <c r="AL16898" s="4"/>
      <c r="AM16898" s="4"/>
    </row>
    <row r="16899" spans="21:39" x14ac:dyDescent="0.2">
      <c r="U16899" s="4"/>
      <c r="V16899" s="4"/>
      <c r="W16899" s="4"/>
      <c r="X16899" s="4"/>
      <c r="AJ16899" s="4"/>
      <c r="AK16899" s="4"/>
      <c r="AL16899" s="4"/>
      <c r="AM16899" s="4"/>
    </row>
    <row r="16900" spans="21:39" x14ac:dyDescent="0.2">
      <c r="U16900" s="4"/>
      <c r="V16900" s="4"/>
      <c r="W16900" s="4"/>
      <c r="X16900" s="4"/>
      <c r="AJ16900" s="4"/>
      <c r="AK16900" s="4"/>
      <c r="AL16900" s="4"/>
      <c r="AM16900" s="4"/>
    </row>
    <row r="16901" spans="21:39" x14ac:dyDescent="0.2">
      <c r="U16901" s="4"/>
      <c r="V16901" s="4"/>
      <c r="W16901" s="4"/>
      <c r="X16901" s="4"/>
      <c r="AJ16901" s="4"/>
      <c r="AK16901" s="4"/>
      <c r="AL16901" s="4"/>
      <c r="AM16901" s="4"/>
    </row>
    <row r="16902" spans="21:39" x14ac:dyDescent="0.2">
      <c r="U16902" s="4"/>
      <c r="V16902" s="4"/>
      <c r="W16902" s="4"/>
      <c r="X16902" s="4"/>
      <c r="AJ16902" s="4"/>
      <c r="AK16902" s="4"/>
      <c r="AL16902" s="4"/>
      <c r="AM16902" s="4"/>
    </row>
    <row r="16903" spans="21:39" x14ac:dyDescent="0.2">
      <c r="U16903" s="4"/>
      <c r="V16903" s="4"/>
      <c r="W16903" s="4"/>
      <c r="X16903" s="4"/>
      <c r="AJ16903" s="4"/>
      <c r="AK16903" s="4"/>
      <c r="AL16903" s="4"/>
      <c r="AM16903" s="4"/>
    </row>
    <row r="16904" spans="21:39" x14ac:dyDescent="0.2">
      <c r="U16904" s="4"/>
      <c r="V16904" s="4"/>
      <c r="W16904" s="4"/>
      <c r="X16904" s="4"/>
      <c r="AJ16904" s="4"/>
      <c r="AK16904" s="4"/>
      <c r="AL16904" s="4"/>
      <c r="AM16904" s="4"/>
    </row>
    <row r="16905" spans="21:39" x14ac:dyDescent="0.2">
      <c r="U16905" s="4"/>
      <c r="V16905" s="4"/>
      <c r="W16905" s="4"/>
      <c r="X16905" s="4"/>
      <c r="AJ16905" s="4"/>
      <c r="AK16905" s="4"/>
      <c r="AL16905" s="4"/>
      <c r="AM16905" s="4"/>
    </row>
    <row r="16906" spans="21:39" x14ac:dyDescent="0.2">
      <c r="U16906" s="4"/>
      <c r="V16906" s="4"/>
      <c r="W16906" s="4"/>
      <c r="X16906" s="4"/>
      <c r="AJ16906" s="4"/>
      <c r="AK16906" s="4"/>
      <c r="AL16906" s="4"/>
      <c r="AM16906" s="4"/>
    </row>
    <row r="16907" spans="21:39" x14ac:dyDescent="0.2">
      <c r="U16907" s="4"/>
      <c r="V16907" s="4"/>
      <c r="W16907" s="4"/>
      <c r="X16907" s="4"/>
      <c r="AJ16907" s="4"/>
      <c r="AK16907" s="4"/>
      <c r="AL16907" s="4"/>
      <c r="AM16907" s="4"/>
    </row>
    <row r="16908" spans="21:39" x14ac:dyDescent="0.2">
      <c r="U16908" s="4"/>
      <c r="V16908" s="4"/>
      <c r="W16908" s="4"/>
      <c r="X16908" s="4"/>
      <c r="AJ16908" s="4"/>
      <c r="AK16908" s="4"/>
      <c r="AL16908" s="4"/>
      <c r="AM16908" s="4"/>
    </row>
    <row r="16909" spans="21:39" x14ac:dyDescent="0.2">
      <c r="U16909" s="4"/>
      <c r="V16909" s="4"/>
      <c r="W16909" s="4"/>
      <c r="X16909" s="4"/>
      <c r="AJ16909" s="4"/>
      <c r="AK16909" s="4"/>
      <c r="AL16909" s="4"/>
      <c r="AM16909" s="4"/>
    </row>
    <row r="16910" spans="21:39" x14ac:dyDescent="0.2">
      <c r="U16910" s="4"/>
      <c r="V16910" s="4"/>
      <c r="W16910" s="4"/>
      <c r="X16910" s="4"/>
      <c r="AJ16910" s="4"/>
      <c r="AK16910" s="4"/>
      <c r="AL16910" s="4"/>
      <c r="AM16910" s="4"/>
    </row>
    <row r="16911" spans="21:39" x14ac:dyDescent="0.2">
      <c r="U16911" s="4"/>
      <c r="V16911" s="4"/>
      <c r="W16911" s="4"/>
      <c r="X16911" s="4"/>
      <c r="AJ16911" s="4"/>
      <c r="AK16911" s="4"/>
      <c r="AL16911" s="4"/>
      <c r="AM16911" s="4"/>
    </row>
    <row r="16912" spans="21:39" x14ac:dyDescent="0.2">
      <c r="U16912" s="4"/>
      <c r="V16912" s="4"/>
      <c r="W16912" s="4"/>
      <c r="X16912" s="4"/>
      <c r="AJ16912" s="4"/>
      <c r="AK16912" s="4"/>
      <c r="AL16912" s="4"/>
      <c r="AM16912" s="4"/>
    </row>
    <row r="16913" spans="21:39" x14ac:dyDescent="0.2">
      <c r="U16913" s="4"/>
      <c r="V16913" s="4"/>
      <c r="W16913" s="4"/>
      <c r="X16913" s="4"/>
      <c r="AJ16913" s="4"/>
      <c r="AK16913" s="4"/>
      <c r="AL16913" s="4"/>
      <c r="AM16913" s="4"/>
    </row>
    <row r="16914" spans="21:39" x14ac:dyDescent="0.2">
      <c r="U16914" s="4"/>
      <c r="V16914" s="4"/>
      <c r="W16914" s="4"/>
      <c r="X16914" s="4"/>
      <c r="AJ16914" s="4"/>
      <c r="AK16914" s="4"/>
      <c r="AL16914" s="4"/>
      <c r="AM16914" s="4"/>
    </row>
    <row r="16915" spans="21:39" x14ac:dyDescent="0.2">
      <c r="U16915" s="4"/>
      <c r="V16915" s="4"/>
      <c r="W16915" s="4"/>
      <c r="X16915" s="4"/>
      <c r="AJ16915" s="4"/>
      <c r="AK16915" s="4"/>
      <c r="AL16915" s="4"/>
      <c r="AM16915" s="4"/>
    </row>
    <row r="16916" spans="21:39" x14ac:dyDescent="0.2">
      <c r="U16916" s="4"/>
      <c r="V16916" s="4"/>
      <c r="W16916" s="4"/>
      <c r="X16916" s="4"/>
      <c r="AJ16916" s="4"/>
      <c r="AK16916" s="4"/>
      <c r="AL16916" s="4"/>
      <c r="AM16916" s="4"/>
    </row>
    <row r="16917" spans="21:39" x14ac:dyDescent="0.2">
      <c r="U16917" s="4"/>
      <c r="V16917" s="4"/>
      <c r="W16917" s="4"/>
      <c r="X16917" s="4"/>
      <c r="AJ16917" s="4"/>
      <c r="AK16917" s="4"/>
      <c r="AL16917" s="4"/>
      <c r="AM16917" s="4"/>
    </row>
    <row r="16918" spans="21:39" x14ac:dyDescent="0.2">
      <c r="U16918" s="4"/>
      <c r="V16918" s="4"/>
      <c r="W16918" s="4"/>
      <c r="X16918" s="4"/>
      <c r="AJ16918" s="4"/>
      <c r="AK16918" s="4"/>
      <c r="AL16918" s="4"/>
      <c r="AM16918" s="4"/>
    </row>
    <row r="16919" spans="21:39" x14ac:dyDescent="0.2">
      <c r="U16919" s="4"/>
      <c r="V16919" s="4"/>
      <c r="W16919" s="4"/>
      <c r="X16919" s="4"/>
      <c r="AJ16919" s="4"/>
      <c r="AK16919" s="4"/>
      <c r="AL16919" s="4"/>
      <c r="AM16919" s="4"/>
    </row>
    <row r="16920" spans="21:39" x14ac:dyDescent="0.2">
      <c r="U16920" s="4"/>
      <c r="V16920" s="4"/>
      <c r="W16920" s="4"/>
      <c r="X16920" s="4"/>
      <c r="AJ16920" s="4"/>
      <c r="AK16920" s="4"/>
      <c r="AL16920" s="4"/>
      <c r="AM16920" s="4"/>
    </row>
    <row r="16921" spans="21:39" x14ac:dyDescent="0.2">
      <c r="U16921" s="4"/>
      <c r="V16921" s="4"/>
      <c r="W16921" s="4"/>
      <c r="X16921" s="4"/>
      <c r="AJ16921" s="4"/>
      <c r="AK16921" s="4"/>
      <c r="AL16921" s="4"/>
      <c r="AM16921" s="4"/>
    </row>
    <row r="16922" spans="21:39" x14ac:dyDescent="0.2">
      <c r="U16922" s="4"/>
      <c r="V16922" s="4"/>
      <c r="W16922" s="4"/>
      <c r="X16922" s="4"/>
      <c r="AJ16922" s="4"/>
      <c r="AK16922" s="4"/>
      <c r="AL16922" s="4"/>
      <c r="AM16922" s="4"/>
    </row>
    <row r="16923" spans="21:39" x14ac:dyDescent="0.2">
      <c r="U16923" s="4"/>
      <c r="V16923" s="4"/>
      <c r="W16923" s="4"/>
      <c r="X16923" s="4"/>
      <c r="AJ16923" s="4"/>
      <c r="AK16923" s="4"/>
      <c r="AL16923" s="4"/>
      <c r="AM16923" s="4"/>
    </row>
    <row r="16924" spans="21:39" x14ac:dyDescent="0.2">
      <c r="U16924" s="4"/>
      <c r="V16924" s="4"/>
      <c r="W16924" s="4"/>
      <c r="X16924" s="4"/>
      <c r="AJ16924" s="4"/>
      <c r="AK16924" s="4"/>
      <c r="AL16924" s="4"/>
      <c r="AM16924" s="4"/>
    </row>
    <row r="16925" spans="21:39" x14ac:dyDescent="0.2">
      <c r="U16925" s="4"/>
      <c r="V16925" s="4"/>
      <c r="W16925" s="4"/>
      <c r="X16925" s="4"/>
      <c r="AJ16925" s="4"/>
      <c r="AK16925" s="4"/>
      <c r="AL16925" s="4"/>
      <c r="AM16925" s="4"/>
    </row>
    <row r="16926" spans="21:39" x14ac:dyDescent="0.2">
      <c r="U16926" s="4"/>
      <c r="V16926" s="4"/>
      <c r="W16926" s="4"/>
      <c r="X16926" s="4"/>
      <c r="AJ16926" s="4"/>
      <c r="AK16926" s="4"/>
      <c r="AL16926" s="4"/>
      <c r="AM16926" s="4"/>
    </row>
    <row r="16927" spans="21:39" x14ac:dyDescent="0.2">
      <c r="U16927" s="4"/>
      <c r="V16927" s="4"/>
      <c r="W16927" s="4"/>
      <c r="X16927" s="4"/>
      <c r="AJ16927" s="4"/>
      <c r="AK16927" s="4"/>
      <c r="AL16927" s="4"/>
      <c r="AM16927" s="4"/>
    </row>
    <row r="16928" spans="21:39" x14ac:dyDescent="0.2">
      <c r="U16928" s="4"/>
      <c r="V16928" s="4"/>
      <c r="W16928" s="4"/>
      <c r="X16928" s="4"/>
      <c r="AJ16928" s="4"/>
      <c r="AK16928" s="4"/>
      <c r="AL16928" s="4"/>
      <c r="AM16928" s="4"/>
    </row>
    <row r="16929" spans="21:39" x14ac:dyDescent="0.2">
      <c r="U16929" s="4"/>
      <c r="V16929" s="4"/>
      <c r="W16929" s="4"/>
      <c r="X16929" s="4"/>
      <c r="AJ16929" s="4"/>
      <c r="AK16929" s="4"/>
      <c r="AL16929" s="4"/>
      <c r="AM16929" s="4"/>
    </row>
    <row r="16930" spans="21:39" x14ac:dyDescent="0.2">
      <c r="U16930" s="4"/>
      <c r="V16930" s="4"/>
      <c r="W16930" s="4"/>
      <c r="X16930" s="4"/>
      <c r="AJ16930" s="4"/>
      <c r="AK16930" s="4"/>
      <c r="AL16930" s="4"/>
      <c r="AM16930" s="4"/>
    </row>
    <row r="16931" spans="21:39" x14ac:dyDescent="0.2">
      <c r="U16931" s="4"/>
      <c r="V16931" s="4"/>
      <c r="W16931" s="4"/>
      <c r="X16931" s="4"/>
      <c r="AJ16931" s="4"/>
      <c r="AK16931" s="4"/>
      <c r="AL16931" s="4"/>
      <c r="AM16931" s="4"/>
    </row>
    <row r="16932" spans="21:39" x14ac:dyDescent="0.2">
      <c r="U16932" s="4"/>
      <c r="V16932" s="4"/>
      <c r="W16932" s="4"/>
      <c r="X16932" s="4"/>
      <c r="AJ16932" s="4"/>
      <c r="AK16932" s="4"/>
      <c r="AL16932" s="4"/>
      <c r="AM16932" s="4"/>
    </row>
    <row r="16933" spans="21:39" x14ac:dyDescent="0.2">
      <c r="U16933" s="4"/>
      <c r="V16933" s="4"/>
      <c r="W16933" s="4"/>
      <c r="X16933" s="4"/>
      <c r="AJ16933" s="4"/>
      <c r="AK16933" s="4"/>
      <c r="AL16933" s="4"/>
      <c r="AM16933" s="4"/>
    </row>
    <row r="16934" spans="21:39" x14ac:dyDescent="0.2">
      <c r="U16934" s="4"/>
      <c r="V16934" s="4"/>
      <c r="W16934" s="4"/>
      <c r="X16934" s="4"/>
      <c r="AJ16934" s="4"/>
      <c r="AK16934" s="4"/>
      <c r="AL16934" s="4"/>
      <c r="AM16934" s="4"/>
    </row>
    <row r="16935" spans="21:39" x14ac:dyDescent="0.2">
      <c r="U16935" s="4"/>
      <c r="V16935" s="4"/>
      <c r="W16935" s="4"/>
      <c r="X16935" s="4"/>
      <c r="AJ16935" s="4"/>
      <c r="AK16935" s="4"/>
      <c r="AL16935" s="4"/>
      <c r="AM16935" s="4"/>
    </row>
    <row r="16936" spans="21:39" x14ac:dyDescent="0.2">
      <c r="U16936" s="4"/>
      <c r="V16936" s="4"/>
      <c r="W16936" s="4"/>
      <c r="X16936" s="4"/>
      <c r="AJ16936" s="4"/>
      <c r="AK16936" s="4"/>
      <c r="AL16936" s="4"/>
      <c r="AM16936" s="4"/>
    </row>
    <row r="16937" spans="21:39" x14ac:dyDescent="0.2">
      <c r="U16937" s="4"/>
      <c r="V16937" s="4"/>
      <c r="W16937" s="4"/>
      <c r="X16937" s="4"/>
      <c r="AJ16937" s="4"/>
      <c r="AK16937" s="4"/>
      <c r="AL16937" s="4"/>
      <c r="AM16937" s="4"/>
    </row>
    <row r="16938" spans="21:39" x14ac:dyDescent="0.2">
      <c r="U16938" s="4"/>
      <c r="V16938" s="4"/>
      <c r="W16938" s="4"/>
      <c r="X16938" s="4"/>
      <c r="AJ16938" s="4"/>
      <c r="AK16938" s="4"/>
      <c r="AL16938" s="4"/>
      <c r="AM16938" s="4"/>
    </row>
    <row r="16939" spans="21:39" x14ac:dyDescent="0.2">
      <c r="U16939" s="4"/>
      <c r="V16939" s="4"/>
      <c r="W16939" s="4"/>
      <c r="X16939" s="4"/>
      <c r="AJ16939" s="4"/>
      <c r="AK16939" s="4"/>
      <c r="AL16939" s="4"/>
      <c r="AM16939" s="4"/>
    </row>
    <row r="16940" spans="21:39" x14ac:dyDescent="0.2">
      <c r="U16940" s="4"/>
      <c r="V16940" s="4"/>
      <c r="W16940" s="4"/>
      <c r="X16940" s="4"/>
      <c r="AJ16940" s="4"/>
      <c r="AK16940" s="4"/>
      <c r="AL16940" s="4"/>
      <c r="AM16940" s="4"/>
    </row>
    <row r="16941" spans="21:39" x14ac:dyDescent="0.2">
      <c r="U16941" s="4"/>
      <c r="V16941" s="4"/>
      <c r="W16941" s="4"/>
      <c r="X16941" s="4"/>
      <c r="AJ16941" s="4"/>
      <c r="AK16941" s="4"/>
      <c r="AL16941" s="4"/>
      <c r="AM16941" s="4"/>
    </row>
    <row r="16942" spans="21:39" x14ac:dyDescent="0.2">
      <c r="U16942" s="4"/>
      <c r="V16942" s="4"/>
      <c r="W16942" s="4"/>
      <c r="X16942" s="4"/>
      <c r="AJ16942" s="4"/>
      <c r="AK16942" s="4"/>
      <c r="AL16942" s="4"/>
      <c r="AM16942" s="4"/>
    </row>
    <row r="16943" spans="21:39" x14ac:dyDescent="0.2">
      <c r="U16943" s="4"/>
      <c r="V16943" s="4"/>
      <c r="W16943" s="4"/>
      <c r="X16943" s="4"/>
      <c r="AJ16943" s="4"/>
      <c r="AK16943" s="4"/>
      <c r="AL16943" s="4"/>
      <c r="AM16943" s="4"/>
    </row>
    <row r="16944" spans="21:39" x14ac:dyDescent="0.2">
      <c r="U16944" s="4"/>
      <c r="V16944" s="4"/>
      <c r="W16944" s="4"/>
      <c r="X16944" s="4"/>
      <c r="AJ16944" s="4"/>
      <c r="AK16944" s="4"/>
      <c r="AL16944" s="4"/>
      <c r="AM16944" s="4"/>
    </row>
    <row r="16945" spans="21:39" x14ac:dyDescent="0.2">
      <c r="U16945" s="4"/>
      <c r="V16945" s="4"/>
      <c r="W16945" s="4"/>
      <c r="X16945" s="4"/>
      <c r="AJ16945" s="4"/>
      <c r="AK16945" s="4"/>
      <c r="AL16945" s="4"/>
      <c r="AM16945" s="4"/>
    </row>
    <row r="16946" spans="21:39" x14ac:dyDescent="0.2">
      <c r="U16946" s="4"/>
      <c r="V16946" s="4"/>
      <c r="W16946" s="4"/>
      <c r="X16946" s="4"/>
      <c r="AJ16946" s="4"/>
      <c r="AK16946" s="4"/>
      <c r="AL16946" s="4"/>
      <c r="AM16946" s="4"/>
    </row>
    <row r="16947" spans="21:39" x14ac:dyDescent="0.2">
      <c r="U16947" s="4"/>
      <c r="V16947" s="4"/>
      <c r="W16947" s="4"/>
      <c r="X16947" s="4"/>
      <c r="AJ16947" s="4"/>
      <c r="AK16947" s="4"/>
      <c r="AL16947" s="4"/>
      <c r="AM16947" s="4"/>
    </row>
    <row r="16948" spans="21:39" x14ac:dyDescent="0.2">
      <c r="U16948" s="4"/>
      <c r="V16948" s="4"/>
      <c r="W16948" s="4"/>
      <c r="X16948" s="4"/>
      <c r="AJ16948" s="4"/>
      <c r="AK16948" s="4"/>
      <c r="AL16948" s="4"/>
      <c r="AM16948" s="4"/>
    </row>
    <row r="16949" spans="21:39" x14ac:dyDescent="0.2">
      <c r="U16949" s="4"/>
      <c r="V16949" s="4"/>
      <c r="W16949" s="4"/>
      <c r="X16949" s="4"/>
      <c r="AJ16949" s="4"/>
      <c r="AK16949" s="4"/>
      <c r="AL16949" s="4"/>
      <c r="AM16949" s="4"/>
    </row>
    <row r="16950" spans="21:39" x14ac:dyDescent="0.2">
      <c r="U16950" s="4"/>
      <c r="V16950" s="4"/>
      <c r="W16950" s="4"/>
      <c r="X16950" s="4"/>
      <c r="AJ16950" s="4"/>
      <c r="AK16950" s="4"/>
      <c r="AL16950" s="4"/>
      <c r="AM16950" s="4"/>
    </row>
    <row r="16951" spans="21:39" x14ac:dyDescent="0.2">
      <c r="U16951" s="4"/>
      <c r="V16951" s="4"/>
      <c r="W16951" s="4"/>
      <c r="X16951" s="4"/>
      <c r="AJ16951" s="4"/>
      <c r="AK16951" s="4"/>
      <c r="AL16951" s="4"/>
      <c r="AM16951" s="4"/>
    </row>
    <row r="16952" spans="21:39" x14ac:dyDescent="0.2">
      <c r="U16952" s="4"/>
      <c r="V16952" s="4"/>
      <c r="W16952" s="4"/>
      <c r="X16952" s="4"/>
      <c r="AJ16952" s="4"/>
      <c r="AK16952" s="4"/>
      <c r="AL16952" s="4"/>
      <c r="AM16952" s="4"/>
    </row>
    <row r="16953" spans="21:39" x14ac:dyDescent="0.2">
      <c r="U16953" s="4"/>
      <c r="V16953" s="4"/>
      <c r="W16953" s="4"/>
      <c r="X16953" s="4"/>
      <c r="AJ16953" s="4"/>
      <c r="AK16953" s="4"/>
      <c r="AL16953" s="4"/>
      <c r="AM16953" s="4"/>
    </row>
    <row r="16954" spans="21:39" x14ac:dyDescent="0.2">
      <c r="U16954" s="4"/>
      <c r="V16954" s="4"/>
      <c r="W16954" s="4"/>
      <c r="X16954" s="4"/>
      <c r="AJ16954" s="4"/>
      <c r="AK16954" s="4"/>
      <c r="AL16954" s="4"/>
      <c r="AM16954" s="4"/>
    </row>
    <row r="16955" spans="21:39" x14ac:dyDescent="0.2">
      <c r="U16955" s="4"/>
      <c r="V16955" s="4"/>
      <c r="W16955" s="4"/>
      <c r="X16955" s="4"/>
      <c r="AJ16955" s="4"/>
      <c r="AK16955" s="4"/>
      <c r="AL16955" s="4"/>
      <c r="AM16955" s="4"/>
    </row>
    <row r="16956" spans="21:39" x14ac:dyDescent="0.2">
      <c r="U16956" s="4"/>
      <c r="V16956" s="4"/>
      <c r="W16956" s="4"/>
      <c r="X16956" s="4"/>
      <c r="AJ16956" s="4"/>
      <c r="AK16956" s="4"/>
      <c r="AL16956" s="4"/>
      <c r="AM16956" s="4"/>
    </row>
    <row r="16957" spans="21:39" x14ac:dyDescent="0.2">
      <c r="U16957" s="4"/>
      <c r="V16957" s="4"/>
      <c r="W16957" s="4"/>
      <c r="X16957" s="4"/>
      <c r="AJ16957" s="4"/>
      <c r="AK16957" s="4"/>
      <c r="AL16957" s="4"/>
      <c r="AM16957" s="4"/>
    </row>
    <row r="16958" spans="21:39" x14ac:dyDescent="0.2">
      <c r="U16958" s="4"/>
      <c r="V16958" s="4"/>
      <c r="W16958" s="4"/>
      <c r="X16958" s="4"/>
      <c r="AJ16958" s="4"/>
      <c r="AK16958" s="4"/>
      <c r="AL16958" s="4"/>
      <c r="AM16958" s="4"/>
    </row>
    <row r="16959" spans="21:39" x14ac:dyDescent="0.2">
      <c r="U16959" s="4"/>
      <c r="V16959" s="4"/>
      <c r="W16959" s="4"/>
      <c r="X16959" s="4"/>
      <c r="AJ16959" s="4"/>
      <c r="AK16959" s="4"/>
      <c r="AL16959" s="4"/>
      <c r="AM16959" s="4"/>
    </row>
    <row r="16960" spans="21:39" x14ac:dyDescent="0.2">
      <c r="U16960" s="4"/>
      <c r="V16960" s="4"/>
      <c r="W16960" s="4"/>
      <c r="X16960" s="4"/>
      <c r="AJ16960" s="4"/>
      <c r="AK16960" s="4"/>
      <c r="AL16960" s="4"/>
      <c r="AM16960" s="4"/>
    </row>
    <row r="16961" spans="21:39" x14ac:dyDescent="0.2">
      <c r="U16961" s="4"/>
      <c r="V16961" s="4"/>
      <c r="W16961" s="4"/>
      <c r="X16961" s="4"/>
      <c r="AJ16961" s="4"/>
      <c r="AK16961" s="4"/>
      <c r="AL16961" s="4"/>
      <c r="AM16961" s="4"/>
    </row>
    <row r="16962" spans="21:39" x14ac:dyDescent="0.2">
      <c r="U16962" s="4"/>
      <c r="V16962" s="4"/>
      <c r="W16962" s="4"/>
      <c r="X16962" s="4"/>
      <c r="AJ16962" s="4"/>
      <c r="AK16962" s="4"/>
      <c r="AL16962" s="4"/>
      <c r="AM16962" s="4"/>
    </row>
    <row r="16963" spans="21:39" x14ac:dyDescent="0.2">
      <c r="U16963" s="4"/>
      <c r="V16963" s="4"/>
      <c r="W16963" s="4"/>
      <c r="X16963" s="4"/>
      <c r="AJ16963" s="4"/>
      <c r="AK16963" s="4"/>
      <c r="AL16963" s="4"/>
      <c r="AM16963" s="4"/>
    </row>
    <row r="16964" spans="21:39" x14ac:dyDescent="0.2">
      <c r="U16964" s="4"/>
      <c r="V16964" s="4"/>
      <c r="W16964" s="4"/>
      <c r="X16964" s="4"/>
      <c r="AJ16964" s="4"/>
      <c r="AK16964" s="4"/>
      <c r="AL16964" s="4"/>
      <c r="AM16964" s="4"/>
    </row>
    <row r="16965" spans="21:39" x14ac:dyDescent="0.2">
      <c r="U16965" s="4"/>
      <c r="V16965" s="4"/>
      <c r="W16965" s="4"/>
      <c r="X16965" s="4"/>
      <c r="AJ16965" s="4"/>
      <c r="AK16965" s="4"/>
      <c r="AL16965" s="4"/>
      <c r="AM16965" s="4"/>
    </row>
    <row r="16966" spans="21:39" x14ac:dyDescent="0.2">
      <c r="U16966" s="4"/>
      <c r="V16966" s="4"/>
      <c r="W16966" s="4"/>
      <c r="X16966" s="4"/>
      <c r="AJ16966" s="4"/>
      <c r="AK16966" s="4"/>
      <c r="AL16966" s="4"/>
      <c r="AM16966" s="4"/>
    </row>
    <row r="16967" spans="21:39" x14ac:dyDescent="0.2">
      <c r="U16967" s="4"/>
      <c r="V16967" s="4"/>
      <c r="W16967" s="4"/>
      <c r="X16967" s="4"/>
      <c r="AJ16967" s="4"/>
      <c r="AK16967" s="4"/>
      <c r="AL16967" s="4"/>
      <c r="AM16967" s="4"/>
    </row>
    <row r="16968" spans="21:39" x14ac:dyDescent="0.2">
      <c r="U16968" s="4"/>
      <c r="V16968" s="4"/>
      <c r="W16968" s="4"/>
      <c r="X16968" s="4"/>
      <c r="AJ16968" s="4"/>
      <c r="AK16968" s="4"/>
      <c r="AL16968" s="4"/>
      <c r="AM16968" s="4"/>
    </row>
    <row r="16969" spans="21:39" x14ac:dyDescent="0.2">
      <c r="U16969" s="4"/>
      <c r="V16969" s="4"/>
      <c r="W16969" s="4"/>
      <c r="X16969" s="4"/>
      <c r="AJ16969" s="4"/>
      <c r="AK16969" s="4"/>
      <c r="AL16969" s="4"/>
      <c r="AM16969" s="4"/>
    </row>
    <row r="16970" spans="21:39" x14ac:dyDescent="0.2">
      <c r="U16970" s="4"/>
      <c r="V16970" s="4"/>
      <c r="W16970" s="4"/>
      <c r="X16970" s="4"/>
      <c r="AJ16970" s="4"/>
      <c r="AK16970" s="4"/>
      <c r="AL16970" s="4"/>
      <c r="AM16970" s="4"/>
    </row>
    <row r="16971" spans="21:39" x14ac:dyDescent="0.2">
      <c r="U16971" s="4"/>
      <c r="V16971" s="4"/>
      <c r="W16971" s="4"/>
      <c r="X16971" s="4"/>
      <c r="AJ16971" s="4"/>
      <c r="AK16971" s="4"/>
      <c r="AL16971" s="4"/>
      <c r="AM16971" s="4"/>
    </row>
    <row r="16972" spans="21:39" x14ac:dyDescent="0.2">
      <c r="U16972" s="4"/>
      <c r="V16972" s="4"/>
      <c r="W16972" s="4"/>
      <c r="X16972" s="4"/>
      <c r="AJ16972" s="4"/>
      <c r="AK16972" s="4"/>
      <c r="AL16972" s="4"/>
      <c r="AM16972" s="4"/>
    </row>
    <row r="16973" spans="21:39" x14ac:dyDescent="0.2">
      <c r="U16973" s="4"/>
      <c r="V16973" s="4"/>
      <c r="W16973" s="4"/>
      <c r="X16973" s="4"/>
      <c r="AJ16973" s="4"/>
      <c r="AK16973" s="4"/>
      <c r="AL16973" s="4"/>
      <c r="AM16973" s="4"/>
    </row>
    <row r="16974" spans="21:39" x14ac:dyDescent="0.2">
      <c r="U16974" s="4"/>
      <c r="V16974" s="4"/>
      <c r="W16974" s="4"/>
      <c r="X16974" s="4"/>
      <c r="AJ16974" s="4"/>
      <c r="AK16974" s="4"/>
      <c r="AL16974" s="4"/>
      <c r="AM16974" s="4"/>
    </row>
    <row r="16975" spans="21:39" x14ac:dyDescent="0.2">
      <c r="U16975" s="4"/>
      <c r="V16975" s="4"/>
      <c r="W16975" s="4"/>
      <c r="X16975" s="4"/>
      <c r="AJ16975" s="4"/>
      <c r="AK16975" s="4"/>
      <c r="AL16975" s="4"/>
      <c r="AM16975" s="4"/>
    </row>
    <row r="16976" spans="21:39" x14ac:dyDescent="0.2">
      <c r="U16976" s="4"/>
      <c r="V16976" s="4"/>
      <c r="W16976" s="4"/>
      <c r="X16976" s="4"/>
      <c r="AJ16976" s="4"/>
      <c r="AK16976" s="4"/>
      <c r="AL16976" s="4"/>
      <c r="AM16976" s="4"/>
    </row>
    <row r="16977" spans="21:39" x14ac:dyDescent="0.2">
      <c r="U16977" s="4"/>
      <c r="V16977" s="4"/>
      <c r="W16977" s="4"/>
      <c r="X16977" s="4"/>
      <c r="AJ16977" s="4"/>
      <c r="AK16977" s="4"/>
      <c r="AL16977" s="4"/>
      <c r="AM16977" s="4"/>
    </row>
    <row r="16978" spans="21:39" x14ac:dyDescent="0.2">
      <c r="U16978" s="4"/>
      <c r="V16978" s="4"/>
      <c r="W16978" s="4"/>
      <c r="X16978" s="4"/>
      <c r="AJ16978" s="4"/>
      <c r="AK16978" s="4"/>
      <c r="AL16978" s="4"/>
      <c r="AM16978" s="4"/>
    </row>
    <row r="16979" spans="21:39" x14ac:dyDescent="0.2">
      <c r="U16979" s="4"/>
      <c r="V16979" s="4"/>
      <c r="W16979" s="4"/>
      <c r="X16979" s="4"/>
      <c r="AJ16979" s="4"/>
      <c r="AK16979" s="4"/>
      <c r="AL16979" s="4"/>
      <c r="AM16979" s="4"/>
    </row>
    <row r="16980" spans="21:39" x14ac:dyDescent="0.2">
      <c r="U16980" s="4"/>
      <c r="V16980" s="4"/>
      <c r="W16980" s="4"/>
      <c r="X16980" s="4"/>
      <c r="AJ16980" s="4"/>
      <c r="AK16980" s="4"/>
      <c r="AL16980" s="4"/>
      <c r="AM16980" s="4"/>
    </row>
    <row r="16981" spans="21:39" x14ac:dyDescent="0.2">
      <c r="U16981" s="4"/>
      <c r="V16981" s="4"/>
      <c r="W16981" s="4"/>
      <c r="X16981" s="4"/>
      <c r="AJ16981" s="4"/>
      <c r="AK16981" s="4"/>
      <c r="AL16981" s="4"/>
      <c r="AM16981" s="4"/>
    </row>
    <row r="16982" spans="21:39" x14ac:dyDescent="0.2">
      <c r="U16982" s="4"/>
      <c r="V16982" s="4"/>
      <c r="W16982" s="4"/>
      <c r="X16982" s="4"/>
      <c r="AJ16982" s="4"/>
      <c r="AK16982" s="4"/>
      <c r="AL16982" s="4"/>
      <c r="AM16982" s="4"/>
    </row>
    <row r="16983" spans="21:39" x14ac:dyDescent="0.2">
      <c r="U16983" s="4"/>
      <c r="V16983" s="4"/>
      <c r="W16983" s="4"/>
      <c r="X16983" s="4"/>
      <c r="AJ16983" s="4"/>
      <c r="AK16983" s="4"/>
      <c r="AL16983" s="4"/>
      <c r="AM16983" s="4"/>
    </row>
    <row r="16984" spans="21:39" x14ac:dyDescent="0.2">
      <c r="U16984" s="4"/>
      <c r="V16984" s="4"/>
      <c r="W16984" s="4"/>
      <c r="X16984" s="4"/>
      <c r="AJ16984" s="4"/>
      <c r="AK16984" s="4"/>
      <c r="AL16984" s="4"/>
      <c r="AM16984" s="4"/>
    </row>
    <row r="16985" spans="21:39" x14ac:dyDescent="0.2">
      <c r="U16985" s="4"/>
      <c r="V16985" s="4"/>
      <c r="W16985" s="4"/>
      <c r="X16985" s="4"/>
      <c r="AJ16985" s="4"/>
      <c r="AK16985" s="4"/>
      <c r="AL16985" s="4"/>
      <c r="AM16985" s="4"/>
    </row>
    <row r="16986" spans="21:39" x14ac:dyDescent="0.2">
      <c r="U16986" s="4"/>
      <c r="V16986" s="4"/>
      <c r="W16986" s="4"/>
      <c r="X16986" s="4"/>
      <c r="AJ16986" s="4"/>
      <c r="AK16986" s="4"/>
      <c r="AL16986" s="4"/>
      <c r="AM16986" s="4"/>
    </row>
    <row r="16987" spans="21:39" x14ac:dyDescent="0.2">
      <c r="U16987" s="4"/>
      <c r="V16987" s="4"/>
      <c r="W16987" s="4"/>
      <c r="X16987" s="4"/>
      <c r="AJ16987" s="4"/>
      <c r="AK16987" s="4"/>
      <c r="AL16987" s="4"/>
      <c r="AM16987" s="4"/>
    </row>
    <row r="16988" spans="21:39" x14ac:dyDescent="0.2">
      <c r="U16988" s="4"/>
      <c r="V16988" s="4"/>
      <c r="W16988" s="4"/>
      <c r="X16988" s="4"/>
      <c r="AJ16988" s="4"/>
      <c r="AK16988" s="4"/>
      <c r="AL16988" s="4"/>
      <c r="AM16988" s="4"/>
    </row>
    <row r="16989" spans="21:39" x14ac:dyDescent="0.2">
      <c r="U16989" s="4"/>
      <c r="V16989" s="4"/>
      <c r="W16989" s="4"/>
      <c r="X16989" s="4"/>
      <c r="AJ16989" s="4"/>
      <c r="AK16989" s="4"/>
      <c r="AL16989" s="4"/>
      <c r="AM16989" s="4"/>
    </row>
    <row r="16990" spans="21:39" x14ac:dyDescent="0.2">
      <c r="U16990" s="4"/>
      <c r="V16990" s="4"/>
      <c r="W16990" s="4"/>
      <c r="X16990" s="4"/>
      <c r="AJ16990" s="4"/>
      <c r="AK16990" s="4"/>
      <c r="AL16990" s="4"/>
      <c r="AM16990" s="4"/>
    </row>
    <row r="16991" spans="21:39" x14ac:dyDescent="0.2">
      <c r="U16991" s="4"/>
      <c r="V16991" s="4"/>
      <c r="W16991" s="4"/>
      <c r="X16991" s="4"/>
      <c r="AJ16991" s="4"/>
      <c r="AK16991" s="4"/>
      <c r="AL16991" s="4"/>
      <c r="AM16991" s="4"/>
    </row>
    <row r="16992" spans="21:39" x14ac:dyDescent="0.2">
      <c r="U16992" s="4"/>
      <c r="V16992" s="4"/>
      <c r="W16992" s="4"/>
      <c r="X16992" s="4"/>
      <c r="AJ16992" s="4"/>
      <c r="AK16992" s="4"/>
      <c r="AL16992" s="4"/>
      <c r="AM16992" s="4"/>
    </row>
    <row r="16993" spans="21:39" x14ac:dyDescent="0.2">
      <c r="U16993" s="4"/>
      <c r="V16993" s="4"/>
      <c r="W16993" s="4"/>
      <c r="X16993" s="4"/>
      <c r="AJ16993" s="4"/>
      <c r="AK16993" s="4"/>
      <c r="AL16993" s="4"/>
      <c r="AM16993" s="4"/>
    </row>
    <row r="16994" spans="21:39" x14ac:dyDescent="0.2">
      <c r="U16994" s="4"/>
      <c r="V16994" s="4"/>
      <c r="W16994" s="4"/>
      <c r="X16994" s="4"/>
      <c r="AJ16994" s="4"/>
      <c r="AK16994" s="4"/>
      <c r="AL16994" s="4"/>
      <c r="AM16994" s="4"/>
    </row>
    <row r="16995" spans="21:39" x14ac:dyDescent="0.2">
      <c r="U16995" s="4"/>
      <c r="V16995" s="4"/>
      <c r="W16995" s="4"/>
      <c r="X16995" s="4"/>
      <c r="AJ16995" s="4"/>
      <c r="AK16995" s="4"/>
      <c r="AL16995" s="4"/>
      <c r="AM16995" s="4"/>
    </row>
    <row r="16996" spans="21:39" x14ac:dyDescent="0.2">
      <c r="U16996" s="4"/>
      <c r="V16996" s="4"/>
      <c r="W16996" s="4"/>
      <c r="X16996" s="4"/>
      <c r="AJ16996" s="4"/>
      <c r="AK16996" s="4"/>
      <c r="AL16996" s="4"/>
      <c r="AM16996" s="4"/>
    </row>
    <row r="16997" spans="21:39" x14ac:dyDescent="0.2">
      <c r="U16997" s="4"/>
      <c r="V16997" s="4"/>
      <c r="W16997" s="4"/>
      <c r="X16997" s="4"/>
      <c r="AJ16997" s="4"/>
      <c r="AK16997" s="4"/>
      <c r="AL16997" s="4"/>
      <c r="AM16997" s="4"/>
    </row>
    <row r="16998" spans="21:39" x14ac:dyDescent="0.2">
      <c r="U16998" s="4"/>
      <c r="V16998" s="4"/>
      <c r="W16998" s="4"/>
      <c r="X16998" s="4"/>
      <c r="AJ16998" s="4"/>
      <c r="AK16998" s="4"/>
      <c r="AL16998" s="4"/>
      <c r="AM16998" s="4"/>
    </row>
    <row r="16999" spans="21:39" x14ac:dyDescent="0.2">
      <c r="U16999" s="4"/>
      <c r="V16999" s="4"/>
      <c r="W16999" s="4"/>
      <c r="X16999" s="4"/>
      <c r="AJ16999" s="4"/>
      <c r="AK16999" s="4"/>
      <c r="AL16999" s="4"/>
      <c r="AM16999" s="4"/>
    </row>
    <row r="17000" spans="21:39" x14ac:dyDescent="0.2">
      <c r="U17000" s="4"/>
      <c r="V17000" s="4"/>
      <c r="W17000" s="4"/>
      <c r="X17000" s="4"/>
      <c r="AJ17000" s="4"/>
      <c r="AK17000" s="4"/>
      <c r="AL17000" s="4"/>
      <c r="AM17000" s="4"/>
    </row>
    <row r="17001" spans="21:39" x14ac:dyDescent="0.2">
      <c r="U17001" s="4"/>
      <c r="V17001" s="4"/>
      <c r="W17001" s="4"/>
      <c r="X17001" s="4"/>
      <c r="AJ17001" s="4"/>
      <c r="AK17001" s="4"/>
      <c r="AL17001" s="4"/>
      <c r="AM17001" s="4"/>
    </row>
    <row r="17002" spans="21:39" x14ac:dyDescent="0.2">
      <c r="U17002" s="4"/>
      <c r="V17002" s="4"/>
      <c r="W17002" s="4"/>
      <c r="X17002" s="4"/>
      <c r="AJ17002" s="4"/>
      <c r="AK17002" s="4"/>
      <c r="AL17002" s="4"/>
      <c r="AM17002" s="4"/>
    </row>
    <row r="17003" spans="21:39" x14ac:dyDescent="0.2">
      <c r="U17003" s="4"/>
      <c r="V17003" s="4"/>
      <c r="W17003" s="4"/>
      <c r="X17003" s="4"/>
      <c r="AJ17003" s="4"/>
      <c r="AK17003" s="4"/>
      <c r="AL17003" s="4"/>
      <c r="AM17003" s="4"/>
    </row>
    <row r="17004" spans="21:39" x14ac:dyDescent="0.2">
      <c r="U17004" s="4"/>
      <c r="V17004" s="4"/>
      <c r="W17004" s="4"/>
      <c r="X17004" s="4"/>
      <c r="AJ17004" s="4"/>
      <c r="AK17004" s="4"/>
      <c r="AL17004" s="4"/>
      <c r="AM17004" s="4"/>
    </row>
    <row r="17005" spans="21:39" x14ac:dyDescent="0.2">
      <c r="U17005" s="4"/>
      <c r="V17005" s="4"/>
      <c r="W17005" s="4"/>
      <c r="X17005" s="4"/>
      <c r="AJ17005" s="4"/>
      <c r="AK17005" s="4"/>
      <c r="AL17005" s="4"/>
      <c r="AM17005" s="4"/>
    </row>
    <row r="17006" spans="21:39" x14ac:dyDescent="0.2">
      <c r="U17006" s="4"/>
      <c r="V17006" s="4"/>
      <c r="W17006" s="4"/>
      <c r="X17006" s="4"/>
      <c r="AJ17006" s="4"/>
      <c r="AK17006" s="4"/>
      <c r="AL17006" s="4"/>
      <c r="AM17006" s="4"/>
    </row>
    <row r="17007" spans="21:39" x14ac:dyDescent="0.2">
      <c r="U17007" s="4"/>
      <c r="V17007" s="4"/>
      <c r="W17007" s="4"/>
      <c r="X17007" s="4"/>
      <c r="AJ17007" s="4"/>
      <c r="AK17007" s="4"/>
      <c r="AL17007" s="4"/>
      <c r="AM17007" s="4"/>
    </row>
    <row r="17008" spans="21:39" x14ac:dyDescent="0.2">
      <c r="U17008" s="4"/>
      <c r="V17008" s="4"/>
      <c r="W17008" s="4"/>
      <c r="X17008" s="4"/>
      <c r="AJ17008" s="4"/>
      <c r="AK17008" s="4"/>
      <c r="AL17008" s="4"/>
      <c r="AM17008" s="4"/>
    </row>
    <row r="17009" spans="21:39" x14ac:dyDescent="0.2">
      <c r="U17009" s="4"/>
      <c r="V17009" s="4"/>
      <c r="W17009" s="4"/>
      <c r="X17009" s="4"/>
      <c r="AJ17009" s="4"/>
      <c r="AK17009" s="4"/>
      <c r="AL17009" s="4"/>
      <c r="AM17009" s="4"/>
    </row>
    <row r="17010" spans="21:39" x14ac:dyDescent="0.2">
      <c r="U17010" s="4"/>
      <c r="V17010" s="4"/>
      <c r="W17010" s="4"/>
      <c r="X17010" s="4"/>
      <c r="AJ17010" s="4"/>
      <c r="AK17010" s="4"/>
      <c r="AL17010" s="4"/>
      <c r="AM17010" s="4"/>
    </row>
    <row r="17011" spans="21:39" x14ac:dyDescent="0.2">
      <c r="U17011" s="4"/>
      <c r="V17011" s="4"/>
      <c r="W17011" s="4"/>
      <c r="X17011" s="4"/>
      <c r="AJ17011" s="4"/>
      <c r="AK17011" s="4"/>
      <c r="AL17011" s="4"/>
      <c r="AM17011" s="4"/>
    </row>
    <row r="17012" spans="21:39" x14ac:dyDescent="0.2">
      <c r="U17012" s="4"/>
      <c r="V17012" s="4"/>
      <c r="W17012" s="4"/>
      <c r="X17012" s="4"/>
      <c r="AJ17012" s="4"/>
      <c r="AK17012" s="4"/>
      <c r="AL17012" s="4"/>
      <c r="AM17012" s="4"/>
    </row>
    <row r="17013" spans="21:39" x14ac:dyDescent="0.2">
      <c r="U17013" s="4"/>
      <c r="V17013" s="4"/>
      <c r="W17013" s="4"/>
      <c r="X17013" s="4"/>
      <c r="AJ17013" s="4"/>
      <c r="AK17013" s="4"/>
      <c r="AL17013" s="4"/>
      <c r="AM17013" s="4"/>
    </row>
    <row r="17014" spans="21:39" x14ac:dyDescent="0.2">
      <c r="U17014" s="4"/>
      <c r="V17014" s="4"/>
      <c r="W17014" s="4"/>
      <c r="X17014" s="4"/>
      <c r="AJ17014" s="4"/>
      <c r="AK17014" s="4"/>
      <c r="AL17014" s="4"/>
      <c r="AM17014" s="4"/>
    </row>
    <row r="17015" spans="21:39" x14ac:dyDescent="0.2">
      <c r="U17015" s="4"/>
      <c r="V17015" s="4"/>
      <c r="W17015" s="4"/>
      <c r="X17015" s="4"/>
      <c r="AJ17015" s="4"/>
      <c r="AK17015" s="4"/>
      <c r="AL17015" s="4"/>
      <c r="AM17015" s="4"/>
    </row>
    <row r="17016" spans="21:39" x14ac:dyDescent="0.2">
      <c r="U17016" s="4"/>
      <c r="V17016" s="4"/>
      <c r="W17016" s="4"/>
      <c r="X17016" s="4"/>
      <c r="AJ17016" s="4"/>
      <c r="AK17016" s="4"/>
      <c r="AL17016" s="4"/>
      <c r="AM17016" s="4"/>
    </row>
    <row r="17017" spans="21:39" x14ac:dyDescent="0.2">
      <c r="U17017" s="4"/>
      <c r="V17017" s="4"/>
      <c r="W17017" s="4"/>
      <c r="X17017" s="4"/>
      <c r="AJ17017" s="4"/>
      <c r="AK17017" s="4"/>
      <c r="AL17017" s="4"/>
      <c r="AM17017" s="4"/>
    </row>
    <row r="17018" spans="21:39" x14ac:dyDescent="0.2">
      <c r="U17018" s="4"/>
      <c r="V17018" s="4"/>
      <c r="W17018" s="4"/>
      <c r="X17018" s="4"/>
      <c r="AJ17018" s="4"/>
      <c r="AK17018" s="4"/>
      <c r="AL17018" s="4"/>
      <c r="AM17018" s="4"/>
    </row>
    <row r="17019" spans="21:39" x14ac:dyDescent="0.2">
      <c r="U17019" s="4"/>
      <c r="V17019" s="4"/>
      <c r="W17019" s="4"/>
      <c r="X17019" s="4"/>
      <c r="AJ17019" s="4"/>
      <c r="AK17019" s="4"/>
      <c r="AL17019" s="4"/>
      <c r="AM17019" s="4"/>
    </row>
    <row r="17020" spans="21:39" x14ac:dyDescent="0.2">
      <c r="U17020" s="4"/>
      <c r="V17020" s="4"/>
      <c r="W17020" s="4"/>
      <c r="X17020" s="4"/>
      <c r="AJ17020" s="4"/>
      <c r="AK17020" s="4"/>
      <c r="AL17020" s="4"/>
      <c r="AM17020" s="4"/>
    </row>
    <row r="17021" spans="21:39" x14ac:dyDescent="0.2">
      <c r="U17021" s="4"/>
      <c r="V17021" s="4"/>
      <c r="W17021" s="4"/>
      <c r="X17021" s="4"/>
      <c r="AJ17021" s="4"/>
      <c r="AK17021" s="4"/>
      <c r="AL17021" s="4"/>
      <c r="AM17021" s="4"/>
    </row>
    <row r="17022" spans="21:39" x14ac:dyDescent="0.2">
      <c r="U17022" s="4"/>
      <c r="V17022" s="4"/>
      <c r="W17022" s="4"/>
      <c r="X17022" s="4"/>
      <c r="AJ17022" s="4"/>
      <c r="AK17022" s="4"/>
      <c r="AL17022" s="4"/>
      <c r="AM17022" s="4"/>
    </row>
    <row r="17023" spans="21:39" x14ac:dyDescent="0.2">
      <c r="U17023" s="4"/>
      <c r="V17023" s="4"/>
      <c r="W17023" s="4"/>
      <c r="X17023" s="4"/>
      <c r="AJ17023" s="4"/>
      <c r="AK17023" s="4"/>
      <c r="AL17023" s="4"/>
      <c r="AM17023" s="4"/>
    </row>
    <row r="17024" spans="21:39" x14ac:dyDescent="0.2">
      <c r="U17024" s="4"/>
      <c r="V17024" s="4"/>
      <c r="W17024" s="4"/>
      <c r="X17024" s="4"/>
      <c r="AJ17024" s="4"/>
      <c r="AK17024" s="4"/>
      <c r="AL17024" s="4"/>
      <c r="AM17024" s="4"/>
    </row>
    <row r="17025" spans="21:39" x14ac:dyDescent="0.2">
      <c r="U17025" s="4"/>
      <c r="V17025" s="4"/>
      <c r="W17025" s="4"/>
      <c r="X17025" s="4"/>
      <c r="AJ17025" s="4"/>
      <c r="AK17025" s="4"/>
      <c r="AL17025" s="4"/>
      <c r="AM17025" s="4"/>
    </row>
    <row r="17026" spans="21:39" x14ac:dyDescent="0.2">
      <c r="U17026" s="4"/>
      <c r="V17026" s="4"/>
      <c r="W17026" s="4"/>
      <c r="X17026" s="4"/>
      <c r="AJ17026" s="4"/>
      <c r="AK17026" s="4"/>
      <c r="AL17026" s="4"/>
      <c r="AM17026" s="4"/>
    </row>
    <row r="17027" spans="21:39" x14ac:dyDescent="0.2">
      <c r="U17027" s="4"/>
      <c r="V17027" s="4"/>
      <c r="W17027" s="4"/>
      <c r="X17027" s="4"/>
      <c r="AJ17027" s="4"/>
      <c r="AK17027" s="4"/>
      <c r="AL17027" s="4"/>
      <c r="AM17027" s="4"/>
    </row>
    <row r="17028" spans="21:39" x14ac:dyDescent="0.2">
      <c r="U17028" s="4"/>
      <c r="V17028" s="4"/>
      <c r="W17028" s="4"/>
      <c r="X17028" s="4"/>
      <c r="AJ17028" s="4"/>
      <c r="AK17028" s="4"/>
      <c r="AL17028" s="4"/>
      <c r="AM17028" s="4"/>
    </row>
    <row r="17029" spans="21:39" x14ac:dyDescent="0.2">
      <c r="U17029" s="4"/>
      <c r="V17029" s="4"/>
      <c r="W17029" s="4"/>
      <c r="X17029" s="4"/>
      <c r="AJ17029" s="4"/>
      <c r="AK17029" s="4"/>
      <c r="AL17029" s="4"/>
      <c r="AM17029" s="4"/>
    </row>
    <row r="17030" spans="21:39" x14ac:dyDescent="0.2">
      <c r="U17030" s="4"/>
      <c r="V17030" s="4"/>
      <c r="W17030" s="4"/>
      <c r="X17030" s="4"/>
      <c r="AJ17030" s="4"/>
      <c r="AK17030" s="4"/>
      <c r="AL17030" s="4"/>
      <c r="AM17030" s="4"/>
    </row>
    <row r="17031" spans="21:39" x14ac:dyDescent="0.2">
      <c r="U17031" s="4"/>
      <c r="V17031" s="4"/>
      <c r="W17031" s="4"/>
      <c r="X17031" s="4"/>
      <c r="AJ17031" s="4"/>
      <c r="AK17031" s="4"/>
      <c r="AL17031" s="4"/>
      <c r="AM17031" s="4"/>
    </row>
    <row r="17032" spans="21:39" x14ac:dyDescent="0.2">
      <c r="U17032" s="4"/>
      <c r="V17032" s="4"/>
      <c r="W17032" s="4"/>
      <c r="X17032" s="4"/>
      <c r="AJ17032" s="4"/>
      <c r="AK17032" s="4"/>
      <c r="AL17032" s="4"/>
      <c r="AM17032" s="4"/>
    </row>
    <row r="17033" spans="21:39" x14ac:dyDescent="0.2">
      <c r="U17033" s="4"/>
      <c r="V17033" s="4"/>
      <c r="W17033" s="4"/>
      <c r="X17033" s="4"/>
      <c r="AJ17033" s="4"/>
      <c r="AK17033" s="4"/>
      <c r="AL17033" s="4"/>
      <c r="AM17033" s="4"/>
    </row>
    <row r="17034" spans="21:39" x14ac:dyDescent="0.2">
      <c r="U17034" s="4"/>
      <c r="V17034" s="4"/>
      <c r="W17034" s="4"/>
      <c r="X17034" s="4"/>
      <c r="AJ17034" s="4"/>
      <c r="AK17034" s="4"/>
      <c r="AL17034" s="4"/>
      <c r="AM17034" s="4"/>
    </row>
    <row r="17035" spans="21:39" x14ac:dyDescent="0.2">
      <c r="U17035" s="4"/>
      <c r="V17035" s="4"/>
      <c r="W17035" s="4"/>
      <c r="X17035" s="4"/>
      <c r="AJ17035" s="4"/>
      <c r="AK17035" s="4"/>
      <c r="AL17035" s="4"/>
      <c r="AM17035" s="4"/>
    </row>
    <row r="17036" spans="21:39" x14ac:dyDescent="0.2">
      <c r="U17036" s="4"/>
      <c r="V17036" s="4"/>
      <c r="W17036" s="4"/>
      <c r="X17036" s="4"/>
      <c r="AJ17036" s="4"/>
      <c r="AK17036" s="4"/>
      <c r="AL17036" s="4"/>
      <c r="AM17036" s="4"/>
    </row>
    <row r="17037" spans="21:39" x14ac:dyDescent="0.2">
      <c r="U17037" s="4"/>
      <c r="V17037" s="4"/>
      <c r="W17037" s="4"/>
      <c r="X17037" s="4"/>
      <c r="AJ17037" s="4"/>
      <c r="AK17037" s="4"/>
      <c r="AL17037" s="4"/>
      <c r="AM17037" s="4"/>
    </row>
    <row r="17038" spans="21:39" x14ac:dyDescent="0.2">
      <c r="U17038" s="4"/>
      <c r="V17038" s="4"/>
      <c r="W17038" s="4"/>
      <c r="X17038" s="4"/>
      <c r="AJ17038" s="4"/>
      <c r="AK17038" s="4"/>
      <c r="AL17038" s="4"/>
      <c r="AM17038" s="4"/>
    </row>
    <row r="17039" spans="21:39" x14ac:dyDescent="0.2">
      <c r="U17039" s="4"/>
      <c r="V17039" s="4"/>
      <c r="W17039" s="4"/>
      <c r="X17039" s="4"/>
      <c r="AJ17039" s="4"/>
      <c r="AK17039" s="4"/>
      <c r="AL17039" s="4"/>
      <c r="AM17039" s="4"/>
    </row>
    <row r="17040" spans="21:39" x14ac:dyDescent="0.2">
      <c r="U17040" s="4"/>
      <c r="V17040" s="4"/>
      <c r="W17040" s="4"/>
      <c r="X17040" s="4"/>
      <c r="AJ17040" s="4"/>
      <c r="AK17040" s="4"/>
      <c r="AL17040" s="4"/>
      <c r="AM17040" s="4"/>
    </row>
    <row r="17041" spans="21:39" x14ac:dyDescent="0.2">
      <c r="U17041" s="4"/>
      <c r="V17041" s="4"/>
      <c r="W17041" s="4"/>
      <c r="X17041" s="4"/>
      <c r="AJ17041" s="4"/>
      <c r="AK17041" s="4"/>
      <c r="AL17041" s="4"/>
      <c r="AM17041" s="4"/>
    </row>
    <row r="17042" spans="21:39" x14ac:dyDescent="0.2">
      <c r="U17042" s="4"/>
      <c r="V17042" s="4"/>
      <c r="W17042" s="4"/>
      <c r="X17042" s="4"/>
      <c r="AJ17042" s="4"/>
      <c r="AK17042" s="4"/>
      <c r="AL17042" s="4"/>
      <c r="AM17042" s="4"/>
    </row>
    <row r="17043" spans="21:39" x14ac:dyDescent="0.2">
      <c r="U17043" s="4"/>
      <c r="V17043" s="4"/>
      <c r="W17043" s="4"/>
      <c r="X17043" s="4"/>
      <c r="AJ17043" s="4"/>
      <c r="AK17043" s="4"/>
      <c r="AL17043" s="4"/>
      <c r="AM17043" s="4"/>
    </row>
    <row r="17044" spans="21:39" x14ac:dyDescent="0.2">
      <c r="U17044" s="4"/>
      <c r="V17044" s="4"/>
      <c r="W17044" s="4"/>
      <c r="X17044" s="4"/>
      <c r="AJ17044" s="4"/>
      <c r="AK17044" s="4"/>
      <c r="AL17044" s="4"/>
      <c r="AM17044" s="4"/>
    </row>
    <row r="17045" spans="21:39" x14ac:dyDescent="0.2">
      <c r="U17045" s="4"/>
      <c r="V17045" s="4"/>
      <c r="W17045" s="4"/>
      <c r="X17045" s="4"/>
      <c r="AJ17045" s="4"/>
      <c r="AK17045" s="4"/>
      <c r="AL17045" s="4"/>
      <c r="AM17045" s="4"/>
    </row>
    <row r="17046" spans="21:39" x14ac:dyDescent="0.2">
      <c r="U17046" s="4"/>
      <c r="V17046" s="4"/>
      <c r="W17046" s="4"/>
      <c r="X17046" s="4"/>
      <c r="AJ17046" s="4"/>
      <c r="AK17046" s="4"/>
      <c r="AL17046" s="4"/>
      <c r="AM17046" s="4"/>
    </row>
    <row r="17047" spans="21:39" x14ac:dyDescent="0.2">
      <c r="U17047" s="4"/>
      <c r="V17047" s="4"/>
      <c r="W17047" s="4"/>
      <c r="X17047" s="4"/>
      <c r="AJ17047" s="4"/>
      <c r="AK17047" s="4"/>
      <c r="AL17047" s="4"/>
      <c r="AM17047" s="4"/>
    </row>
    <row r="17048" spans="21:39" x14ac:dyDescent="0.2">
      <c r="U17048" s="4"/>
      <c r="V17048" s="4"/>
      <c r="W17048" s="4"/>
      <c r="X17048" s="4"/>
      <c r="AJ17048" s="4"/>
      <c r="AK17048" s="4"/>
      <c r="AL17048" s="4"/>
      <c r="AM17048" s="4"/>
    </row>
    <row r="17049" spans="21:39" x14ac:dyDescent="0.2">
      <c r="U17049" s="4"/>
      <c r="V17049" s="4"/>
      <c r="W17049" s="4"/>
      <c r="X17049" s="4"/>
      <c r="AJ17049" s="4"/>
      <c r="AK17049" s="4"/>
      <c r="AL17049" s="4"/>
      <c r="AM17049" s="4"/>
    </row>
    <row r="17050" spans="21:39" x14ac:dyDescent="0.2">
      <c r="U17050" s="4"/>
      <c r="V17050" s="4"/>
      <c r="W17050" s="4"/>
      <c r="X17050" s="4"/>
      <c r="AJ17050" s="4"/>
      <c r="AK17050" s="4"/>
      <c r="AL17050" s="4"/>
      <c r="AM17050" s="4"/>
    </row>
    <row r="17051" spans="21:39" x14ac:dyDescent="0.2">
      <c r="U17051" s="4"/>
      <c r="V17051" s="4"/>
      <c r="W17051" s="4"/>
      <c r="X17051" s="4"/>
      <c r="AJ17051" s="4"/>
      <c r="AK17051" s="4"/>
      <c r="AL17051" s="4"/>
      <c r="AM17051" s="4"/>
    </row>
    <row r="17052" spans="21:39" x14ac:dyDescent="0.2">
      <c r="U17052" s="4"/>
      <c r="V17052" s="4"/>
      <c r="W17052" s="4"/>
      <c r="X17052" s="4"/>
      <c r="AJ17052" s="4"/>
      <c r="AK17052" s="4"/>
      <c r="AL17052" s="4"/>
      <c r="AM17052" s="4"/>
    </row>
    <row r="17053" spans="21:39" x14ac:dyDescent="0.2">
      <c r="U17053" s="4"/>
      <c r="V17053" s="4"/>
      <c r="W17053" s="4"/>
      <c r="X17053" s="4"/>
      <c r="AJ17053" s="4"/>
      <c r="AK17053" s="4"/>
      <c r="AL17053" s="4"/>
      <c r="AM17053" s="4"/>
    </row>
    <row r="17054" spans="21:39" x14ac:dyDescent="0.2">
      <c r="U17054" s="4"/>
      <c r="V17054" s="4"/>
      <c r="W17054" s="4"/>
      <c r="X17054" s="4"/>
      <c r="AJ17054" s="4"/>
      <c r="AK17054" s="4"/>
      <c r="AL17054" s="4"/>
      <c r="AM17054" s="4"/>
    </row>
    <row r="17055" spans="21:39" x14ac:dyDescent="0.2">
      <c r="U17055" s="4"/>
      <c r="V17055" s="4"/>
      <c r="W17055" s="4"/>
      <c r="X17055" s="4"/>
      <c r="AJ17055" s="4"/>
      <c r="AK17055" s="4"/>
      <c r="AL17055" s="4"/>
      <c r="AM17055" s="4"/>
    </row>
    <row r="17056" spans="21:39" x14ac:dyDescent="0.2">
      <c r="U17056" s="4"/>
      <c r="V17056" s="4"/>
      <c r="W17056" s="4"/>
      <c r="X17056" s="4"/>
      <c r="AJ17056" s="4"/>
      <c r="AK17056" s="4"/>
      <c r="AL17056" s="4"/>
      <c r="AM17056" s="4"/>
    </row>
    <row r="17057" spans="21:39" x14ac:dyDescent="0.2">
      <c r="U17057" s="4"/>
      <c r="V17057" s="4"/>
      <c r="W17057" s="4"/>
      <c r="X17057" s="4"/>
      <c r="AJ17057" s="4"/>
      <c r="AK17057" s="4"/>
      <c r="AL17057" s="4"/>
      <c r="AM17057" s="4"/>
    </row>
    <row r="17058" spans="21:39" x14ac:dyDescent="0.2">
      <c r="U17058" s="4"/>
      <c r="V17058" s="4"/>
      <c r="W17058" s="4"/>
      <c r="X17058" s="4"/>
      <c r="AJ17058" s="4"/>
      <c r="AK17058" s="4"/>
      <c r="AL17058" s="4"/>
      <c r="AM17058" s="4"/>
    </row>
    <row r="17059" spans="21:39" x14ac:dyDescent="0.2">
      <c r="U17059" s="4"/>
      <c r="V17059" s="4"/>
      <c r="W17059" s="4"/>
      <c r="X17059" s="4"/>
      <c r="AJ17059" s="4"/>
      <c r="AK17059" s="4"/>
      <c r="AL17059" s="4"/>
      <c r="AM17059" s="4"/>
    </row>
    <row r="17060" spans="21:39" x14ac:dyDescent="0.2">
      <c r="U17060" s="4"/>
      <c r="V17060" s="4"/>
      <c r="W17060" s="4"/>
      <c r="X17060" s="4"/>
      <c r="AJ17060" s="4"/>
      <c r="AK17060" s="4"/>
      <c r="AL17060" s="4"/>
      <c r="AM17060" s="4"/>
    </row>
    <row r="17061" spans="21:39" x14ac:dyDescent="0.2">
      <c r="U17061" s="4"/>
      <c r="V17061" s="4"/>
      <c r="W17061" s="4"/>
      <c r="X17061" s="4"/>
      <c r="AJ17061" s="4"/>
      <c r="AK17061" s="4"/>
      <c r="AL17061" s="4"/>
      <c r="AM17061" s="4"/>
    </row>
    <row r="17062" spans="21:39" x14ac:dyDescent="0.2">
      <c r="U17062" s="4"/>
      <c r="V17062" s="4"/>
      <c r="W17062" s="4"/>
      <c r="X17062" s="4"/>
      <c r="AJ17062" s="4"/>
      <c r="AK17062" s="4"/>
      <c r="AL17062" s="4"/>
      <c r="AM17062" s="4"/>
    </row>
    <row r="17063" spans="21:39" x14ac:dyDescent="0.2">
      <c r="U17063" s="4"/>
      <c r="V17063" s="4"/>
      <c r="W17063" s="4"/>
      <c r="X17063" s="4"/>
      <c r="AJ17063" s="4"/>
      <c r="AK17063" s="4"/>
      <c r="AL17063" s="4"/>
      <c r="AM17063" s="4"/>
    </row>
    <row r="17064" spans="21:39" x14ac:dyDescent="0.2">
      <c r="U17064" s="4"/>
      <c r="V17064" s="4"/>
      <c r="W17064" s="4"/>
      <c r="X17064" s="4"/>
      <c r="AJ17064" s="4"/>
      <c r="AK17064" s="4"/>
      <c r="AL17064" s="4"/>
      <c r="AM17064" s="4"/>
    </row>
    <row r="17065" spans="21:39" x14ac:dyDescent="0.2">
      <c r="U17065" s="4"/>
      <c r="V17065" s="4"/>
      <c r="W17065" s="4"/>
      <c r="X17065" s="4"/>
      <c r="AJ17065" s="4"/>
      <c r="AK17065" s="4"/>
      <c r="AL17065" s="4"/>
      <c r="AM17065" s="4"/>
    </row>
    <row r="17066" spans="21:39" x14ac:dyDescent="0.2">
      <c r="U17066" s="4"/>
      <c r="V17066" s="4"/>
      <c r="W17066" s="4"/>
      <c r="X17066" s="4"/>
      <c r="AJ17066" s="4"/>
      <c r="AK17066" s="4"/>
      <c r="AL17066" s="4"/>
      <c r="AM17066" s="4"/>
    </row>
    <row r="17067" spans="21:39" x14ac:dyDescent="0.2">
      <c r="U17067" s="4"/>
      <c r="V17067" s="4"/>
      <c r="W17067" s="4"/>
      <c r="X17067" s="4"/>
      <c r="AJ17067" s="4"/>
      <c r="AK17067" s="4"/>
      <c r="AL17067" s="4"/>
      <c r="AM17067" s="4"/>
    </row>
    <row r="17068" spans="21:39" x14ac:dyDescent="0.2">
      <c r="U17068" s="4"/>
      <c r="V17068" s="4"/>
      <c r="W17068" s="4"/>
      <c r="X17068" s="4"/>
      <c r="AJ17068" s="4"/>
      <c r="AK17068" s="4"/>
      <c r="AL17068" s="4"/>
      <c r="AM17068" s="4"/>
    </row>
    <row r="17069" spans="21:39" x14ac:dyDescent="0.2">
      <c r="U17069" s="4"/>
      <c r="V17069" s="4"/>
      <c r="W17069" s="4"/>
      <c r="X17069" s="4"/>
      <c r="AJ17069" s="4"/>
      <c r="AK17069" s="4"/>
      <c r="AL17069" s="4"/>
      <c r="AM17069" s="4"/>
    </row>
    <row r="17070" spans="21:39" x14ac:dyDescent="0.2">
      <c r="U17070" s="4"/>
      <c r="V17070" s="4"/>
      <c r="W17070" s="4"/>
      <c r="X17070" s="4"/>
      <c r="AJ17070" s="4"/>
      <c r="AK17070" s="4"/>
      <c r="AL17070" s="4"/>
      <c r="AM17070" s="4"/>
    </row>
    <row r="17071" spans="21:39" x14ac:dyDescent="0.2">
      <c r="U17071" s="4"/>
      <c r="V17071" s="4"/>
      <c r="W17071" s="4"/>
      <c r="X17071" s="4"/>
      <c r="AJ17071" s="4"/>
      <c r="AK17071" s="4"/>
      <c r="AL17071" s="4"/>
      <c r="AM17071" s="4"/>
    </row>
    <row r="17072" spans="21:39" x14ac:dyDescent="0.2">
      <c r="U17072" s="4"/>
      <c r="V17072" s="4"/>
      <c r="W17072" s="4"/>
      <c r="X17072" s="4"/>
      <c r="AJ17072" s="4"/>
      <c r="AK17072" s="4"/>
      <c r="AL17072" s="4"/>
      <c r="AM17072" s="4"/>
    </row>
    <row r="17073" spans="21:39" x14ac:dyDescent="0.2">
      <c r="U17073" s="4"/>
      <c r="V17073" s="4"/>
      <c r="W17073" s="4"/>
      <c r="X17073" s="4"/>
      <c r="AJ17073" s="4"/>
      <c r="AK17073" s="4"/>
      <c r="AL17073" s="4"/>
      <c r="AM17073" s="4"/>
    </row>
    <row r="17074" spans="21:39" x14ac:dyDescent="0.2">
      <c r="U17074" s="4"/>
      <c r="V17074" s="4"/>
      <c r="W17074" s="4"/>
      <c r="X17074" s="4"/>
      <c r="AJ17074" s="4"/>
      <c r="AK17074" s="4"/>
      <c r="AL17074" s="4"/>
      <c r="AM17074" s="4"/>
    </row>
    <row r="17075" spans="21:39" x14ac:dyDescent="0.2">
      <c r="U17075" s="4"/>
      <c r="V17075" s="4"/>
      <c r="W17075" s="4"/>
      <c r="X17075" s="4"/>
      <c r="AJ17075" s="4"/>
      <c r="AK17075" s="4"/>
      <c r="AL17075" s="4"/>
      <c r="AM17075" s="4"/>
    </row>
    <row r="17076" spans="21:39" x14ac:dyDescent="0.2">
      <c r="U17076" s="4"/>
      <c r="V17076" s="4"/>
      <c r="W17076" s="4"/>
      <c r="X17076" s="4"/>
      <c r="AJ17076" s="4"/>
      <c r="AK17076" s="4"/>
      <c r="AL17076" s="4"/>
      <c r="AM17076" s="4"/>
    </row>
    <row r="17077" spans="21:39" x14ac:dyDescent="0.2">
      <c r="U17077" s="4"/>
      <c r="V17077" s="4"/>
      <c r="W17077" s="4"/>
      <c r="X17077" s="4"/>
      <c r="AJ17077" s="4"/>
      <c r="AK17077" s="4"/>
      <c r="AL17077" s="4"/>
      <c r="AM17077" s="4"/>
    </row>
    <row r="17078" spans="21:39" x14ac:dyDescent="0.2">
      <c r="U17078" s="4"/>
      <c r="V17078" s="4"/>
      <c r="W17078" s="4"/>
      <c r="X17078" s="4"/>
      <c r="AJ17078" s="4"/>
      <c r="AK17078" s="4"/>
      <c r="AL17078" s="4"/>
      <c r="AM17078" s="4"/>
    </row>
    <row r="17079" spans="21:39" x14ac:dyDescent="0.2">
      <c r="U17079" s="4"/>
      <c r="V17079" s="4"/>
      <c r="W17079" s="4"/>
      <c r="X17079" s="4"/>
      <c r="AJ17079" s="4"/>
      <c r="AK17079" s="4"/>
      <c r="AL17079" s="4"/>
      <c r="AM17079" s="4"/>
    </row>
    <row r="17080" spans="21:39" x14ac:dyDescent="0.2">
      <c r="U17080" s="4"/>
      <c r="V17080" s="4"/>
      <c r="W17080" s="4"/>
      <c r="X17080" s="4"/>
      <c r="AJ17080" s="4"/>
      <c r="AK17080" s="4"/>
      <c r="AL17080" s="4"/>
      <c r="AM17080" s="4"/>
    </row>
    <row r="17081" spans="21:39" x14ac:dyDescent="0.2">
      <c r="U17081" s="4"/>
      <c r="V17081" s="4"/>
      <c r="W17081" s="4"/>
      <c r="X17081" s="4"/>
      <c r="AJ17081" s="4"/>
      <c r="AK17081" s="4"/>
      <c r="AL17081" s="4"/>
      <c r="AM17081" s="4"/>
    </row>
    <row r="17082" spans="21:39" x14ac:dyDescent="0.2">
      <c r="U17082" s="4"/>
      <c r="V17082" s="4"/>
      <c r="W17082" s="4"/>
      <c r="X17082" s="4"/>
      <c r="AJ17082" s="4"/>
      <c r="AK17082" s="4"/>
      <c r="AL17082" s="4"/>
      <c r="AM17082" s="4"/>
    </row>
    <row r="17083" spans="21:39" x14ac:dyDescent="0.2">
      <c r="U17083" s="4"/>
      <c r="V17083" s="4"/>
      <c r="W17083" s="4"/>
      <c r="X17083" s="4"/>
      <c r="AJ17083" s="4"/>
      <c r="AK17083" s="4"/>
      <c r="AL17083" s="4"/>
      <c r="AM17083" s="4"/>
    </row>
    <row r="17084" spans="21:39" x14ac:dyDescent="0.2">
      <c r="U17084" s="4"/>
      <c r="V17084" s="4"/>
      <c r="W17084" s="4"/>
      <c r="X17084" s="4"/>
      <c r="AJ17084" s="4"/>
      <c r="AK17084" s="4"/>
      <c r="AL17084" s="4"/>
      <c r="AM17084" s="4"/>
    </row>
    <row r="17085" spans="21:39" x14ac:dyDescent="0.2">
      <c r="U17085" s="4"/>
      <c r="V17085" s="4"/>
      <c r="W17085" s="4"/>
      <c r="X17085" s="4"/>
      <c r="AJ17085" s="4"/>
      <c r="AK17085" s="4"/>
      <c r="AL17085" s="4"/>
      <c r="AM17085" s="4"/>
    </row>
    <row r="17086" spans="21:39" x14ac:dyDescent="0.2">
      <c r="U17086" s="4"/>
      <c r="V17086" s="4"/>
      <c r="W17086" s="4"/>
      <c r="X17086" s="4"/>
      <c r="AJ17086" s="4"/>
      <c r="AK17086" s="4"/>
      <c r="AL17086" s="4"/>
      <c r="AM17086" s="4"/>
    </row>
    <row r="17087" spans="21:39" x14ac:dyDescent="0.2">
      <c r="U17087" s="4"/>
      <c r="V17087" s="4"/>
      <c r="W17087" s="4"/>
      <c r="X17087" s="4"/>
      <c r="AJ17087" s="4"/>
      <c r="AK17087" s="4"/>
      <c r="AL17087" s="4"/>
      <c r="AM17087" s="4"/>
    </row>
    <row r="17088" spans="21:39" x14ac:dyDescent="0.2">
      <c r="U17088" s="4"/>
      <c r="V17088" s="4"/>
      <c r="W17088" s="4"/>
      <c r="X17088" s="4"/>
      <c r="AJ17088" s="4"/>
      <c r="AK17088" s="4"/>
      <c r="AL17088" s="4"/>
      <c r="AM17088" s="4"/>
    </row>
    <row r="17089" spans="21:39" x14ac:dyDescent="0.2">
      <c r="U17089" s="4"/>
      <c r="V17089" s="4"/>
      <c r="W17089" s="4"/>
      <c r="X17089" s="4"/>
      <c r="AJ17089" s="4"/>
      <c r="AK17089" s="4"/>
      <c r="AL17089" s="4"/>
      <c r="AM17089" s="4"/>
    </row>
    <row r="17090" spans="21:39" x14ac:dyDescent="0.2">
      <c r="U17090" s="4"/>
      <c r="V17090" s="4"/>
      <c r="W17090" s="4"/>
      <c r="X17090" s="4"/>
      <c r="AJ17090" s="4"/>
      <c r="AK17090" s="4"/>
      <c r="AL17090" s="4"/>
      <c r="AM17090" s="4"/>
    </row>
    <row r="17091" spans="21:39" x14ac:dyDescent="0.2">
      <c r="U17091" s="4"/>
      <c r="V17091" s="4"/>
      <c r="W17091" s="4"/>
      <c r="X17091" s="4"/>
      <c r="AJ17091" s="4"/>
      <c r="AK17091" s="4"/>
      <c r="AL17091" s="4"/>
      <c r="AM17091" s="4"/>
    </row>
    <row r="17092" spans="21:39" x14ac:dyDescent="0.2">
      <c r="U17092" s="4"/>
      <c r="V17092" s="4"/>
      <c r="W17092" s="4"/>
      <c r="X17092" s="4"/>
      <c r="AJ17092" s="4"/>
      <c r="AK17092" s="4"/>
      <c r="AL17092" s="4"/>
      <c r="AM17092" s="4"/>
    </row>
    <row r="17093" spans="21:39" x14ac:dyDescent="0.2">
      <c r="U17093" s="4"/>
      <c r="V17093" s="4"/>
      <c r="W17093" s="4"/>
      <c r="X17093" s="4"/>
      <c r="AJ17093" s="4"/>
      <c r="AK17093" s="4"/>
      <c r="AL17093" s="4"/>
      <c r="AM17093" s="4"/>
    </row>
    <row r="17094" spans="21:39" x14ac:dyDescent="0.2">
      <c r="U17094" s="4"/>
      <c r="V17094" s="4"/>
      <c r="W17094" s="4"/>
      <c r="X17094" s="4"/>
      <c r="AJ17094" s="4"/>
      <c r="AK17094" s="4"/>
      <c r="AL17094" s="4"/>
      <c r="AM17094" s="4"/>
    </row>
    <row r="17095" spans="21:39" x14ac:dyDescent="0.2">
      <c r="U17095" s="4"/>
      <c r="V17095" s="4"/>
      <c r="W17095" s="4"/>
      <c r="X17095" s="4"/>
      <c r="AJ17095" s="4"/>
      <c r="AK17095" s="4"/>
      <c r="AL17095" s="4"/>
      <c r="AM17095" s="4"/>
    </row>
    <row r="17096" spans="21:39" x14ac:dyDescent="0.2">
      <c r="U17096" s="4"/>
      <c r="V17096" s="4"/>
      <c r="W17096" s="4"/>
      <c r="X17096" s="4"/>
      <c r="AJ17096" s="4"/>
      <c r="AK17096" s="4"/>
      <c r="AL17096" s="4"/>
      <c r="AM17096" s="4"/>
    </row>
    <row r="17097" spans="21:39" x14ac:dyDescent="0.2">
      <c r="U17097" s="4"/>
      <c r="V17097" s="4"/>
      <c r="W17097" s="4"/>
      <c r="X17097" s="4"/>
      <c r="AJ17097" s="4"/>
      <c r="AK17097" s="4"/>
      <c r="AL17097" s="4"/>
      <c r="AM17097" s="4"/>
    </row>
    <row r="17098" spans="21:39" x14ac:dyDescent="0.2">
      <c r="U17098" s="4"/>
      <c r="V17098" s="4"/>
      <c r="W17098" s="4"/>
      <c r="X17098" s="4"/>
      <c r="AJ17098" s="4"/>
      <c r="AK17098" s="4"/>
      <c r="AL17098" s="4"/>
      <c r="AM17098" s="4"/>
    </row>
    <row r="17099" spans="21:39" x14ac:dyDescent="0.2">
      <c r="U17099" s="4"/>
      <c r="V17099" s="4"/>
      <c r="W17099" s="4"/>
      <c r="X17099" s="4"/>
      <c r="AJ17099" s="4"/>
      <c r="AK17099" s="4"/>
      <c r="AL17099" s="4"/>
      <c r="AM17099" s="4"/>
    </row>
    <row r="17100" spans="21:39" x14ac:dyDescent="0.2">
      <c r="U17100" s="4"/>
      <c r="V17100" s="4"/>
      <c r="W17100" s="4"/>
      <c r="X17100" s="4"/>
      <c r="AJ17100" s="4"/>
      <c r="AK17100" s="4"/>
      <c r="AL17100" s="4"/>
      <c r="AM17100" s="4"/>
    </row>
    <row r="17101" spans="21:39" x14ac:dyDescent="0.2">
      <c r="U17101" s="4"/>
      <c r="V17101" s="4"/>
      <c r="W17101" s="4"/>
      <c r="X17101" s="4"/>
      <c r="AJ17101" s="4"/>
      <c r="AK17101" s="4"/>
      <c r="AL17101" s="4"/>
      <c r="AM17101" s="4"/>
    </row>
    <row r="17102" spans="21:39" x14ac:dyDescent="0.2">
      <c r="U17102" s="4"/>
      <c r="V17102" s="4"/>
      <c r="W17102" s="4"/>
      <c r="X17102" s="4"/>
      <c r="AJ17102" s="4"/>
      <c r="AK17102" s="4"/>
      <c r="AL17102" s="4"/>
      <c r="AM17102" s="4"/>
    </row>
    <row r="17103" spans="21:39" x14ac:dyDescent="0.2">
      <c r="U17103" s="4"/>
      <c r="V17103" s="4"/>
      <c r="W17103" s="4"/>
      <c r="X17103" s="4"/>
      <c r="AJ17103" s="4"/>
      <c r="AK17103" s="4"/>
      <c r="AL17103" s="4"/>
      <c r="AM17103" s="4"/>
    </row>
    <row r="17104" spans="21:39" x14ac:dyDescent="0.2">
      <c r="U17104" s="4"/>
      <c r="V17104" s="4"/>
      <c r="W17104" s="4"/>
      <c r="X17104" s="4"/>
      <c r="AJ17104" s="4"/>
      <c r="AK17104" s="4"/>
      <c r="AL17104" s="4"/>
      <c r="AM17104" s="4"/>
    </row>
    <row r="17105" spans="21:39" x14ac:dyDescent="0.2">
      <c r="U17105" s="4"/>
      <c r="V17105" s="4"/>
      <c r="W17105" s="4"/>
      <c r="X17105" s="4"/>
      <c r="AJ17105" s="4"/>
      <c r="AK17105" s="4"/>
      <c r="AL17105" s="4"/>
      <c r="AM17105" s="4"/>
    </row>
    <row r="17106" spans="21:39" x14ac:dyDescent="0.2">
      <c r="U17106" s="4"/>
      <c r="V17106" s="4"/>
      <c r="W17106" s="4"/>
      <c r="X17106" s="4"/>
      <c r="AJ17106" s="4"/>
      <c r="AK17106" s="4"/>
      <c r="AL17106" s="4"/>
      <c r="AM17106" s="4"/>
    </row>
    <row r="17107" spans="21:39" x14ac:dyDescent="0.2">
      <c r="U17107" s="4"/>
      <c r="V17107" s="4"/>
      <c r="W17107" s="4"/>
      <c r="X17107" s="4"/>
      <c r="AJ17107" s="4"/>
      <c r="AK17107" s="4"/>
      <c r="AL17107" s="4"/>
      <c r="AM17107" s="4"/>
    </row>
    <row r="17108" spans="21:39" x14ac:dyDescent="0.2">
      <c r="U17108" s="4"/>
      <c r="V17108" s="4"/>
      <c r="W17108" s="4"/>
      <c r="X17108" s="4"/>
      <c r="AJ17108" s="4"/>
      <c r="AK17108" s="4"/>
      <c r="AL17108" s="4"/>
      <c r="AM17108" s="4"/>
    </row>
    <row r="17109" spans="21:39" x14ac:dyDescent="0.2">
      <c r="U17109" s="4"/>
      <c r="V17109" s="4"/>
      <c r="W17109" s="4"/>
      <c r="X17109" s="4"/>
      <c r="AJ17109" s="4"/>
      <c r="AK17109" s="4"/>
      <c r="AL17109" s="4"/>
      <c r="AM17109" s="4"/>
    </row>
    <row r="17110" spans="21:39" x14ac:dyDescent="0.2">
      <c r="U17110" s="4"/>
      <c r="V17110" s="4"/>
      <c r="W17110" s="4"/>
      <c r="X17110" s="4"/>
      <c r="AJ17110" s="4"/>
      <c r="AK17110" s="4"/>
      <c r="AL17110" s="4"/>
      <c r="AM17110" s="4"/>
    </row>
    <row r="17111" spans="21:39" x14ac:dyDescent="0.2">
      <c r="U17111" s="4"/>
      <c r="V17111" s="4"/>
      <c r="W17111" s="4"/>
      <c r="X17111" s="4"/>
      <c r="AJ17111" s="4"/>
      <c r="AK17111" s="4"/>
      <c r="AL17111" s="4"/>
      <c r="AM17111" s="4"/>
    </row>
    <row r="17112" spans="21:39" x14ac:dyDescent="0.2">
      <c r="U17112" s="4"/>
      <c r="V17112" s="4"/>
      <c r="W17112" s="4"/>
      <c r="X17112" s="4"/>
      <c r="AJ17112" s="4"/>
      <c r="AK17112" s="4"/>
      <c r="AL17112" s="4"/>
      <c r="AM17112" s="4"/>
    </row>
    <row r="17113" spans="21:39" x14ac:dyDescent="0.2">
      <c r="U17113" s="4"/>
      <c r="V17113" s="4"/>
      <c r="W17113" s="4"/>
      <c r="X17113" s="4"/>
      <c r="AJ17113" s="4"/>
      <c r="AK17113" s="4"/>
      <c r="AL17113" s="4"/>
      <c r="AM17113" s="4"/>
    </row>
    <row r="17114" spans="21:39" x14ac:dyDescent="0.2">
      <c r="U17114" s="4"/>
      <c r="V17114" s="4"/>
      <c r="W17114" s="4"/>
      <c r="X17114" s="4"/>
      <c r="AJ17114" s="4"/>
      <c r="AK17114" s="4"/>
      <c r="AL17114" s="4"/>
      <c r="AM17114" s="4"/>
    </row>
    <row r="17115" spans="21:39" x14ac:dyDescent="0.2">
      <c r="U17115" s="4"/>
      <c r="V17115" s="4"/>
      <c r="W17115" s="4"/>
      <c r="X17115" s="4"/>
      <c r="AJ17115" s="4"/>
      <c r="AK17115" s="4"/>
      <c r="AL17115" s="4"/>
      <c r="AM17115" s="4"/>
    </row>
    <row r="17116" spans="21:39" x14ac:dyDescent="0.2">
      <c r="U17116" s="4"/>
      <c r="V17116" s="4"/>
      <c r="W17116" s="4"/>
      <c r="X17116" s="4"/>
      <c r="AJ17116" s="4"/>
      <c r="AK17116" s="4"/>
      <c r="AL17116" s="4"/>
      <c r="AM17116" s="4"/>
    </row>
    <row r="17117" spans="21:39" x14ac:dyDescent="0.2">
      <c r="U17117" s="4"/>
      <c r="V17117" s="4"/>
      <c r="W17117" s="4"/>
      <c r="X17117" s="4"/>
      <c r="AJ17117" s="4"/>
      <c r="AK17117" s="4"/>
      <c r="AL17117" s="4"/>
      <c r="AM17117" s="4"/>
    </row>
    <row r="17118" spans="21:39" x14ac:dyDescent="0.2">
      <c r="U17118" s="4"/>
      <c r="V17118" s="4"/>
      <c r="W17118" s="4"/>
      <c r="X17118" s="4"/>
      <c r="AJ17118" s="4"/>
      <c r="AK17118" s="4"/>
      <c r="AL17118" s="4"/>
      <c r="AM17118" s="4"/>
    </row>
    <row r="17119" spans="21:39" x14ac:dyDescent="0.2">
      <c r="U17119" s="4"/>
      <c r="V17119" s="4"/>
      <c r="W17119" s="4"/>
      <c r="X17119" s="4"/>
      <c r="AJ17119" s="4"/>
      <c r="AK17119" s="4"/>
      <c r="AL17119" s="4"/>
      <c r="AM17119" s="4"/>
    </row>
    <row r="17120" spans="21:39" x14ac:dyDescent="0.2">
      <c r="U17120" s="4"/>
      <c r="V17120" s="4"/>
      <c r="W17120" s="4"/>
      <c r="X17120" s="4"/>
      <c r="AJ17120" s="4"/>
      <c r="AK17120" s="4"/>
      <c r="AL17120" s="4"/>
      <c r="AM17120" s="4"/>
    </row>
    <row r="17121" spans="21:39" x14ac:dyDescent="0.2">
      <c r="U17121" s="4"/>
      <c r="V17121" s="4"/>
      <c r="W17121" s="4"/>
      <c r="X17121" s="4"/>
      <c r="AJ17121" s="4"/>
      <c r="AK17121" s="4"/>
      <c r="AL17121" s="4"/>
      <c r="AM17121" s="4"/>
    </row>
    <row r="17122" spans="21:39" x14ac:dyDescent="0.2">
      <c r="U17122" s="4"/>
      <c r="V17122" s="4"/>
      <c r="W17122" s="4"/>
      <c r="X17122" s="4"/>
      <c r="AJ17122" s="4"/>
      <c r="AK17122" s="4"/>
      <c r="AL17122" s="4"/>
      <c r="AM17122" s="4"/>
    </row>
    <row r="17123" spans="21:39" x14ac:dyDescent="0.2">
      <c r="U17123" s="4"/>
      <c r="V17123" s="4"/>
      <c r="W17123" s="4"/>
      <c r="X17123" s="4"/>
      <c r="AJ17123" s="4"/>
      <c r="AK17123" s="4"/>
      <c r="AL17123" s="4"/>
      <c r="AM17123" s="4"/>
    </row>
    <row r="17124" spans="21:39" x14ac:dyDescent="0.2">
      <c r="U17124" s="4"/>
      <c r="V17124" s="4"/>
      <c r="W17124" s="4"/>
      <c r="X17124" s="4"/>
      <c r="AJ17124" s="4"/>
      <c r="AK17124" s="4"/>
      <c r="AL17124" s="4"/>
      <c r="AM17124" s="4"/>
    </row>
    <row r="17125" spans="21:39" x14ac:dyDescent="0.2">
      <c r="U17125" s="4"/>
      <c r="V17125" s="4"/>
      <c r="W17125" s="4"/>
      <c r="X17125" s="4"/>
      <c r="AJ17125" s="4"/>
      <c r="AK17125" s="4"/>
      <c r="AL17125" s="4"/>
      <c r="AM17125" s="4"/>
    </row>
    <row r="17126" spans="21:39" x14ac:dyDescent="0.2">
      <c r="U17126" s="4"/>
      <c r="V17126" s="4"/>
      <c r="W17126" s="4"/>
      <c r="X17126" s="4"/>
      <c r="AJ17126" s="4"/>
      <c r="AK17126" s="4"/>
      <c r="AL17126" s="4"/>
      <c r="AM17126" s="4"/>
    </row>
    <row r="17127" spans="21:39" x14ac:dyDescent="0.2">
      <c r="U17127" s="4"/>
      <c r="V17127" s="4"/>
      <c r="W17127" s="4"/>
      <c r="X17127" s="4"/>
      <c r="AJ17127" s="4"/>
      <c r="AK17127" s="4"/>
      <c r="AL17127" s="4"/>
      <c r="AM17127" s="4"/>
    </row>
    <row r="17128" spans="21:39" x14ac:dyDescent="0.2">
      <c r="U17128" s="4"/>
      <c r="V17128" s="4"/>
      <c r="W17128" s="4"/>
      <c r="X17128" s="4"/>
      <c r="AJ17128" s="4"/>
      <c r="AK17128" s="4"/>
      <c r="AL17128" s="4"/>
      <c r="AM17128" s="4"/>
    </row>
    <row r="17129" spans="21:39" x14ac:dyDescent="0.2">
      <c r="U17129" s="4"/>
      <c r="V17129" s="4"/>
      <c r="W17129" s="4"/>
      <c r="X17129" s="4"/>
      <c r="AJ17129" s="4"/>
      <c r="AK17129" s="4"/>
      <c r="AL17129" s="4"/>
      <c r="AM17129" s="4"/>
    </row>
    <row r="17130" spans="21:39" x14ac:dyDescent="0.2">
      <c r="U17130" s="4"/>
      <c r="V17130" s="4"/>
      <c r="W17130" s="4"/>
      <c r="X17130" s="4"/>
      <c r="AJ17130" s="4"/>
      <c r="AK17130" s="4"/>
      <c r="AL17130" s="4"/>
      <c r="AM17130" s="4"/>
    </row>
    <row r="17131" spans="21:39" x14ac:dyDescent="0.2">
      <c r="U17131" s="4"/>
      <c r="V17131" s="4"/>
      <c r="W17131" s="4"/>
      <c r="X17131" s="4"/>
      <c r="AJ17131" s="4"/>
      <c r="AK17131" s="4"/>
      <c r="AL17131" s="4"/>
      <c r="AM17131" s="4"/>
    </row>
    <row r="17132" spans="21:39" x14ac:dyDescent="0.2">
      <c r="U17132" s="4"/>
      <c r="V17132" s="4"/>
      <c r="W17132" s="4"/>
      <c r="X17132" s="4"/>
      <c r="AJ17132" s="4"/>
      <c r="AK17132" s="4"/>
      <c r="AL17132" s="4"/>
      <c r="AM17132" s="4"/>
    </row>
    <row r="17133" spans="21:39" x14ac:dyDescent="0.2">
      <c r="U17133" s="4"/>
      <c r="V17133" s="4"/>
      <c r="W17133" s="4"/>
      <c r="X17133" s="4"/>
      <c r="AJ17133" s="4"/>
      <c r="AK17133" s="4"/>
      <c r="AL17133" s="4"/>
      <c r="AM17133" s="4"/>
    </row>
    <row r="17134" spans="21:39" x14ac:dyDescent="0.2">
      <c r="U17134" s="4"/>
      <c r="V17134" s="4"/>
      <c r="W17134" s="4"/>
      <c r="X17134" s="4"/>
      <c r="AJ17134" s="4"/>
      <c r="AK17134" s="4"/>
      <c r="AL17134" s="4"/>
      <c r="AM17134" s="4"/>
    </row>
    <row r="17135" spans="21:39" x14ac:dyDescent="0.2">
      <c r="U17135" s="4"/>
      <c r="V17135" s="4"/>
      <c r="W17135" s="4"/>
      <c r="X17135" s="4"/>
      <c r="AJ17135" s="4"/>
      <c r="AK17135" s="4"/>
      <c r="AL17135" s="4"/>
      <c r="AM17135" s="4"/>
    </row>
    <row r="17136" spans="21:39" x14ac:dyDescent="0.2">
      <c r="U17136" s="4"/>
      <c r="V17136" s="4"/>
      <c r="W17136" s="4"/>
      <c r="X17136" s="4"/>
      <c r="AJ17136" s="4"/>
      <c r="AK17136" s="4"/>
      <c r="AL17136" s="4"/>
      <c r="AM17136" s="4"/>
    </row>
    <row r="17137" spans="21:39" x14ac:dyDescent="0.2">
      <c r="U17137" s="4"/>
      <c r="V17137" s="4"/>
      <c r="W17137" s="4"/>
      <c r="X17137" s="4"/>
      <c r="AJ17137" s="4"/>
      <c r="AK17137" s="4"/>
      <c r="AL17137" s="4"/>
      <c r="AM17137" s="4"/>
    </row>
    <row r="17138" spans="21:39" x14ac:dyDescent="0.2">
      <c r="U17138" s="4"/>
      <c r="V17138" s="4"/>
      <c r="W17138" s="4"/>
      <c r="X17138" s="4"/>
      <c r="AJ17138" s="4"/>
      <c r="AK17138" s="4"/>
      <c r="AL17138" s="4"/>
      <c r="AM17138" s="4"/>
    </row>
    <row r="17139" spans="21:39" x14ac:dyDescent="0.2">
      <c r="U17139" s="4"/>
      <c r="V17139" s="4"/>
      <c r="W17139" s="4"/>
      <c r="X17139" s="4"/>
      <c r="AJ17139" s="4"/>
      <c r="AK17139" s="4"/>
      <c r="AL17139" s="4"/>
      <c r="AM17139" s="4"/>
    </row>
    <row r="17140" spans="21:39" x14ac:dyDescent="0.2">
      <c r="U17140" s="4"/>
      <c r="V17140" s="4"/>
      <c r="W17140" s="4"/>
      <c r="X17140" s="4"/>
      <c r="AJ17140" s="4"/>
      <c r="AK17140" s="4"/>
      <c r="AL17140" s="4"/>
      <c r="AM17140" s="4"/>
    </row>
    <row r="17141" spans="21:39" x14ac:dyDescent="0.2">
      <c r="U17141" s="4"/>
      <c r="V17141" s="4"/>
      <c r="W17141" s="4"/>
      <c r="X17141" s="4"/>
      <c r="AJ17141" s="4"/>
      <c r="AK17141" s="4"/>
      <c r="AL17141" s="4"/>
      <c r="AM17141" s="4"/>
    </row>
    <row r="17142" spans="21:39" x14ac:dyDescent="0.2">
      <c r="U17142" s="4"/>
      <c r="V17142" s="4"/>
      <c r="W17142" s="4"/>
      <c r="X17142" s="4"/>
      <c r="AJ17142" s="4"/>
      <c r="AK17142" s="4"/>
      <c r="AL17142" s="4"/>
      <c r="AM17142" s="4"/>
    </row>
    <row r="17143" spans="21:39" x14ac:dyDescent="0.2">
      <c r="U17143" s="4"/>
      <c r="V17143" s="4"/>
      <c r="W17143" s="4"/>
      <c r="X17143" s="4"/>
      <c r="AJ17143" s="4"/>
      <c r="AK17143" s="4"/>
      <c r="AL17143" s="4"/>
      <c r="AM17143" s="4"/>
    </row>
    <row r="17144" spans="21:39" x14ac:dyDescent="0.2">
      <c r="U17144" s="4"/>
      <c r="V17144" s="4"/>
      <c r="W17144" s="4"/>
      <c r="X17144" s="4"/>
      <c r="AJ17144" s="4"/>
      <c r="AK17144" s="4"/>
      <c r="AL17144" s="4"/>
      <c r="AM17144" s="4"/>
    </row>
    <row r="17145" spans="21:39" x14ac:dyDescent="0.2">
      <c r="U17145" s="4"/>
      <c r="V17145" s="4"/>
      <c r="W17145" s="4"/>
      <c r="X17145" s="4"/>
      <c r="AJ17145" s="4"/>
      <c r="AK17145" s="4"/>
      <c r="AL17145" s="4"/>
      <c r="AM17145" s="4"/>
    </row>
    <row r="17146" spans="21:39" x14ac:dyDescent="0.2">
      <c r="U17146" s="4"/>
      <c r="V17146" s="4"/>
      <c r="W17146" s="4"/>
      <c r="X17146" s="4"/>
      <c r="AJ17146" s="4"/>
      <c r="AK17146" s="4"/>
      <c r="AL17146" s="4"/>
      <c r="AM17146" s="4"/>
    </row>
    <row r="17147" spans="21:39" x14ac:dyDescent="0.2">
      <c r="U17147" s="4"/>
      <c r="V17147" s="4"/>
      <c r="W17147" s="4"/>
      <c r="X17147" s="4"/>
      <c r="AJ17147" s="4"/>
      <c r="AK17147" s="4"/>
      <c r="AL17147" s="4"/>
      <c r="AM17147" s="4"/>
    </row>
    <row r="17148" spans="21:39" x14ac:dyDescent="0.2">
      <c r="U17148" s="4"/>
      <c r="V17148" s="4"/>
      <c r="W17148" s="4"/>
      <c r="X17148" s="4"/>
      <c r="AJ17148" s="4"/>
      <c r="AK17148" s="4"/>
      <c r="AL17148" s="4"/>
      <c r="AM17148" s="4"/>
    </row>
    <row r="17149" spans="21:39" x14ac:dyDescent="0.2">
      <c r="U17149" s="4"/>
      <c r="V17149" s="4"/>
      <c r="W17149" s="4"/>
      <c r="X17149" s="4"/>
      <c r="AJ17149" s="4"/>
      <c r="AK17149" s="4"/>
      <c r="AL17149" s="4"/>
      <c r="AM17149" s="4"/>
    </row>
    <row r="17150" spans="21:39" x14ac:dyDescent="0.2">
      <c r="U17150" s="4"/>
      <c r="V17150" s="4"/>
      <c r="W17150" s="4"/>
      <c r="X17150" s="4"/>
      <c r="AJ17150" s="4"/>
      <c r="AK17150" s="4"/>
      <c r="AL17150" s="4"/>
      <c r="AM17150" s="4"/>
    </row>
    <row r="17151" spans="21:39" x14ac:dyDescent="0.2">
      <c r="U17151" s="4"/>
      <c r="V17151" s="4"/>
      <c r="W17151" s="4"/>
      <c r="X17151" s="4"/>
      <c r="AJ17151" s="4"/>
      <c r="AK17151" s="4"/>
      <c r="AL17151" s="4"/>
      <c r="AM17151" s="4"/>
    </row>
    <row r="17152" spans="21:39" x14ac:dyDescent="0.2">
      <c r="U17152" s="4"/>
      <c r="V17152" s="4"/>
      <c r="W17152" s="4"/>
      <c r="X17152" s="4"/>
      <c r="AJ17152" s="4"/>
      <c r="AK17152" s="4"/>
      <c r="AL17152" s="4"/>
      <c r="AM17152" s="4"/>
    </row>
    <row r="17153" spans="21:39" x14ac:dyDescent="0.2">
      <c r="U17153" s="4"/>
      <c r="V17153" s="4"/>
      <c r="W17153" s="4"/>
      <c r="X17153" s="4"/>
      <c r="AJ17153" s="4"/>
      <c r="AK17153" s="4"/>
      <c r="AL17153" s="4"/>
      <c r="AM17153" s="4"/>
    </row>
    <row r="17154" spans="21:39" x14ac:dyDescent="0.2">
      <c r="U17154" s="4"/>
      <c r="V17154" s="4"/>
      <c r="W17154" s="4"/>
      <c r="X17154" s="4"/>
      <c r="AJ17154" s="4"/>
      <c r="AK17154" s="4"/>
      <c r="AL17154" s="4"/>
      <c r="AM17154" s="4"/>
    </row>
    <row r="17155" spans="21:39" x14ac:dyDescent="0.2">
      <c r="U17155" s="4"/>
      <c r="V17155" s="4"/>
      <c r="W17155" s="4"/>
      <c r="X17155" s="4"/>
      <c r="AJ17155" s="4"/>
      <c r="AK17155" s="4"/>
      <c r="AL17155" s="4"/>
      <c r="AM17155" s="4"/>
    </row>
    <row r="17156" spans="21:39" x14ac:dyDescent="0.2">
      <c r="U17156" s="4"/>
      <c r="V17156" s="4"/>
      <c r="W17156" s="4"/>
      <c r="X17156" s="4"/>
      <c r="AJ17156" s="4"/>
      <c r="AK17156" s="4"/>
      <c r="AL17156" s="4"/>
      <c r="AM17156" s="4"/>
    </row>
    <row r="17157" spans="21:39" x14ac:dyDescent="0.2">
      <c r="U17157" s="4"/>
      <c r="V17157" s="4"/>
      <c r="W17157" s="4"/>
      <c r="X17157" s="4"/>
      <c r="AJ17157" s="4"/>
      <c r="AK17157" s="4"/>
      <c r="AL17157" s="4"/>
      <c r="AM17157" s="4"/>
    </row>
    <row r="17158" spans="21:39" x14ac:dyDescent="0.2">
      <c r="U17158" s="4"/>
      <c r="V17158" s="4"/>
      <c r="W17158" s="4"/>
      <c r="X17158" s="4"/>
      <c r="AJ17158" s="4"/>
      <c r="AK17158" s="4"/>
      <c r="AL17158" s="4"/>
      <c r="AM17158" s="4"/>
    </row>
    <row r="17159" spans="21:39" x14ac:dyDescent="0.2">
      <c r="U17159" s="4"/>
      <c r="V17159" s="4"/>
      <c r="W17159" s="4"/>
      <c r="X17159" s="4"/>
      <c r="AJ17159" s="4"/>
      <c r="AK17159" s="4"/>
      <c r="AL17159" s="4"/>
      <c r="AM17159" s="4"/>
    </row>
    <row r="17160" spans="21:39" x14ac:dyDescent="0.2">
      <c r="U17160" s="4"/>
      <c r="V17160" s="4"/>
      <c r="W17160" s="4"/>
      <c r="X17160" s="4"/>
      <c r="AJ17160" s="4"/>
      <c r="AK17160" s="4"/>
      <c r="AL17160" s="4"/>
      <c r="AM17160" s="4"/>
    </row>
    <row r="17161" spans="21:39" x14ac:dyDescent="0.2">
      <c r="U17161" s="4"/>
      <c r="V17161" s="4"/>
      <c r="W17161" s="4"/>
      <c r="X17161" s="4"/>
      <c r="AJ17161" s="4"/>
      <c r="AK17161" s="4"/>
      <c r="AL17161" s="4"/>
      <c r="AM17161" s="4"/>
    </row>
    <row r="17162" spans="21:39" x14ac:dyDescent="0.2">
      <c r="U17162" s="4"/>
      <c r="V17162" s="4"/>
      <c r="W17162" s="4"/>
      <c r="X17162" s="4"/>
      <c r="AJ17162" s="4"/>
      <c r="AK17162" s="4"/>
      <c r="AL17162" s="4"/>
      <c r="AM17162" s="4"/>
    </row>
    <row r="17163" spans="21:39" x14ac:dyDescent="0.2">
      <c r="U17163" s="4"/>
      <c r="V17163" s="4"/>
      <c r="W17163" s="4"/>
      <c r="X17163" s="4"/>
      <c r="AJ17163" s="4"/>
      <c r="AK17163" s="4"/>
      <c r="AL17163" s="4"/>
      <c r="AM17163" s="4"/>
    </row>
    <row r="17164" spans="21:39" x14ac:dyDescent="0.2">
      <c r="U17164" s="4"/>
      <c r="V17164" s="4"/>
      <c r="W17164" s="4"/>
      <c r="X17164" s="4"/>
      <c r="AJ17164" s="4"/>
      <c r="AK17164" s="4"/>
      <c r="AL17164" s="4"/>
      <c r="AM17164" s="4"/>
    </row>
    <row r="17165" spans="21:39" x14ac:dyDescent="0.2">
      <c r="U17165" s="4"/>
      <c r="V17165" s="4"/>
      <c r="W17165" s="4"/>
      <c r="X17165" s="4"/>
      <c r="AJ17165" s="4"/>
      <c r="AK17165" s="4"/>
      <c r="AL17165" s="4"/>
      <c r="AM17165" s="4"/>
    </row>
    <row r="17166" spans="21:39" x14ac:dyDescent="0.2">
      <c r="U17166" s="4"/>
      <c r="V17166" s="4"/>
      <c r="W17166" s="4"/>
      <c r="X17166" s="4"/>
      <c r="AJ17166" s="4"/>
      <c r="AK17166" s="4"/>
      <c r="AL17166" s="4"/>
      <c r="AM17166" s="4"/>
    </row>
    <row r="17167" spans="21:39" x14ac:dyDescent="0.2">
      <c r="U17167" s="4"/>
      <c r="V17167" s="4"/>
      <c r="W17167" s="4"/>
      <c r="X17167" s="4"/>
      <c r="AJ17167" s="4"/>
      <c r="AK17167" s="4"/>
      <c r="AL17167" s="4"/>
      <c r="AM17167" s="4"/>
    </row>
    <row r="17168" spans="21:39" x14ac:dyDescent="0.2">
      <c r="U17168" s="4"/>
      <c r="V17168" s="4"/>
      <c r="W17168" s="4"/>
      <c r="X17168" s="4"/>
      <c r="AJ17168" s="4"/>
      <c r="AK17168" s="4"/>
      <c r="AL17168" s="4"/>
      <c r="AM17168" s="4"/>
    </row>
    <row r="17169" spans="21:39" x14ac:dyDescent="0.2">
      <c r="U17169" s="4"/>
      <c r="V17169" s="4"/>
      <c r="W17169" s="4"/>
      <c r="X17169" s="4"/>
      <c r="AJ17169" s="4"/>
      <c r="AK17169" s="4"/>
      <c r="AL17169" s="4"/>
      <c r="AM17169" s="4"/>
    </row>
    <row r="17170" spans="21:39" x14ac:dyDescent="0.2">
      <c r="U17170" s="4"/>
      <c r="V17170" s="4"/>
      <c r="W17170" s="4"/>
      <c r="X17170" s="4"/>
      <c r="AJ17170" s="4"/>
      <c r="AK17170" s="4"/>
      <c r="AL17170" s="4"/>
      <c r="AM17170" s="4"/>
    </row>
    <row r="17171" spans="21:39" x14ac:dyDescent="0.2">
      <c r="U17171" s="4"/>
      <c r="V17171" s="4"/>
      <c r="W17171" s="4"/>
      <c r="X17171" s="4"/>
      <c r="AJ17171" s="4"/>
      <c r="AK17171" s="4"/>
      <c r="AL17171" s="4"/>
      <c r="AM17171" s="4"/>
    </row>
    <row r="17172" spans="21:39" x14ac:dyDescent="0.2">
      <c r="U17172" s="4"/>
      <c r="V17172" s="4"/>
      <c r="W17172" s="4"/>
      <c r="X17172" s="4"/>
      <c r="AJ17172" s="4"/>
      <c r="AK17172" s="4"/>
      <c r="AL17172" s="4"/>
      <c r="AM17172" s="4"/>
    </row>
    <row r="17173" spans="21:39" x14ac:dyDescent="0.2">
      <c r="U17173" s="4"/>
      <c r="V17173" s="4"/>
      <c r="W17173" s="4"/>
      <c r="X17173" s="4"/>
      <c r="AJ17173" s="4"/>
      <c r="AK17173" s="4"/>
      <c r="AL17173" s="4"/>
      <c r="AM17173" s="4"/>
    </row>
    <row r="17174" spans="21:39" x14ac:dyDescent="0.2">
      <c r="U17174" s="4"/>
      <c r="V17174" s="4"/>
      <c r="W17174" s="4"/>
      <c r="X17174" s="4"/>
      <c r="AJ17174" s="4"/>
      <c r="AK17174" s="4"/>
      <c r="AL17174" s="4"/>
      <c r="AM17174" s="4"/>
    </row>
    <row r="17175" spans="21:39" x14ac:dyDescent="0.2">
      <c r="U17175" s="4"/>
      <c r="V17175" s="4"/>
      <c r="W17175" s="4"/>
      <c r="X17175" s="4"/>
      <c r="AJ17175" s="4"/>
      <c r="AK17175" s="4"/>
      <c r="AL17175" s="4"/>
      <c r="AM17175" s="4"/>
    </row>
    <row r="17176" spans="21:39" x14ac:dyDescent="0.2">
      <c r="U17176" s="4"/>
      <c r="V17176" s="4"/>
      <c r="W17176" s="4"/>
      <c r="X17176" s="4"/>
      <c r="AJ17176" s="4"/>
      <c r="AK17176" s="4"/>
      <c r="AL17176" s="4"/>
      <c r="AM17176" s="4"/>
    </row>
    <row r="17177" spans="21:39" x14ac:dyDescent="0.2">
      <c r="U17177" s="4"/>
      <c r="V17177" s="4"/>
      <c r="W17177" s="4"/>
      <c r="X17177" s="4"/>
      <c r="AJ17177" s="4"/>
      <c r="AK17177" s="4"/>
      <c r="AL17177" s="4"/>
      <c r="AM17177" s="4"/>
    </row>
    <row r="17178" spans="21:39" x14ac:dyDescent="0.2">
      <c r="U17178" s="4"/>
      <c r="V17178" s="4"/>
      <c r="W17178" s="4"/>
      <c r="X17178" s="4"/>
      <c r="AJ17178" s="4"/>
      <c r="AK17178" s="4"/>
      <c r="AL17178" s="4"/>
      <c r="AM17178" s="4"/>
    </row>
    <row r="17179" spans="21:39" x14ac:dyDescent="0.2">
      <c r="U17179" s="4"/>
      <c r="V17179" s="4"/>
      <c r="W17179" s="4"/>
      <c r="X17179" s="4"/>
      <c r="AJ17179" s="4"/>
      <c r="AK17179" s="4"/>
      <c r="AL17179" s="4"/>
      <c r="AM17179" s="4"/>
    </row>
    <row r="17180" spans="21:39" x14ac:dyDescent="0.2">
      <c r="U17180" s="4"/>
      <c r="V17180" s="4"/>
      <c r="W17180" s="4"/>
      <c r="X17180" s="4"/>
      <c r="AJ17180" s="4"/>
      <c r="AK17180" s="4"/>
      <c r="AL17180" s="4"/>
      <c r="AM17180" s="4"/>
    </row>
    <row r="17181" spans="21:39" x14ac:dyDescent="0.2">
      <c r="U17181" s="4"/>
      <c r="V17181" s="4"/>
      <c r="W17181" s="4"/>
      <c r="X17181" s="4"/>
      <c r="AJ17181" s="4"/>
      <c r="AK17181" s="4"/>
      <c r="AL17181" s="4"/>
      <c r="AM17181" s="4"/>
    </row>
    <row r="17182" spans="21:39" x14ac:dyDescent="0.2">
      <c r="U17182" s="4"/>
      <c r="V17182" s="4"/>
      <c r="W17182" s="4"/>
      <c r="X17182" s="4"/>
      <c r="AJ17182" s="4"/>
      <c r="AK17182" s="4"/>
      <c r="AL17182" s="4"/>
      <c r="AM17182" s="4"/>
    </row>
    <row r="17183" spans="21:39" x14ac:dyDescent="0.2">
      <c r="U17183" s="4"/>
      <c r="V17183" s="4"/>
      <c r="W17183" s="4"/>
      <c r="X17183" s="4"/>
      <c r="AJ17183" s="4"/>
      <c r="AK17183" s="4"/>
      <c r="AL17183" s="4"/>
      <c r="AM17183" s="4"/>
    </row>
    <row r="17184" spans="21:39" x14ac:dyDescent="0.2">
      <c r="U17184" s="4"/>
      <c r="V17184" s="4"/>
      <c r="W17184" s="4"/>
      <c r="X17184" s="4"/>
      <c r="AJ17184" s="4"/>
      <c r="AK17184" s="4"/>
      <c r="AL17184" s="4"/>
      <c r="AM17184" s="4"/>
    </row>
    <row r="17185" spans="21:39" x14ac:dyDescent="0.2">
      <c r="U17185" s="4"/>
      <c r="V17185" s="4"/>
      <c r="W17185" s="4"/>
      <c r="X17185" s="4"/>
      <c r="AJ17185" s="4"/>
      <c r="AK17185" s="4"/>
      <c r="AL17185" s="4"/>
      <c r="AM17185" s="4"/>
    </row>
    <row r="17186" spans="21:39" x14ac:dyDescent="0.2">
      <c r="U17186" s="4"/>
      <c r="V17186" s="4"/>
      <c r="W17186" s="4"/>
      <c r="X17186" s="4"/>
      <c r="AJ17186" s="4"/>
      <c r="AK17186" s="4"/>
      <c r="AL17186" s="4"/>
      <c r="AM17186" s="4"/>
    </row>
    <row r="17187" spans="21:39" x14ac:dyDescent="0.2">
      <c r="U17187" s="4"/>
      <c r="V17187" s="4"/>
      <c r="W17187" s="4"/>
      <c r="X17187" s="4"/>
      <c r="AJ17187" s="4"/>
      <c r="AK17187" s="4"/>
      <c r="AL17187" s="4"/>
      <c r="AM17187" s="4"/>
    </row>
    <row r="17188" spans="21:39" x14ac:dyDescent="0.2">
      <c r="U17188" s="4"/>
      <c r="V17188" s="4"/>
      <c r="W17188" s="4"/>
      <c r="X17188" s="4"/>
      <c r="AJ17188" s="4"/>
      <c r="AK17188" s="4"/>
      <c r="AL17188" s="4"/>
      <c r="AM17188" s="4"/>
    </row>
    <row r="17189" spans="21:39" x14ac:dyDescent="0.2">
      <c r="U17189" s="4"/>
      <c r="V17189" s="4"/>
      <c r="W17189" s="4"/>
      <c r="X17189" s="4"/>
      <c r="AJ17189" s="4"/>
      <c r="AK17189" s="4"/>
      <c r="AL17189" s="4"/>
      <c r="AM17189" s="4"/>
    </row>
    <row r="17190" spans="21:39" x14ac:dyDescent="0.2">
      <c r="U17190" s="4"/>
      <c r="V17190" s="4"/>
      <c r="W17190" s="4"/>
      <c r="X17190" s="4"/>
      <c r="AJ17190" s="4"/>
      <c r="AK17190" s="4"/>
      <c r="AL17190" s="4"/>
      <c r="AM17190" s="4"/>
    </row>
    <row r="17191" spans="21:39" x14ac:dyDescent="0.2">
      <c r="U17191" s="4"/>
      <c r="V17191" s="4"/>
      <c r="W17191" s="4"/>
      <c r="X17191" s="4"/>
      <c r="AJ17191" s="4"/>
      <c r="AK17191" s="4"/>
      <c r="AL17191" s="4"/>
      <c r="AM17191" s="4"/>
    </row>
    <row r="17192" spans="21:39" x14ac:dyDescent="0.2">
      <c r="U17192" s="4"/>
      <c r="V17192" s="4"/>
      <c r="W17192" s="4"/>
      <c r="X17192" s="4"/>
      <c r="AJ17192" s="4"/>
      <c r="AK17192" s="4"/>
      <c r="AL17192" s="4"/>
      <c r="AM17192" s="4"/>
    </row>
    <row r="17193" spans="21:39" x14ac:dyDescent="0.2">
      <c r="U17193" s="4"/>
      <c r="V17193" s="4"/>
      <c r="W17193" s="4"/>
      <c r="X17193" s="4"/>
      <c r="AJ17193" s="4"/>
      <c r="AK17193" s="4"/>
      <c r="AL17193" s="4"/>
      <c r="AM17193" s="4"/>
    </row>
    <row r="17194" spans="21:39" x14ac:dyDescent="0.2">
      <c r="U17194" s="4"/>
      <c r="V17194" s="4"/>
      <c r="W17194" s="4"/>
      <c r="X17194" s="4"/>
      <c r="AJ17194" s="4"/>
      <c r="AK17194" s="4"/>
      <c r="AL17194" s="4"/>
      <c r="AM17194" s="4"/>
    </row>
    <row r="17195" spans="21:39" x14ac:dyDescent="0.2">
      <c r="U17195" s="4"/>
      <c r="V17195" s="4"/>
      <c r="W17195" s="4"/>
      <c r="X17195" s="4"/>
      <c r="AJ17195" s="4"/>
      <c r="AK17195" s="4"/>
      <c r="AL17195" s="4"/>
      <c r="AM17195" s="4"/>
    </row>
    <row r="17196" spans="21:39" x14ac:dyDescent="0.2">
      <c r="U17196" s="4"/>
      <c r="V17196" s="4"/>
      <c r="W17196" s="4"/>
      <c r="X17196" s="4"/>
      <c r="AJ17196" s="4"/>
      <c r="AK17196" s="4"/>
      <c r="AL17196" s="4"/>
      <c r="AM17196" s="4"/>
    </row>
    <row r="17197" spans="21:39" x14ac:dyDescent="0.2">
      <c r="U17197" s="4"/>
      <c r="V17197" s="4"/>
      <c r="W17197" s="4"/>
      <c r="X17197" s="4"/>
      <c r="AJ17197" s="4"/>
      <c r="AK17197" s="4"/>
      <c r="AL17197" s="4"/>
      <c r="AM17197" s="4"/>
    </row>
    <row r="17198" spans="21:39" x14ac:dyDescent="0.2">
      <c r="U17198" s="4"/>
      <c r="V17198" s="4"/>
      <c r="W17198" s="4"/>
      <c r="X17198" s="4"/>
      <c r="AJ17198" s="4"/>
      <c r="AK17198" s="4"/>
      <c r="AL17198" s="4"/>
      <c r="AM17198" s="4"/>
    </row>
    <row r="17199" spans="21:39" x14ac:dyDescent="0.2">
      <c r="U17199" s="4"/>
      <c r="V17199" s="4"/>
      <c r="W17199" s="4"/>
      <c r="X17199" s="4"/>
      <c r="AJ17199" s="4"/>
      <c r="AK17199" s="4"/>
      <c r="AL17199" s="4"/>
      <c r="AM17199" s="4"/>
    </row>
    <row r="17200" spans="21:39" x14ac:dyDescent="0.2">
      <c r="U17200" s="4"/>
      <c r="V17200" s="4"/>
      <c r="W17200" s="4"/>
      <c r="X17200" s="4"/>
      <c r="AJ17200" s="4"/>
      <c r="AK17200" s="4"/>
      <c r="AL17200" s="4"/>
      <c r="AM17200" s="4"/>
    </row>
    <row r="17201" spans="21:39" x14ac:dyDescent="0.2">
      <c r="U17201" s="4"/>
      <c r="V17201" s="4"/>
      <c r="W17201" s="4"/>
      <c r="X17201" s="4"/>
      <c r="AJ17201" s="4"/>
      <c r="AK17201" s="4"/>
      <c r="AL17201" s="4"/>
      <c r="AM17201" s="4"/>
    </row>
    <row r="17202" spans="21:39" x14ac:dyDescent="0.2">
      <c r="U17202" s="4"/>
      <c r="V17202" s="4"/>
      <c r="W17202" s="4"/>
      <c r="X17202" s="4"/>
      <c r="AJ17202" s="4"/>
      <c r="AK17202" s="4"/>
      <c r="AL17202" s="4"/>
      <c r="AM17202" s="4"/>
    </row>
    <row r="17203" spans="21:39" x14ac:dyDescent="0.2">
      <c r="U17203" s="4"/>
      <c r="V17203" s="4"/>
      <c r="W17203" s="4"/>
      <c r="X17203" s="4"/>
      <c r="AJ17203" s="4"/>
      <c r="AK17203" s="4"/>
      <c r="AL17203" s="4"/>
      <c r="AM17203" s="4"/>
    </row>
    <row r="17204" spans="21:39" x14ac:dyDescent="0.2">
      <c r="U17204" s="4"/>
      <c r="V17204" s="4"/>
      <c r="W17204" s="4"/>
      <c r="X17204" s="4"/>
      <c r="AJ17204" s="4"/>
      <c r="AK17204" s="4"/>
      <c r="AL17204" s="4"/>
      <c r="AM17204" s="4"/>
    </row>
    <row r="17205" spans="21:39" x14ac:dyDescent="0.2">
      <c r="U17205" s="4"/>
      <c r="V17205" s="4"/>
      <c r="W17205" s="4"/>
      <c r="X17205" s="4"/>
      <c r="AJ17205" s="4"/>
      <c r="AK17205" s="4"/>
      <c r="AL17205" s="4"/>
      <c r="AM17205" s="4"/>
    </row>
    <row r="17206" spans="21:39" x14ac:dyDescent="0.2">
      <c r="U17206" s="4"/>
      <c r="V17206" s="4"/>
      <c r="W17206" s="4"/>
      <c r="X17206" s="4"/>
      <c r="AJ17206" s="4"/>
      <c r="AK17206" s="4"/>
      <c r="AL17206" s="4"/>
      <c r="AM17206" s="4"/>
    </row>
    <row r="17207" spans="21:39" x14ac:dyDescent="0.2">
      <c r="U17207" s="4"/>
      <c r="V17207" s="4"/>
      <c r="W17207" s="4"/>
      <c r="X17207" s="4"/>
      <c r="AJ17207" s="4"/>
      <c r="AK17207" s="4"/>
      <c r="AL17207" s="4"/>
      <c r="AM17207" s="4"/>
    </row>
    <row r="17208" spans="21:39" x14ac:dyDescent="0.2">
      <c r="U17208" s="4"/>
      <c r="V17208" s="4"/>
      <c r="W17208" s="4"/>
      <c r="X17208" s="4"/>
      <c r="AJ17208" s="4"/>
      <c r="AK17208" s="4"/>
      <c r="AL17208" s="4"/>
      <c r="AM17208" s="4"/>
    </row>
    <row r="17209" spans="21:39" x14ac:dyDescent="0.2">
      <c r="U17209" s="4"/>
      <c r="V17209" s="4"/>
      <c r="W17209" s="4"/>
      <c r="X17209" s="4"/>
      <c r="AJ17209" s="4"/>
      <c r="AK17209" s="4"/>
      <c r="AL17209" s="4"/>
      <c r="AM17209" s="4"/>
    </row>
    <row r="17210" spans="21:39" x14ac:dyDescent="0.2">
      <c r="U17210" s="4"/>
      <c r="V17210" s="4"/>
      <c r="W17210" s="4"/>
      <c r="X17210" s="4"/>
      <c r="AJ17210" s="4"/>
      <c r="AK17210" s="4"/>
      <c r="AL17210" s="4"/>
      <c r="AM17210" s="4"/>
    </row>
    <row r="17211" spans="21:39" x14ac:dyDescent="0.2">
      <c r="U17211" s="4"/>
      <c r="V17211" s="4"/>
      <c r="W17211" s="4"/>
      <c r="X17211" s="4"/>
      <c r="AJ17211" s="4"/>
      <c r="AK17211" s="4"/>
      <c r="AL17211" s="4"/>
      <c r="AM17211" s="4"/>
    </row>
    <row r="17212" spans="21:39" x14ac:dyDescent="0.2">
      <c r="U17212" s="4"/>
      <c r="V17212" s="4"/>
      <c r="W17212" s="4"/>
      <c r="X17212" s="4"/>
      <c r="AJ17212" s="4"/>
      <c r="AK17212" s="4"/>
      <c r="AL17212" s="4"/>
      <c r="AM17212" s="4"/>
    </row>
    <row r="17213" spans="21:39" x14ac:dyDescent="0.2">
      <c r="U17213" s="4"/>
      <c r="V17213" s="4"/>
      <c r="W17213" s="4"/>
      <c r="X17213" s="4"/>
      <c r="AJ17213" s="4"/>
      <c r="AK17213" s="4"/>
      <c r="AL17213" s="4"/>
      <c r="AM17213" s="4"/>
    </row>
    <row r="17214" spans="21:39" x14ac:dyDescent="0.2">
      <c r="U17214" s="4"/>
      <c r="V17214" s="4"/>
      <c r="W17214" s="4"/>
      <c r="X17214" s="4"/>
      <c r="AJ17214" s="4"/>
      <c r="AK17214" s="4"/>
      <c r="AL17214" s="4"/>
      <c r="AM17214" s="4"/>
    </row>
    <row r="17215" spans="21:39" x14ac:dyDescent="0.2">
      <c r="U17215" s="4"/>
      <c r="V17215" s="4"/>
      <c r="W17215" s="4"/>
      <c r="X17215" s="4"/>
      <c r="AJ17215" s="4"/>
      <c r="AK17215" s="4"/>
      <c r="AL17215" s="4"/>
      <c r="AM17215" s="4"/>
    </row>
    <row r="17216" spans="21:39" x14ac:dyDescent="0.2">
      <c r="U17216" s="4"/>
      <c r="V17216" s="4"/>
      <c r="W17216" s="4"/>
      <c r="X17216" s="4"/>
      <c r="AJ17216" s="4"/>
      <c r="AK17216" s="4"/>
      <c r="AL17216" s="4"/>
      <c r="AM17216" s="4"/>
    </row>
    <row r="17217" spans="21:39" x14ac:dyDescent="0.2">
      <c r="U17217" s="4"/>
      <c r="V17217" s="4"/>
      <c r="W17217" s="4"/>
      <c r="X17217" s="4"/>
      <c r="AJ17217" s="4"/>
      <c r="AK17217" s="4"/>
      <c r="AL17217" s="4"/>
      <c r="AM17217" s="4"/>
    </row>
    <row r="17218" spans="21:39" x14ac:dyDescent="0.2">
      <c r="U17218" s="4"/>
      <c r="V17218" s="4"/>
      <c r="W17218" s="4"/>
      <c r="X17218" s="4"/>
      <c r="AJ17218" s="4"/>
      <c r="AK17218" s="4"/>
      <c r="AL17218" s="4"/>
      <c r="AM17218" s="4"/>
    </row>
    <row r="17219" spans="21:39" x14ac:dyDescent="0.2">
      <c r="U17219" s="4"/>
      <c r="V17219" s="4"/>
      <c r="W17219" s="4"/>
      <c r="X17219" s="4"/>
      <c r="AJ17219" s="4"/>
      <c r="AK17219" s="4"/>
      <c r="AL17219" s="4"/>
      <c r="AM17219" s="4"/>
    </row>
    <row r="17220" spans="21:39" x14ac:dyDescent="0.2">
      <c r="U17220" s="4"/>
      <c r="V17220" s="4"/>
      <c r="W17220" s="4"/>
      <c r="X17220" s="4"/>
      <c r="AJ17220" s="4"/>
      <c r="AK17220" s="4"/>
      <c r="AL17220" s="4"/>
      <c r="AM17220" s="4"/>
    </row>
    <row r="17221" spans="21:39" x14ac:dyDescent="0.2">
      <c r="U17221" s="4"/>
      <c r="V17221" s="4"/>
      <c r="W17221" s="4"/>
      <c r="X17221" s="4"/>
      <c r="AJ17221" s="4"/>
      <c r="AK17221" s="4"/>
      <c r="AL17221" s="4"/>
      <c r="AM17221" s="4"/>
    </row>
    <row r="17222" spans="21:39" x14ac:dyDescent="0.2">
      <c r="U17222" s="4"/>
      <c r="V17222" s="4"/>
      <c r="W17222" s="4"/>
      <c r="X17222" s="4"/>
      <c r="AJ17222" s="4"/>
      <c r="AK17222" s="4"/>
      <c r="AL17222" s="4"/>
      <c r="AM17222" s="4"/>
    </row>
    <row r="17223" spans="21:39" x14ac:dyDescent="0.2">
      <c r="U17223" s="4"/>
      <c r="V17223" s="4"/>
      <c r="W17223" s="4"/>
      <c r="X17223" s="4"/>
      <c r="AJ17223" s="4"/>
      <c r="AK17223" s="4"/>
      <c r="AL17223" s="4"/>
      <c r="AM17223" s="4"/>
    </row>
    <row r="17224" spans="21:39" x14ac:dyDescent="0.2">
      <c r="U17224" s="4"/>
      <c r="V17224" s="4"/>
      <c r="W17224" s="4"/>
      <c r="X17224" s="4"/>
      <c r="AJ17224" s="4"/>
      <c r="AK17224" s="4"/>
      <c r="AL17224" s="4"/>
      <c r="AM17224" s="4"/>
    </row>
    <row r="17225" spans="21:39" x14ac:dyDescent="0.2">
      <c r="U17225" s="4"/>
      <c r="V17225" s="4"/>
      <c r="W17225" s="4"/>
      <c r="X17225" s="4"/>
      <c r="AJ17225" s="4"/>
      <c r="AK17225" s="4"/>
      <c r="AL17225" s="4"/>
      <c r="AM17225" s="4"/>
    </row>
    <row r="17226" spans="21:39" x14ac:dyDescent="0.2">
      <c r="U17226" s="4"/>
      <c r="V17226" s="4"/>
      <c r="W17226" s="4"/>
      <c r="X17226" s="4"/>
      <c r="AJ17226" s="4"/>
      <c r="AK17226" s="4"/>
      <c r="AL17226" s="4"/>
      <c r="AM17226" s="4"/>
    </row>
    <row r="17227" spans="21:39" x14ac:dyDescent="0.2">
      <c r="U17227" s="4"/>
      <c r="V17227" s="4"/>
      <c r="W17227" s="4"/>
      <c r="X17227" s="4"/>
      <c r="AJ17227" s="4"/>
      <c r="AK17227" s="4"/>
      <c r="AL17227" s="4"/>
      <c r="AM17227" s="4"/>
    </row>
    <row r="17228" spans="21:39" x14ac:dyDescent="0.2">
      <c r="U17228" s="4"/>
      <c r="V17228" s="4"/>
      <c r="W17228" s="4"/>
      <c r="X17228" s="4"/>
      <c r="AJ17228" s="4"/>
      <c r="AK17228" s="4"/>
      <c r="AL17228" s="4"/>
      <c r="AM17228" s="4"/>
    </row>
    <row r="17229" spans="21:39" x14ac:dyDescent="0.2">
      <c r="U17229" s="4"/>
      <c r="V17229" s="4"/>
      <c r="W17229" s="4"/>
      <c r="X17229" s="4"/>
      <c r="AJ17229" s="4"/>
      <c r="AK17229" s="4"/>
      <c r="AL17229" s="4"/>
      <c r="AM17229" s="4"/>
    </row>
    <row r="17230" spans="21:39" x14ac:dyDescent="0.2">
      <c r="U17230" s="4"/>
      <c r="V17230" s="4"/>
      <c r="W17230" s="4"/>
      <c r="X17230" s="4"/>
      <c r="AJ17230" s="4"/>
      <c r="AK17230" s="4"/>
      <c r="AL17230" s="4"/>
      <c r="AM17230" s="4"/>
    </row>
    <row r="17231" spans="21:39" x14ac:dyDescent="0.2">
      <c r="U17231" s="4"/>
      <c r="V17231" s="4"/>
      <c r="W17231" s="4"/>
      <c r="X17231" s="4"/>
      <c r="AJ17231" s="4"/>
      <c r="AK17231" s="4"/>
      <c r="AL17231" s="4"/>
      <c r="AM17231" s="4"/>
    </row>
    <row r="17232" spans="21:39" x14ac:dyDescent="0.2">
      <c r="U17232" s="4"/>
      <c r="V17232" s="4"/>
      <c r="W17232" s="4"/>
      <c r="X17232" s="4"/>
      <c r="AJ17232" s="4"/>
      <c r="AK17232" s="4"/>
      <c r="AL17232" s="4"/>
      <c r="AM17232" s="4"/>
    </row>
    <row r="17233" spans="21:39" x14ac:dyDescent="0.2">
      <c r="U17233" s="4"/>
      <c r="V17233" s="4"/>
      <c r="W17233" s="4"/>
      <c r="X17233" s="4"/>
      <c r="AJ17233" s="4"/>
      <c r="AK17233" s="4"/>
      <c r="AL17233" s="4"/>
      <c r="AM17233" s="4"/>
    </row>
    <row r="17234" spans="21:39" x14ac:dyDescent="0.2">
      <c r="U17234" s="4"/>
      <c r="V17234" s="4"/>
      <c r="W17234" s="4"/>
      <c r="X17234" s="4"/>
      <c r="AJ17234" s="4"/>
      <c r="AK17234" s="4"/>
      <c r="AL17234" s="4"/>
      <c r="AM17234" s="4"/>
    </row>
    <row r="17235" spans="21:39" x14ac:dyDescent="0.2">
      <c r="U17235" s="4"/>
      <c r="V17235" s="4"/>
      <c r="W17235" s="4"/>
      <c r="X17235" s="4"/>
      <c r="AJ17235" s="4"/>
      <c r="AK17235" s="4"/>
      <c r="AL17235" s="4"/>
      <c r="AM17235" s="4"/>
    </row>
    <row r="17236" spans="21:39" x14ac:dyDescent="0.2">
      <c r="U17236" s="4"/>
      <c r="V17236" s="4"/>
      <c r="W17236" s="4"/>
      <c r="X17236" s="4"/>
      <c r="AJ17236" s="4"/>
      <c r="AK17236" s="4"/>
      <c r="AL17236" s="4"/>
      <c r="AM17236" s="4"/>
    </row>
    <row r="17237" spans="21:39" x14ac:dyDescent="0.2">
      <c r="U17237" s="4"/>
      <c r="V17237" s="4"/>
      <c r="W17237" s="4"/>
      <c r="X17237" s="4"/>
      <c r="AJ17237" s="4"/>
      <c r="AK17237" s="4"/>
      <c r="AL17237" s="4"/>
      <c r="AM17237" s="4"/>
    </row>
    <row r="17238" spans="21:39" x14ac:dyDescent="0.2">
      <c r="U17238" s="4"/>
      <c r="V17238" s="4"/>
      <c r="W17238" s="4"/>
      <c r="X17238" s="4"/>
      <c r="AJ17238" s="4"/>
      <c r="AK17238" s="4"/>
      <c r="AL17238" s="4"/>
      <c r="AM17238" s="4"/>
    </row>
    <row r="17239" spans="21:39" x14ac:dyDescent="0.2">
      <c r="U17239" s="4"/>
      <c r="V17239" s="4"/>
      <c r="W17239" s="4"/>
      <c r="X17239" s="4"/>
      <c r="AJ17239" s="4"/>
      <c r="AK17239" s="4"/>
      <c r="AL17239" s="4"/>
      <c r="AM17239" s="4"/>
    </row>
    <row r="17240" spans="21:39" x14ac:dyDescent="0.2">
      <c r="U17240" s="4"/>
      <c r="V17240" s="4"/>
      <c r="W17240" s="4"/>
      <c r="X17240" s="4"/>
      <c r="AJ17240" s="4"/>
      <c r="AK17240" s="4"/>
      <c r="AL17240" s="4"/>
      <c r="AM17240" s="4"/>
    </row>
    <row r="17241" spans="21:39" x14ac:dyDescent="0.2">
      <c r="U17241" s="4"/>
      <c r="V17241" s="4"/>
      <c r="W17241" s="4"/>
      <c r="X17241" s="4"/>
      <c r="AJ17241" s="4"/>
      <c r="AK17241" s="4"/>
      <c r="AL17241" s="4"/>
      <c r="AM17241" s="4"/>
    </row>
    <row r="17242" spans="21:39" x14ac:dyDescent="0.2">
      <c r="U17242" s="4"/>
      <c r="V17242" s="4"/>
      <c r="W17242" s="4"/>
      <c r="X17242" s="4"/>
      <c r="AJ17242" s="4"/>
      <c r="AK17242" s="4"/>
      <c r="AL17242" s="4"/>
      <c r="AM17242" s="4"/>
    </row>
    <row r="17243" spans="21:39" x14ac:dyDescent="0.2">
      <c r="U17243" s="4"/>
      <c r="V17243" s="4"/>
      <c r="W17243" s="4"/>
      <c r="X17243" s="4"/>
      <c r="AJ17243" s="4"/>
      <c r="AK17243" s="4"/>
      <c r="AL17243" s="4"/>
      <c r="AM17243" s="4"/>
    </row>
    <row r="17244" spans="21:39" x14ac:dyDescent="0.2">
      <c r="U17244" s="4"/>
      <c r="V17244" s="4"/>
      <c r="W17244" s="4"/>
      <c r="X17244" s="4"/>
      <c r="AJ17244" s="4"/>
      <c r="AK17244" s="4"/>
      <c r="AL17244" s="4"/>
      <c r="AM17244" s="4"/>
    </row>
    <row r="17245" spans="21:39" x14ac:dyDescent="0.2">
      <c r="U17245" s="4"/>
      <c r="V17245" s="4"/>
      <c r="W17245" s="4"/>
      <c r="X17245" s="4"/>
      <c r="AJ17245" s="4"/>
      <c r="AK17245" s="4"/>
      <c r="AL17245" s="4"/>
      <c r="AM17245" s="4"/>
    </row>
    <row r="17246" spans="21:39" x14ac:dyDescent="0.2">
      <c r="U17246" s="4"/>
      <c r="V17246" s="4"/>
      <c r="W17246" s="4"/>
      <c r="X17246" s="4"/>
      <c r="AJ17246" s="4"/>
      <c r="AK17246" s="4"/>
      <c r="AL17246" s="4"/>
      <c r="AM17246" s="4"/>
    </row>
    <row r="17247" spans="21:39" x14ac:dyDescent="0.2">
      <c r="U17247" s="4"/>
      <c r="V17247" s="4"/>
      <c r="W17247" s="4"/>
      <c r="X17247" s="4"/>
      <c r="AJ17247" s="4"/>
      <c r="AK17247" s="4"/>
      <c r="AL17247" s="4"/>
      <c r="AM17247" s="4"/>
    </row>
    <row r="17248" spans="21:39" x14ac:dyDescent="0.2">
      <c r="U17248" s="4"/>
      <c r="V17248" s="4"/>
      <c r="W17248" s="4"/>
      <c r="X17248" s="4"/>
      <c r="AJ17248" s="4"/>
      <c r="AK17248" s="4"/>
      <c r="AL17248" s="4"/>
      <c r="AM17248" s="4"/>
    </row>
    <row r="17249" spans="21:39" x14ac:dyDescent="0.2">
      <c r="U17249" s="4"/>
      <c r="V17249" s="4"/>
      <c r="W17249" s="4"/>
      <c r="X17249" s="4"/>
      <c r="AJ17249" s="4"/>
      <c r="AK17249" s="4"/>
      <c r="AL17249" s="4"/>
      <c r="AM17249" s="4"/>
    </row>
    <row r="17250" spans="21:39" x14ac:dyDescent="0.2">
      <c r="U17250" s="4"/>
      <c r="V17250" s="4"/>
      <c r="W17250" s="4"/>
      <c r="X17250" s="4"/>
      <c r="AJ17250" s="4"/>
      <c r="AK17250" s="4"/>
      <c r="AL17250" s="4"/>
      <c r="AM17250" s="4"/>
    </row>
    <row r="17251" spans="21:39" x14ac:dyDescent="0.2">
      <c r="U17251" s="4"/>
      <c r="V17251" s="4"/>
      <c r="W17251" s="4"/>
      <c r="X17251" s="4"/>
      <c r="AJ17251" s="4"/>
      <c r="AK17251" s="4"/>
      <c r="AL17251" s="4"/>
      <c r="AM17251" s="4"/>
    </row>
    <row r="17252" spans="21:39" x14ac:dyDescent="0.2">
      <c r="U17252" s="4"/>
      <c r="V17252" s="4"/>
      <c r="W17252" s="4"/>
      <c r="X17252" s="4"/>
      <c r="AJ17252" s="4"/>
      <c r="AK17252" s="4"/>
      <c r="AL17252" s="4"/>
      <c r="AM17252" s="4"/>
    </row>
    <row r="17253" spans="21:39" x14ac:dyDescent="0.2">
      <c r="U17253" s="4"/>
      <c r="V17253" s="4"/>
      <c r="W17253" s="4"/>
      <c r="X17253" s="4"/>
      <c r="AJ17253" s="4"/>
      <c r="AK17253" s="4"/>
      <c r="AL17253" s="4"/>
      <c r="AM17253" s="4"/>
    </row>
    <row r="17254" spans="21:39" x14ac:dyDescent="0.2">
      <c r="U17254" s="4"/>
      <c r="V17254" s="4"/>
      <c r="W17254" s="4"/>
      <c r="X17254" s="4"/>
      <c r="AJ17254" s="4"/>
      <c r="AK17254" s="4"/>
      <c r="AL17254" s="4"/>
      <c r="AM17254" s="4"/>
    </row>
    <row r="17255" spans="21:39" x14ac:dyDescent="0.2">
      <c r="U17255" s="4"/>
      <c r="V17255" s="4"/>
      <c r="W17255" s="4"/>
      <c r="X17255" s="4"/>
      <c r="AJ17255" s="4"/>
      <c r="AK17255" s="4"/>
      <c r="AL17255" s="4"/>
      <c r="AM17255" s="4"/>
    </row>
    <row r="17256" spans="21:39" x14ac:dyDescent="0.2">
      <c r="U17256" s="4"/>
      <c r="V17256" s="4"/>
      <c r="W17256" s="4"/>
      <c r="X17256" s="4"/>
      <c r="AJ17256" s="4"/>
      <c r="AK17256" s="4"/>
      <c r="AL17256" s="4"/>
      <c r="AM17256" s="4"/>
    </row>
    <row r="17257" spans="21:39" x14ac:dyDescent="0.2">
      <c r="U17257" s="4"/>
      <c r="V17257" s="4"/>
      <c r="W17257" s="4"/>
      <c r="X17257" s="4"/>
      <c r="AJ17257" s="4"/>
      <c r="AK17257" s="4"/>
      <c r="AL17257" s="4"/>
      <c r="AM17257" s="4"/>
    </row>
    <row r="17258" spans="21:39" x14ac:dyDescent="0.2">
      <c r="U17258" s="4"/>
      <c r="V17258" s="4"/>
      <c r="W17258" s="4"/>
      <c r="X17258" s="4"/>
      <c r="AJ17258" s="4"/>
      <c r="AK17258" s="4"/>
      <c r="AL17258" s="4"/>
      <c r="AM17258" s="4"/>
    </row>
    <row r="17259" spans="21:39" x14ac:dyDescent="0.2">
      <c r="U17259" s="4"/>
      <c r="V17259" s="4"/>
      <c r="W17259" s="4"/>
      <c r="X17259" s="4"/>
      <c r="AJ17259" s="4"/>
      <c r="AK17259" s="4"/>
      <c r="AL17259" s="4"/>
      <c r="AM17259" s="4"/>
    </row>
    <row r="17260" spans="21:39" x14ac:dyDescent="0.2">
      <c r="U17260" s="4"/>
      <c r="V17260" s="4"/>
      <c r="W17260" s="4"/>
      <c r="X17260" s="4"/>
      <c r="AJ17260" s="4"/>
      <c r="AK17260" s="4"/>
      <c r="AL17260" s="4"/>
      <c r="AM17260" s="4"/>
    </row>
    <row r="17261" spans="21:39" x14ac:dyDescent="0.2">
      <c r="U17261" s="4"/>
      <c r="V17261" s="4"/>
      <c r="W17261" s="4"/>
      <c r="X17261" s="4"/>
      <c r="AJ17261" s="4"/>
      <c r="AK17261" s="4"/>
      <c r="AL17261" s="4"/>
      <c r="AM17261" s="4"/>
    </row>
    <row r="17262" spans="21:39" x14ac:dyDescent="0.2">
      <c r="U17262" s="4"/>
      <c r="V17262" s="4"/>
      <c r="W17262" s="4"/>
      <c r="X17262" s="4"/>
      <c r="AJ17262" s="4"/>
      <c r="AK17262" s="4"/>
      <c r="AL17262" s="4"/>
      <c r="AM17262" s="4"/>
    </row>
    <row r="17263" spans="21:39" x14ac:dyDescent="0.2">
      <c r="U17263" s="4"/>
      <c r="V17263" s="4"/>
      <c r="W17263" s="4"/>
      <c r="X17263" s="4"/>
      <c r="AJ17263" s="4"/>
      <c r="AK17263" s="4"/>
      <c r="AL17263" s="4"/>
      <c r="AM17263" s="4"/>
    </row>
    <row r="17264" spans="21:39" x14ac:dyDescent="0.2">
      <c r="U17264" s="4"/>
      <c r="V17264" s="4"/>
      <c r="W17264" s="4"/>
      <c r="X17264" s="4"/>
      <c r="AJ17264" s="4"/>
      <c r="AK17264" s="4"/>
      <c r="AL17264" s="4"/>
      <c r="AM17264" s="4"/>
    </row>
    <row r="17265" spans="21:39" x14ac:dyDescent="0.2">
      <c r="U17265" s="4"/>
      <c r="V17265" s="4"/>
      <c r="W17265" s="4"/>
      <c r="X17265" s="4"/>
      <c r="AJ17265" s="4"/>
      <c r="AK17265" s="4"/>
      <c r="AL17265" s="4"/>
      <c r="AM17265" s="4"/>
    </row>
    <row r="17266" spans="21:39" x14ac:dyDescent="0.2">
      <c r="U17266" s="4"/>
      <c r="V17266" s="4"/>
      <c r="W17266" s="4"/>
      <c r="X17266" s="4"/>
      <c r="AJ17266" s="4"/>
      <c r="AK17266" s="4"/>
      <c r="AL17266" s="4"/>
      <c r="AM17266" s="4"/>
    </row>
    <row r="17267" spans="21:39" x14ac:dyDescent="0.2">
      <c r="U17267" s="4"/>
      <c r="V17267" s="4"/>
      <c r="W17267" s="4"/>
      <c r="X17267" s="4"/>
      <c r="AJ17267" s="4"/>
      <c r="AK17267" s="4"/>
      <c r="AL17267" s="4"/>
      <c r="AM17267" s="4"/>
    </row>
    <row r="17268" spans="21:39" x14ac:dyDescent="0.2">
      <c r="U17268" s="4"/>
      <c r="V17268" s="4"/>
      <c r="W17268" s="4"/>
      <c r="X17268" s="4"/>
      <c r="AJ17268" s="4"/>
      <c r="AK17268" s="4"/>
      <c r="AL17268" s="4"/>
      <c r="AM17268" s="4"/>
    </row>
    <row r="17269" spans="21:39" x14ac:dyDescent="0.2">
      <c r="U17269" s="4"/>
      <c r="V17269" s="4"/>
      <c r="W17269" s="4"/>
      <c r="X17269" s="4"/>
      <c r="AJ17269" s="4"/>
      <c r="AK17269" s="4"/>
      <c r="AL17269" s="4"/>
      <c r="AM17269" s="4"/>
    </row>
    <row r="17270" spans="21:39" x14ac:dyDescent="0.2">
      <c r="U17270" s="4"/>
      <c r="V17270" s="4"/>
      <c r="W17270" s="4"/>
      <c r="X17270" s="4"/>
      <c r="AJ17270" s="4"/>
      <c r="AK17270" s="4"/>
      <c r="AL17270" s="4"/>
      <c r="AM17270" s="4"/>
    </row>
    <row r="17271" spans="21:39" x14ac:dyDescent="0.2">
      <c r="U17271" s="4"/>
      <c r="V17271" s="4"/>
      <c r="W17271" s="4"/>
      <c r="X17271" s="4"/>
      <c r="AJ17271" s="4"/>
      <c r="AK17271" s="4"/>
      <c r="AL17271" s="4"/>
      <c r="AM17271" s="4"/>
    </row>
    <row r="17272" spans="21:39" x14ac:dyDescent="0.2">
      <c r="U17272" s="4"/>
      <c r="V17272" s="4"/>
      <c r="W17272" s="4"/>
      <c r="X17272" s="4"/>
      <c r="AJ17272" s="4"/>
      <c r="AK17272" s="4"/>
      <c r="AL17272" s="4"/>
      <c r="AM17272" s="4"/>
    </row>
    <row r="17273" spans="21:39" x14ac:dyDescent="0.2">
      <c r="U17273" s="4"/>
      <c r="V17273" s="4"/>
      <c r="W17273" s="4"/>
      <c r="X17273" s="4"/>
      <c r="AJ17273" s="4"/>
      <c r="AK17273" s="4"/>
      <c r="AL17273" s="4"/>
      <c r="AM17273" s="4"/>
    </row>
    <row r="17274" spans="21:39" x14ac:dyDescent="0.2">
      <c r="U17274" s="4"/>
      <c r="V17274" s="4"/>
      <c r="W17274" s="4"/>
      <c r="X17274" s="4"/>
      <c r="AJ17274" s="4"/>
      <c r="AK17274" s="4"/>
      <c r="AL17274" s="4"/>
      <c r="AM17274" s="4"/>
    </row>
    <row r="17275" spans="21:39" x14ac:dyDescent="0.2">
      <c r="U17275" s="4"/>
      <c r="V17275" s="4"/>
      <c r="W17275" s="4"/>
      <c r="X17275" s="4"/>
      <c r="AJ17275" s="4"/>
      <c r="AK17275" s="4"/>
      <c r="AL17275" s="4"/>
      <c r="AM17275" s="4"/>
    </row>
    <row r="17276" spans="21:39" x14ac:dyDescent="0.2">
      <c r="U17276" s="4"/>
      <c r="V17276" s="4"/>
      <c r="W17276" s="4"/>
      <c r="X17276" s="4"/>
      <c r="AJ17276" s="4"/>
      <c r="AK17276" s="4"/>
      <c r="AL17276" s="4"/>
      <c r="AM17276" s="4"/>
    </row>
    <row r="17277" spans="21:39" x14ac:dyDescent="0.2">
      <c r="U17277" s="4"/>
      <c r="V17277" s="4"/>
      <c r="W17277" s="4"/>
      <c r="X17277" s="4"/>
      <c r="AJ17277" s="4"/>
      <c r="AK17277" s="4"/>
      <c r="AL17277" s="4"/>
      <c r="AM17277" s="4"/>
    </row>
    <row r="17278" spans="21:39" x14ac:dyDescent="0.2">
      <c r="U17278" s="4"/>
      <c r="V17278" s="4"/>
      <c r="W17278" s="4"/>
      <c r="X17278" s="4"/>
      <c r="AJ17278" s="4"/>
      <c r="AK17278" s="4"/>
      <c r="AL17278" s="4"/>
      <c r="AM17278" s="4"/>
    </row>
    <row r="17279" spans="21:39" x14ac:dyDescent="0.2">
      <c r="U17279" s="4"/>
      <c r="V17279" s="4"/>
      <c r="W17279" s="4"/>
      <c r="X17279" s="4"/>
      <c r="AJ17279" s="4"/>
      <c r="AK17279" s="4"/>
      <c r="AL17279" s="4"/>
      <c r="AM17279" s="4"/>
    </row>
    <row r="17280" spans="21:39" x14ac:dyDescent="0.2">
      <c r="U17280" s="4"/>
      <c r="V17280" s="4"/>
      <c r="W17280" s="4"/>
      <c r="X17280" s="4"/>
      <c r="AJ17280" s="4"/>
      <c r="AK17280" s="4"/>
      <c r="AL17280" s="4"/>
      <c r="AM17280" s="4"/>
    </row>
    <row r="17281" spans="21:39" x14ac:dyDescent="0.2">
      <c r="U17281" s="4"/>
      <c r="V17281" s="4"/>
      <c r="W17281" s="4"/>
      <c r="X17281" s="4"/>
      <c r="AJ17281" s="4"/>
      <c r="AK17281" s="4"/>
      <c r="AL17281" s="4"/>
      <c r="AM17281" s="4"/>
    </row>
    <row r="17282" spans="21:39" x14ac:dyDescent="0.2">
      <c r="U17282" s="4"/>
      <c r="V17282" s="4"/>
      <c r="W17282" s="4"/>
      <c r="X17282" s="4"/>
      <c r="AJ17282" s="4"/>
      <c r="AK17282" s="4"/>
      <c r="AL17282" s="4"/>
      <c r="AM17282" s="4"/>
    </row>
    <row r="17283" spans="21:39" x14ac:dyDescent="0.2">
      <c r="U17283" s="4"/>
      <c r="V17283" s="4"/>
      <c r="W17283" s="4"/>
      <c r="X17283" s="4"/>
      <c r="AJ17283" s="4"/>
      <c r="AK17283" s="4"/>
      <c r="AL17283" s="4"/>
      <c r="AM17283" s="4"/>
    </row>
    <row r="17284" spans="21:39" x14ac:dyDescent="0.2">
      <c r="U17284" s="4"/>
      <c r="V17284" s="4"/>
      <c r="W17284" s="4"/>
      <c r="X17284" s="4"/>
      <c r="AJ17284" s="4"/>
      <c r="AK17284" s="4"/>
      <c r="AL17284" s="4"/>
      <c r="AM17284" s="4"/>
    </row>
    <row r="17285" spans="21:39" x14ac:dyDescent="0.2">
      <c r="U17285" s="4"/>
      <c r="V17285" s="4"/>
      <c r="W17285" s="4"/>
      <c r="X17285" s="4"/>
      <c r="AJ17285" s="4"/>
      <c r="AK17285" s="4"/>
      <c r="AL17285" s="4"/>
      <c r="AM17285" s="4"/>
    </row>
    <row r="17286" spans="21:39" x14ac:dyDescent="0.2">
      <c r="U17286" s="4"/>
      <c r="V17286" s="4"/>
      <c r="W17286" s="4"/>
      <c r="X17286" s="4"/>
      <c r="AJ17286" s="4"/>
      <c r="AK17286" s="4"/>
      <c r="AL17286" s="4"/>
      <c r="AM17286" s="4"/>
    </row>
    <row r="17287" spans="21:39" x14ac:dyDescent="0.2">
      <c r="U17287" s="4"/>
      <c r="V17287" s="4"/>
      <c r="W17287" s="4"/>
      <c r="X17287" s="4"/>
      <c r="AJ17287" s="4"/>
      <c r="AK17287" s="4"/>
      <c r="AL17287" s="4"/>
      <c r="AM17287" s="4"/>
    </row>
    <row r="17288" spans="21:39" x14ac:dyDescent="0.2">
      <c r="U17288" s="4"/>
      <c r="V17288" s="4"/>
      <c r="W17288" s="4"/>
      <c r="X17288" s="4"/>
      <c r="AJ17288" s="4"/>
      <c r="AK17288" s="4"/>
      <c r="AL17288" s="4"/>
      <c r="AM17288" s="4"/>
    </row>
    <row r="17289" spans="21:39" x14ac:dyDescent="0.2">
      <c r="U17289" s="4"/>
      <c r="V17289" s="4"/>
      <c r="W17289" s="4"/>
      <c r="X17289" s="4"/>
      <c r="AJ17289" s="4"/>
      <c r="AK17289" s="4"/>
      <c r="AL17289" s="4"/>
      <c r="AM17289" s="4"/>
    </row>
    <row r="17290" spans="21:39" x14ac:dyDescent="0.2">
      <c r="U17290" s="4"/>
      <c r="V17290" s="4"/>
      <c r="W17290" s="4"/>
      <c r="X17290" s="4"/>
      <c r="AJ17290" s="4"/>
      <c r="AK17290" s="4"/>
      <c r="AL17290" s="4"/>
      <c r="AM17290" s="4"/>
    </row>
    <row r="17291" spans="21:39" x14ac:dyDescent="0.2">
      <c r="U17291" s="4"/>
      <c r="V17291" s="4"/>
      <c r="W17291" s="4"/>
      <c r="X17291" s="4"/>
      <c r="AJ17291" s="4"/>
      <c r="AK17291" s="4"/>
      <c r="AL17291" s="4"/>
      <c r="AM17291" s="4"/>
    </row>
    <row r="17292" spans="21:39" x14ac:dyDescent="0.2">
      <c r="U17292" s="4"/>
      <c r="V17292" s="4"/>
      <c r="W17292" s="4"/>
      <c r="X17292" s="4"/>
      <c r="AJ17292" s="4"/>
      <c r="AK17292" s="4"/>
      <c r="AL17292" s="4"/>
      <c r="AM17292" s="4"/>
    </row>
    <row r="17293" spans="21:39" x14ac:dyDescent="0.2">
      <c r="U17293" s="4"/>
      <c r="V17293" s="4"/>
      <c r="W17293" s="4"/>
      <c r="X17293" s="4"/>
      <c r="AJ17293" s="4"/>
      <c r="AK17293" s="4"/>
      <c r="AL17293" s="4"/>
      <c r="AM17293" s="4"/>
    </row>
    <row r="17294" spans="21:39" x14ac:dyDescent="0.2">
      <c r="U17294" s="4"/>
      <c r="V17294" s="4"/>
      <c r="W17294" s="4"/>
      <c r="X17294" s="4"/>
      <c r="AJ17294" s="4"/>
      <c r="AK17294" s="4"/>
      <c r="AL17294" s="4"/>
      <c r="AM17294" s="4"/>
    </row>
    <row r="17295" spans="21:39" x14ac:dyDescent="0.2">
      <c r="U17295" s="4"/>
      <c r="V17295" s="4"/>
      <c r="W17295" s="4"/>
      <c r="X17295" s="4"/>
      <c r="AJ17295" s="4"/>
      <c r="AK17295" s="4"/>
      <c r="AL17295" s="4"/>
      <c r="AM17295" s="4"/>
    </row>
    <row r="17296" spans="21:39" x14ac:dyDescent="0.2">
      <c r="U17296" s="4"/>
      <c r="V17296" s="4"/>
      <c r="W17296" s="4"/>
      <c r="X17296" s="4"/>
      <c r="AJ17296" s="4"/>
      <c r="AK17296" s="4"/>
      <c r="AL17296" s="4"/>
      <c r="AM17296" s="4"/>
    </row>
    <row r="17297" spans="21:39" x14ac:dyDescent="0.2">
      <c r="U17297" s="4"/>
      <c r="V17297" s="4"/>
      <c r="W17297" s="4"/>
      <c r="X17297" s="4"/>
      <c r="AJ17297" s="4"/>
      <c r="AK17297" s="4"/>
      <c r="AL17297" s="4"/>
      <c r="AM17297" s="4"/>
    </row>
    <row r="17298" spans="21:39" x14ac:dyDescent="0.2">
      <c r="U17298" s="4"/>
      <c r="V17298" s="4"/>
      <c r="W17298" s="4"/>
      <c r="X17298" s="4"/>
      <c r="AJ17298" s="4"/>
      <c r="AK17298" s="4"/>
      <c r="AL17298" s="4"/>
      <c r="AM17298" s="4"/>
    </row>
    <row r="17299" spans="21:39" x14ac:dyDescent="0.2">
      <c r="U17299" s="4"/>
      <c r="V17299" s="4"/>
      <c r="W17299" s="4"/>
      <c r="X17299" s="4"/>
      <c r="AJ17299" s="4"/>
      <c r="AK17299" s="4"/>
      <c r="AL17299" s="4"/>
      <c r="AM17299" s="4"/>
    </row>
    <row r="17300" spans="21:39" x14ac:dyDescent="0.2">
      <c r="U17300" s="4"/>
      <c r="V17300" s="4"/>
      <c r="W17300" s="4"/>
      <c r="X17300" s="4"/>
      <c r="AJ17300" s="4"/>
      <c r="AK17300" s="4"/>
      <c r="AL17300" s="4"/>
      <c r="AM17300" s="4"/>
    </row>
    <row r="17301" spans="21:39" x14ac:dyDescent="0.2">
      <c r="U17301" s="4"/>
      <c r="V17301" s="4"/>
      <c r="W17301" s="4"/>
      <c r="X17301" s="4"/>
      <c r="AJ17301" s="4"/>
      <c r="AK17301" s="4"/>
      <c r="AL17301" s="4"/>
      <c r="AM17301" s="4"/>
    </row>
    <row r="17302" spans="21:39" x14ac:dyDescent="0.2">
      <c r="U17302" s="4"/>
      <c r="V17302" s="4"/>
      <c r="W17302" s="4"/>
      <c r="X17302" s="4"/>
      <c r="AJ17302" s="4"/>
      <c r="AK17302" s="4"/>
      <c r="AL17302" s="4"/>
      <c r="AM17302" s="4"/>
    </row>
    <row r="17303" spans="21:39" x14ac:dyDescent="0.2">
      <c r="U17303" s="4"/>
      <c r="V17303" s="4"/>
      <c r="W17303" s="4"/>
      <c r="X17303" s="4"/>
      <c r="AJ17303" s="4"/>
      <c r="AK17303" s="4"/>
      <c r="AL17303" s="4"/>
      <c r="AM17303" s="4"/>
    </row>
    <row r="17304" spans="21:39" x14ac:dyDescent="0.2">
      <c r="U17304" s="4"/>
      <c r="V17304" s="4"/>
      <c r="W17304" s="4"/>
      <c r="X17304" s="4"/>
      <c r="AJ17304" s="4"/>
      <c r="AK17304" s="4"/>
      <c r="AL17304" s="4"/>
      <c r="AM17304" s="4"/>
    </row>
    <row r="17305" spans="21:39" x14ac:dyDescent="0.2">
      <c r="U17305" s="4"/>
      <c r="V17305" s="4"/>
      <c r="W17305" s="4"/>
      <c r="X17305" s="4"/>
      <c r="AJ17305" s="4"/>
      <c r="AK17305" s="4"/>
      <c r="AL17305" s="4"/>
      <c r="AM17305" s="4"/>
    </row>
    <row r="17306" spans="21:39" x14ac:dyDescent="0.2">
      <c r="U17306" s="4"/>
      <c r="V17306" s="4"/>
      <c r="W17306" s="4"/>
      <c r="X17306" s="4"/>
      <c r="AJ17306" s="4"/>
      <c r="AK17306" s="4"/>
      <c r="AL17306" s="4"/>
      <c r="AM17306" s="4"/>
    </row>
    <row r="17307" spans="21:39" x14ac:dyDescent="0.2">
      <c r="U17307" s="4"/>
      <c r="V17307" s="4"/>
      <c r="W17307" s="4"/>
      <c r="X17307" s="4"/>
      <c r="AJ17307" s="4"/>
      <c r="AK17307" s="4"/>
      <c r="AL17307" s="4"/>
      <c r="AM17307" s="4"/>
    </row>
    <row r="17308" spans="21:39" x14ac:dyDescent="0.2">
      <c r="U17308" s="4"/>
      <c r="V17308" s="4"/>
      <c r="W17308" s="4"/>
      <c r="X17308" s="4"/>
      <c r="AJ17308" s="4"/>
      <c r="AK17308" s="4"/>
      <c r="AL17308" s="4"/>
      <c r="AM17308" s="4"/>
    </row>
    <row r="17309" spans="21:39" x14ac:dyDescent="0.2">
      <c r="U17309" s="4"/>
      <c r="V17309" s="4"/>
      <c r="W17309" s="4"/>
      <c r="X17309" s="4"/>
      <c r="AJ17309" s="4"/>
      <c r="AK17309" s="4"/>
      <c r="AL17309" s="4"/>
      <c r="AM17309" s="4"/>
    </row>
    <row r="17310" spans="21:39" x14ac:dyDescent="0.2">
      <c r="U17310" s="4"/>
      <c r="V17310" s="4"/>
      <c r="W17310" s="4"/>
      <c r="X17310" s="4"/>
      <c r="AJ17310" s="4"/>
      <c r="AK17310" s="4"/>
      <c r="AL17310" s="4"/>
      <c r="AM17310" s="4"/>
    </row>
    <row r="17311" spans="21:39" x14ac:dyDescent="0.2">
      <c r="U17311" s="4"/>
      <c r="V17311" s="4"/>
      <c r="W17311" s="4"/>
      <c r="X17311" s="4"/>
      <c r="AJ17311" s="4"/>
      <c r="AK17311" s="4"/>
      <c r="AL17311" s="4"/>
      <c r="AM17311" s="4"/>
    </row>
    <row r="17312" spans="21:39" x14ac:dyDescent="0.2">
      <c r="U17312" s="4"/>
      <c r="V17312" s="4"/>
      <c r="W17312" s="4"/>
      <c r="X17312" s="4"/>
      <c r="AJ17312" s="4"/>
      <c r="AK17312" s="4"/>
      <c r="AL17312" s="4"/>
      <c r="AM17312" s="4"/>
    </row>
    <row r="17313" spans="21:39" x14ac:dyDescent="0.2">
      <c r="U17313" s="4"/>
      <c r="V17313" s="4"/>
      <c r="W17313" s="4"/>
      <c r="X17313" s="4"/>
      <c r="AJ17313" s="4"/>
      <c r="AK17313" s="4"/>
      <c r="AL17313" s="4"/>
      <c r="AM17313" s="4"/>
    </row>
    <row r="17314" spans="21:39" x14ac:dyDescent="0.2">
      <c r="U17314" s="4"/>
      <c r="V17314" s="4"/>
      <c r="W17314" s="4"/>
      <c r="X17314" s="4"/>
      <c r="AJ17314" s="4"/>
      <c r="AK17314" s="4"/>
      <c r="AL17314" s="4"/>
      <c r="AM17314" s="4"/>
    </row>
    <row r="17315" spans="21:39" x14ac:dyDescent="0.2">
      <c r="U17315" s="4"/>
      <c r="V17315" s="4"/>
      <c r="W17315" s="4"/>
      <c r="X17315" s="4"/>
      <c r="AJ17315" s="4"/>
      <c r="AK17315" s="4"/>
      <c r="AL17315" s="4"/>
      <c r="AM17315" s="4"/>
    </row>
    <row r="17316" spans="21:39" x14ac:dyDescent="0.2">
      <c r="U17316" s="4"/>
      <c r="V17316" s="4"/>
      <c r="W17316" s="4"/>
      <c r="X17316" s="4"/>
      <c r="AJ17316" s="4"/>
      <c r="AK17316" s="4"/>
      <c r="AL17316" s="4"/>
      <c r="AM17316" s="4"/>
    </row>
    <row r="17317" spans="21:39" x14ac:dyDescent="0.2">
      <c r="U17317" s="4"/>
      <c r="V17317" s="4"/>
      <c r="W17317" s="4"/>
      <c r="X17317" s="4"/>
      <c r="AJ17317" s="4"/>
      <c r="AK17317" s="4"/>
      <c r="AL17317" s="4"/>
      <c r="AM17317" s="4"/>
    </row>
    <row r="17318" spans="21:39" x14ac:dyDescent="0.2">
      <c r="U17318" s="4"/>
      <c r="V17318" s="4"/>
      <c r="W17318" s="4"/>
      <c r="X17318" s="4"/>
      <c r="AJ17318" s="4"/>
      <c r="AK17318" s="4"/>
      <c r="AL17318" s="4"/>
      <c r="AM17318" s="4"/>
    </row>
    <row r="17319" spans="21:39" x14ac:dyDescent="0.2">
      <c r="U17319" s="4"/>
      <c r="V17319" s="4"/>
      <c r="W17319" s="4"/>
      <c r="X17319" s="4"/>
      <c r="AJ17319" s="4"/>
      <c r="AK17319" s="4"/>
      <c r="AL17319" s="4"/>
      <c r="AM17319" s="4"/>
    </row>
    <row r="17320" spans="21:39" x14ac:dyDescent="0.2">
      <c r="U17320" s="4"/>
      <c r="V17320" s="4"/>
      <c r="W17320" s="4"/>
      <c r="X17320" s="4"/>
      <c r="AJ17320" s="4"/>
      <c r="AK17320" s="4"/>
      <c r="AL17320" s="4"/>
      <c r="AM17320" s="4"/>
    </row>
    <row r="17321" spans="21:39" x14ac:dyDescent="0.2">
      <c r="U17321" s="4"/>
      <c r="V17321" s="4"/>
      <c r="W17321" s="4"/>
      <c r="X17321" s="4"/>
      <c r="AJ17321" s="4"/>
      <c r="AK17321" s="4"/>
      <c r="AL17321" s="4"/>
      <c r="AM17321" s="4"/>
    </row>
    <row r="17322" spans="21:39" x14ac:dyDescent="0.2">
      <c r="U17322" s="4"/>
      <c r="V17322" s="4"/>
      <c r="W17322" s="4"/>
      <c r="X17322" s="4"/>
      <c r="AJ17322" s="4"/>
      <c r="AK17322" s="4"/>
      <c r="AL17322" s="4"/>
      <c r="AM17322" s="4"/>
    </row>
    <row r="17323" spans="21:39" x14ac:dyDescent="0.2">
      <c r="U17323" s="4"/>
      <c r="V17323" s="4"/>
      <c r="W17323" s="4"/>
      <c r="X17323" s="4"/>
      <c r="AJ17323" s="4"/>
      <c r="AK17323" s="4"/>
      <c r="AL17323" s="4"/>
      <c r="AM17323" s="4"/>
    </row>
    <row r="17324" spans="21:39" x14ac:dyDescent="0.2">
      <c r="U17324" s="4"/>
      <c r="V17324" s="4"/>
      <c r="W17324" s="4"/>
      <c r="X17324" s="4"/>
      <c r="AJ17324" s="4"/>
      <c r="AK17324" s="4"/>
      <c r="AL17324" s="4"/>
      <c r="AM17324" s="4"/>
    </row>
    <row r="17325" spans="21:39" x14ac:dyDescent="0.2">
      <c r="U17325" s="4"/>
      <c r="V17325" s="4"/>
      <c r="W17325" s="4"/>
      <c r="X17325" s="4"/>
      <c r="AJ17325" s="4"/>
      <c r="AK17325" s="4"/>
      <c r="AL17325" s="4"/>
      <c r="AM17325" s="4"/>
    </row>
    <row r="17326" spans="21:39" x14ac:dyDescent="0.2">
      <c r="U17326" s="4"/>
      <c r="V17326" s="4"/>
      <c r="W17326" s="4"/>
      <c r="X17326" s="4"/>
      <c r="AJ17326" s="4"/>
      <c r="AK17326" s="4"/>
      <c r="AL17326" s="4"/>
      <c r="AM17326" s="4"/>
    </row>
    <row r="17327" spans="21:39" x14ac:dyDescent="0.2">
      <c r="U17327" s="4"/>
      <c r="V17327" s="4"/>
      <c r="W17327" s="4"/>
      <c r="X17327" s="4"/>
      <c r="AJ17327" s="4"/>
      <c r="AK17327" s="4"/>
      <c r="AL17327" s="4"/>
      <c r="AM17327" s="4"/>
    </row>
    <row r="17328" spans="21:39" x14ac:dyDescent="0.2">
      <c r="U17328" s="4"/>
      <c r="V17328" s="4"/>
      <c r="W17328" s="4"/>
      <c r="X17328" s="4"/>
      <c r="AJ17328" s="4"/>
      <c r="AK17328" s="4"/>
      <c r="AL17328" s="4"/>
      <c r="AM17328" s="4"/>
    </row>
    <row r="17329" spans="21:39" x14ac:dyDescent="0.2">
      <c r="U17329" s="4"/>
      <c r="V17329" s="4"/>
      <c r="W17329" s="4"/>
      <c r="X17329" s="4"/>
      <c r="AJ17329" s="4"/>
      <c r="AK17329" s="4"/>
      <c r="AL17329" s="4"/>
      <c r="AM17329" s="4"/>
    </row>
    <row r="17330" spans="21:39" x14ac:dyDescent="0.2">
      <c r="U17330" s="4"/>
      <c r="V17330" s="4"/>
      <c r="W17330" s="4"/>
      <c r="X17330" s="4"/>
      <c r="AJ17330" s="4"/>
      <c r="AK17330" s="4"/>
      <c r="AL17330" s="4"/>
      <c r="AM17330" s="4"/>
    </row>
    <row r="17331" spans="21:39" x14ac:dyDescent="0.2">
      <c r="U17331" s="4"/>
      <c r="V17331" s="4"/>
      <c r="W17331" s="4"/>
      <c r="X17331" s="4"/>
      <c r="AJ17331" s="4"/>
      <c r="AK17331" s="4"/>
      <c r="AL17331" s="4"/>
      <c r="AM17331" s="4"/>
    </row>
    <row r="17332" spans="21:39" x14ac:dyDescent="0.2">
      <c r="U17332" s="4"/>
      <c r="V17332" s="4"/>
      <c r="W17332" s="4"/>
      <c r="X17332" s="4"/>
      <c r="AJ17332" s="4"/>
      <c r="AK17332" s="4"/>
      <c r="AL17332" s="4"/>
      <c r="AM17332" s="4"/>
    </row>
    <row r="17333" spans="21:39" x14ac:dyDescent="0.2">
      <c r="U17333" s="4"/>
      <c r="V17333" s="4"/>
      <c r="W17333" s="4"/>
      <c r="X17333" s="4"/>
      <c r="AJ17333" s="4"/>
      <c r="AK17333" s="4"/>
      <c r="AL17333" s="4"/>
      <c r="AM17333" s="4"/>
    </row>
    <row r="17334" spans="21:39" x14ac:dyDescent="0.2">
      <c r="U17334" s="4"/>
      <c r="V17334" s="4"/>
      <c r="W17334" s="4"/>
      <c r="X17334" s="4"/>
      <c r="AJ17334" s="4"/>
      <c r="AK17334" s="4"/>
      <c r="AL17334" s="4"/>
      <c r="AM17334" s="4"/>
    </row>
    <row r="17335" spans="21:39" x14ac:dyDescent="0.2">
      <c r="U17335" s="4"/>
      <c r="V17335" s="4"/>
      <c r="W17335" s="4"/>
      <c r="X17335" s="4"/>
      <c r="AJ17335" s="4"/>
      <c r="AK17335" s="4"/>
      <c r="AL17335" s="4"/>
      <c r="AM17335" s="4"/>
    </row>
    <row r="17336" spans="21:39" x14ac:dyDescent="0.2">
      <c r="U17336" s="4"/>
      <c r="V17336" s="4"/>
      <c r="W17336" s="4"/>
      <c r="X17336" s="4"/>
      <c r="AJ17336" s="4"/>
      <c r="AK17336" s="4"/>
      <c r="AL17336" s="4"/>
      <c r="AM17336" s="4"/>
    </row>
    <row r="17337" spans="21:39" x14ac:dyDescent="0.2">
      <c r="U17337" s="4"/>
      <c r="V17337" s="4"/>
      <c r="W17337" s="4"/>
      <c r="X17337" s="4"/>
      <c r="AJ17337" s="4"/>
      <c r="AK17337" s="4"/>
      <c r="AL17337" s="4"/>
      <c r="AM17337" s="4"/>
    </row>
    <row r="17338" spans="21:39" x14ac:dyDescent="0.2">
      <c r="U17338" s="4"/>
      <c r="V17338" s="4"/>
      <c r="W17338" s="4"/>
      <c r="X17338" s="4"/>
      <c r="AJ17338" s="4"/>
      <c r="AK17338" s="4"/>
      <c r="AL17338" s="4"/>
      <c r="AM17338" s="4"/>
    </row>
    <row r="17339" spans="21:39" x14ac:dyDescent="0.2">
      <c r="U17339" s="4"/>
      <c r="V17339" s="4"/>
      <c r="W17339" s="4"/>
      <c r="X17339" s="4"/>
      <c r="AJ17339" s="4"/>
      <c r="AK17339" s="4"/>
      <c r="AL17339" s="4"/>
      <c r="AM17339" s="4"/>
    </row>
    <row r="17340" spans="21:39" x14ac:dyDescent="0.2">
      <c r="U17340" s="4"/>
      <c r="V17340" s="4"/>
      <c r="W17340" s="4"/>
      <c r="X17340" s="4"/>
      <c r="AJ17340" s="4"/>
      <c r="AK17340" s="4"/>
      <c r="AL17340" s="4"/>
      <c r="AM17340" s="4"/>
    </row>
    <row r="17341" spans="21:39" x14ac:dyDescent="0.2">
      <c r="U17341" s="4"/>
      <c r="V17341" s="4"/>
      <c r="W17341" s="4"/>
      <c r="X17341" s="4"/>
      <c r="AJ17341" s="4"/>
      <c r="AK17341" s="4"/>
      <c r="AL17341" s="4"/>
      <c r="AM17341" s="4"/>
    </row>
    <row r="17342" spans="21:39" x14ac:dyDescent="0.2">
      <c r="U17342" s="4"/>
      <c r="V17342" s="4"/>
      <c r="W17342" s="4"/>
      <c r="X17342" s="4"/>
      <c r="AJ17342" s="4"/>
      <c r="AK17342" s="4"/>
      <c r="AL17342" s="4"/>
      <c r="AM17342" s="4"/>
    </row>
    <row r="17343" spans="21:39" x14ac:dyDescent="0.2">
      <c r="U17343" s="4"/>
      <c r="V17343" s="4"/>
      <c r="W17343" s="4"/>
      <c r="X17343" s="4"/>
      <c r="AJ17343" s="4"/>
      <c r="AK17343" s="4"/>
      <c r="AL17343" s="4"/>
      <c r="AM17343" s="4"/>
    </row>
    <row r="17344" spans="21:39" x14ac:dyDescent="0.2">
      <c r="U17344" s="4"/>
      <c r="V17344" s="4"/>
      <c r="W17344" s="4"/>
      <c r="X17344" s="4"/>
      <c r="AJ17344" s="4"/>
      <c r="AK17344" s="4"/>
      <c r="AL17344" s="4"/>
      <c r="AM17344" s="4"/>
    </row>
    <row r="17345" spans="21:39" x14ac:dyDescent="0.2">
      <c r="U17345" s="4"/>
      <c r="V17345" s="4"/>
      <c r="W17345" s="4"/>
      <c r="X17345" s="4"/>
      <c r="AJ17345" s="4"/>
      <c r="AK17345" s="4"/>
      <c r="AL17345" s="4"/>
      <c r="AM17345" s="4"/>
    </row>
    <row r="17346" spans="21:39" x14ac:dyDescent="0.2">
      <c r="U17346" s="4"/>
      <c r="V17346" s="4"/>
      <c r="W17346" s="4"/>
      <c r="X17346" s="4"/>
      <c r="AJ17346" s="4"/>
      <c r="AK17346" s="4"/>
      <c r="AL17346" s="4"/>
      <c r="AM17346" s="4"/>
    </row>
    <row r="17347" spans="21:39" x14ac:dyDescent="0.2">
      <c r="U17347" s="4"/>
      <c r="V17347" s="4"/>
      <c r="W17347" s="4"/>
      <c r="X17347" s="4"/>
      <c r="AJ17347" s="4"/>
      <c r="AK17347" s="4"/>
      <c r="AL17347" s="4"/>
      <c r="AM17347" s="4"/>
    </row>
    <row r="17348" spans="21:39" x14ac:dyDescent="0.2">
      <c r="U17348" s="4"/>
      <c r="V17348" s="4"/>
      <c r="W17348" s="4"/>
      <c r="X17348" s="4"/>
      <c r="AJ17348" s="4"/>
      <c r="AK17348" s="4"/>
      <c r="AL17348" s="4"/>
      <c r="AM17348" s="4"/>
    </row>
    <row r="17349" spans="21:39" x14ac:dyDescent="0.2">
      <c r="U17349" s="4"/>
      <c r="V17349" s="4"/>
      <c r="W17349" s="4"/>
      <c r="X17349" s="4"/>
      <c r="AJ17349" s="4"/>
      <c r="AK17349" s="4"/>
      <c r="AL17349" s="4"/>
      <c r="AM17349" s="4"/>
    </row>
    <row r="17350" spans="21:39" x14ac:dyDescent="0.2">
      <c r="U17350" s="4"/>
      <c r="V17350" s="4"/>
      <c r="W17350" s="4"/>
      <c r="X17350" s="4"/>
      <c r="AJ17350" s="4"/>
      <c r="AK17350" s="4"/>
      <c r="AL17350" s="4"/>
      <c r="AM17350" s="4"/>
    </row>
    <row r="17351" spans="21:39" x14ac:dyDescent="0.2">
      <c r="U17351" s="4"/>
      <c r="V17351" s="4"/>
      <c r="W17351" s="4"/>
      <c r="X17351" s="4"/>
      <c r="AJ17351" s="4"/>
      <c r="AK17351" s="4"/>
      <c r="AL17351" s="4"/>
      <c r="AM17351" s="4"/>
    </row>
    <row r="17352" spans="21:39" x14ac:dyDescent="0.2">
      <c r="U17352" s="4"/>
      <c r="V17352" s="4"/>
      <c r="W17352" s="4"/>
      <c r="X17352" s="4"/>
      <c r="AJ17352" s="4"/>
      <c r="AK17352" s="4"/>
      <c r="AL17352" s="4"/>
      <c r="AM17352" s="4"/>
    </row>
    <row r="17353" spans="21:39" x14ac:dyDescent="0.2">
      <c r="U17353" s="4"/>
      <c r="V17353" s="4"/>
      <c r="W17353" s="4"/>
      <c r="X17353" s="4"/>
      <c r="AJ17353" s="4"/>
      <c r="AK17353" s="4"/>
      <c r="AL17353" s="4"/>
      <c r="AM17353" s="4"/>
    </row>
    <row r="17354" spans="21:39" x14ac:dyDescent="0.2">
      <c r="U17354" s="4"/>
      <c r="V17354" s="4"/>
      <c r="W17354" s="4"/>
      <c r="X17354" s="4"/>
      <c r="AJ17354" s="4"/>
      <c r="AK17354" s="4"/>
      <c r="AL17354" s="4"/>
      <c r="AM17354" s="4"/>
    </row>
    <row r="17355" spans="21:39" x14ac:dyDescent="0.2">
      <c r="U17355" s="4"/>
      <c r="V17355" s="4"/>
      <c r="W17355" s="4"/>
      <c r="X17355" s="4"/>
      <c r="AJ17355" s="4"/>
      <c r="AK17355" s="4"/>
      <c r="AL17355" s="4"/>
      <c r="AM17355" s="4"/>
    </row>
    <row r="17356" spans="21:39" x14ac:dyDescent="0.2">
      <c r="U17356" s="4"/>
      <c r="V17356" s="4"/>
      <c r="W17356" s="4"/>
      <c r="X17356" s="4"/>
      <c r="AJ17356" s="4"/>
      <c r="AK17356" s="4"/>
      <c r="AL17356" s="4"/>
      <c r="AM17356" s="4"/>
    </row>
    <row r="17357" spans="21:39" x14ac:dyDescent="0.2">
      <c r="U17357" s="4"/>
      <c r="V17357" s="4"/>
      <c r="W17357" s="4"/>
      <c r="X17357" s="4"/>
      <c r="AJ17357" s="4"/>
      <c r="AK17357" s="4"/>
      <c r="AL17357" s="4"/>
      <c r="AM17357" s="4"/>
    </row>
    <row r="17358" spans="21:39" x14ac:dyDescent="0.2">
      <c r="U17358" s="4"/>
      <c r="V17358" s="4"/>
      <c r="W17358" s="4"/>
      <c r="X17358" s="4"/>
      <c r="AJ17358" s="4"/>
      <c r="AK17358" s="4"/>
      <c r="AL17358" s="4"/>
      <c r="AM17358" s="4"/>
    </row>
    <row r="17359" spans="21:39" x14ac:dyDescent="0.2">
      <c r="U17359" s="4"/>
      <c r="V17359" s="4"/>
      <c r="W17359" s="4"/>
      <c r="X17359" s="4"/>
      <c r="AJ17359" s="4"/>
      <c r="AK17359" s="4"/>
      <c r="AL17359" s="4"/>
      <c r="AM17359" s="4"/>
    </row>
    <row r="17360" spans="21:39" x14ac:dyDescent="0.2">
      <c r="U17360" s="4"/>
      <c r="V17360" s="4"/>
      <c r="W17360" s="4"/>
      <c r="X17360" s="4"/>
      <c r="AJ17360" s="4"/>
      <c r="AK17360" s="4"/>
      <c r="AL17360" s="4"/>
      <c r="AM17360" s="4"/>
    </row>
    <row r="17361" spans="21:39" x14ac:dyDescent="0.2">
      <c r="U17361" s="4"/>
      <c r="V17361" s="4"/>
      <c r="W17361" s="4"/>
      <c r="X17361" s="4"/>
      <c r="AJ17361" s="4"/>
      <c r="AK17361" s="4"/>
      <c r="AL17361" s="4"/>
      <c r="AM17361" s="4"/>
    </row>
    <row r="17362" spans="21:39" x14ac:dyDescent="0.2">
      <c r="U17362" s="4"/>
      <c r="V17362" s="4"/>
      <c r="W17362" s="4"/>
      <c r="X17362" s="4"/>
      <c r="AJ17362" s="4"/>
      <c r="AK17362" s="4"/>
      <c r="AL17362" s="4"/>
      <c r="AM17362" s="4"/>
    </row>
    <row r="17363" spans="21:39" x14ac:dyDescent="0.2">
      <c r="U17363" s="4"/>
      <c r="V17363" s="4"/>
      <c r="W17363" s="4"/>
      <c r="X17363" s="4"/>
      <c r="AJ17363" s="4"/>
      <c r="AK17363" s="4"/>
      <c r="AL17363" s="4"/>
      <c r="AM17363" s="4"/>
    </row>
    <row r="17364" spans="21:39" x14ac:dyDescent="0.2">
      <c r="U17364" s="4"/>
      <c r="V17364" s="4"/>
      <c r="W17364" s="4"/>
      <c r="X17364" s="4"/>
      <c r="AJ17364" s="4"/>
      <c r="AK17364" s="4"/>
      <c r="AL17364" s="4"/>
      <c r="AM17364" s="4"/>
    </row>
    <row r="17365" spans="21:39" x14ac:dyDescent="0.2">
      <c r="U17365" s="4"/>
      <c r="V17365" s="4"/>
      <c r="W17365" s="4"/>
      <c r="X17365" s="4"/>
      <c r="AJ17365" s="4"/>
      <c r="AK17365" s="4"/>
      <c r="AL17365" s="4"/>
      <c r="AM17365" s="4"/>
    </row>
    <row r="17366" spans="21:39" x14ac:dyDescent="0.2">
      <c r="U17366" s="4"/>
      <c r="V17366" s="4"/>
      <c r="W17366" s="4"/>
      <c r="X17366" s="4"/>
      <c r="AJ17366" s="4"/>
      <c r="AK17366" s="4"/>
      <c r="AL17366" s="4"/>
      <c r="AM17366" s="4"/>
    </row>
    <row r="17367" spans="21:39" x14ac:dyDescent="0.2">
      <c r="U17367" s="4"/>
      <c r="V17367" s="4"/>
      <c r="W17367" s="4"/>
      <c r="X17367" s="4"/>
      <c r="AJ17367" s="4"/>
      <c r="AK17367" s="4"/>
      <c r="AL17367" s="4"/>
      <c r="AM17367" s="4"/>
    </row>
    <row r="17368" spans="21:39" x14ac:dyDescent="0.2">
      <c r="U17368" s="4"/>
      <c r="V17368" s="4"/>
      <c r="W17368" s="4"/>
      <c r="X17368" s="4"/>
      <c r="AJ17368" s="4"/>
      <c r="AK17368" s="4"/>
      <c r="AL17368" s="4"/>
      <c r="AM17368" s="4"/>
    </row>
    <row r="17369" spans="21:39" x14ac:dyDescent="0.2">
      <c r="U17369" s="4"/>
      <c r="V17369" s="4"/>
      <c r="W17369" s="4"/>
      <c r="X17369" s="4"/>
      <c r="AJ17369" s="4"/>
      <c r="AK17369" s="4"/>
      <c r="AL17369" s="4"/>
      <c r="AM17369" s="4"/>
    </row>
    <row r="17370" spans="21:39" x14ac:dyDescent="0.2">
      <c r="U17370" s="4"/>
      <c r="V17370" s="4"/>
      <c r="W17370" s="4"/>
      <c r="X17370" s="4"/>
      <c r="AJ17370" s="4"/>
      <c r="AK17370" s="4"/>
      <c r="AL17370" s="4"/>
      <c r="AM17370" s="4"/>
    </row>
    <row r="17371" spans="21:39" x14ac:dyDescent="0.2">
      <c r="U17371" s="4"/>
      <c r="V17371" s="4"/>
      <c r="W17371" s="4"/>
      <c r="X17371" s="4"/>
      <c r="AJ17371" s="4"/>
      <c r="AK17371" s="4"/>
      <c r="AL17371" s="4"/>
      <c r="AM17371" s="4"/>
    </row>
    <row r="17372" spans="21:39" x14ac:dyDescent="0.2">
      <c r="U17372" s="4"/>
      <c r="V17372" s="4"/>
      <c r="W17372" s="4"/>
      <c r="X17372" s="4"/>
      <c r="AJ17372" s="4"/>
      <c r="AK17372" s="4"/>
      <c r="AL17372" s="4"/>
      <c r="AM17372" s="4"/>
    </row>
    <row r="17373" spans="21:39" x14ac:dyDescent="0.2">
      <c r="U17373" s="4"/>
      <c r="V17373" s="4"/>
      <c r="W17373" s="4"/>
      <c r="X17373" s="4"/>
      <c r="AJ17373" s="4"/>
      <c r="AK17373" s="4"/>
      <c r="AL17373" s="4"/>
      <c r="AM17373" s="4"/>
    </row>
    <row r="17374" spans="21:39" x14ac:dyDescent="0.2">
      <c r="U17374" s="4"/>
      <c r="V17374" s="4"/>
      <c r="W17374" s="4"/>
      <c r="X17374" s="4"/>
      <c r="AJ17374" s="4"/>
      <c r="AK17374" s="4"/>
      <c r="AL17374" s="4"/>
      <c r="AM17374" s="4"/>
    </row>
    <row r="17375" spans="21:39" x14ac:dyDescent="0.2">
      <c r="U17375" s="4"/>
      <c r="V17375" s="4"/>
      <c r="W17375" s="4"/>
      <c r="X17375" s="4"/>
      <c r="AJ17375" s="4"/>
      <c r="AK17375" s="4"/>
      <c r="AL17375" s="4"/>
      <c r="AM17375" s="4"/>
    </row>
    <row r="17376" spans="21:39" x14ac:dyDescent="0.2">
      <c r="U17376" s="4"/>
      <c r="V17376" s="4"/>
      <c r="W17376" s="4"/>
      <c r="X17376" s="4"/>
      <c r="AJ17376" s="4"/>
      <c r="AK17376" s="4"/>
      <c r="AL17376" s="4"/>
      <c r="AM17376" s="4"/>
    </row>
    <row r="17377" spans="21:39" x14ac:dyDescent="0.2">
      <c r="U17377" s="4"/>
      <c r="V17377" s="4"/>
      <c r="W17377" s="4"/>
      <c r="X17377" s="4"/>
      <c r="AJ17377" s="4"/>
      <c r="AK17377" s="4"/>
      <c r="AL17377" s="4"/>
      <c r="AM17377" s="4"/>
    </row>
    <row r="17378" spans="21:39" x14ac:dyDescent="0.2">
      <c r="U17378" s="4"/>
      <c r="V17378" s="4"/>
      <c r="W17378" s="4"/>
      <c r="X17378" s="4"/>
      <c r="AJ17378" s="4"/>
      <c r="AK17378" s="4"/>
      <c r="AL17378" s="4"/>
      <c r="AM17378" s="4"/>
    </row>
    <row r="17379" spans="21:39" x14ac:dyDescent="0.2">
      <c r="U17379" s="4"/>
      <c r="V17379" s="4"/>
      <c r="W17379" s="4"/>
      <c r="X17379" s="4"/>
      <c r="AJ17379" s="4"/>
      <c r="AK17379" s="4"/>
      <c r="AL17379" s="4"/>
      <c r="AM17379" s="4"/>
    </row>
    <row r="17380" spans="21:39" x14ac:dyDescent="0.2">
      <c r="U17380" s="4"/>
      <c r="V17380" s="4"/>
      <c r="W17380" s="4"/>
      <c r="X17380" s="4"/>
      <c r="AJ17380" s="4"/>
      <c r="AK17380" s="4"/>
      <c r="AL17380" s="4"/>
      <c r="AM17380" s="4"/>
    </row>
    <row r="17381" spans="21:39" x14ac:dyDescent="0.2">
      <c r="U17381" s="4"/>
      <c r="V17381" s="4"/>
      <c r="W17381" s="4"/>
      <c r="X17381" s="4"/>
      <c r="AJ17381" s="4"/>
      <c r="AK17381" s="4"/>
      <c r="AL17381" s="4"/>
      <c r="AM17381" s="4"/>
    </row>
    <row r="17382" spans="21:39" x14ac:dyDescent="0.2">
      <c r="U17382" s="4"/>
      <c r="V17382" s="4"/>
      <c r="W17382" s="4"/>
      <c r="X17382" s="4"/>
      <c r="AJ17382" s="4"/>
      <c r="AK17382" s="4"/>
      <c r="AL17382" s="4"/>
      <c r="AM17382" s="4"/>
    </row>
    <row r="17383" spans="21:39" x14ac:dyDescent="0.2">
      <c r="U17383" s="4"/>
      <c r="V17383" s="4"/>
      <c r="W17383" s="4"/>
      <c r="X17383" s="4"/>
      <c r="AJ17383" s="4"/>
      <c r="AK17383" s="4"/>
      <c r="AL17383" s="4"/>
      <c r="AM17383" s="4"/>
    </row>
    <row r="17384" spans="21:39" x14ac:dyDescent="0.2">
      <c r="U17384" s="4"/>
      <c r="V17384" s="4"/>
      <c r="W17384" s="4"/>
      <c r="X17384" s="4"/>
      <c r="AJ17384" s="4"/>
      <c r="AK17384" s="4"/>
      <c r="AL17384" s="4"/>
      <c r="AM17384" s="4"/>
    </row>
    <row r="17385" spans="21:39" x14ac:dyDescent="0.2">
      <c r="U17385" s="4"/>
      <c r="V17385" s="4"/>
      <c r="W17385" s="4"/>
      <c r="X17385" s="4"/>
      <c r="AJ17385" s="4"/>
      <c r="AK17385" s="4"/>
      <c r="AL17385" s="4"/>
      <c r="AM17385" s="4"/>
    </row>
    <row r="17386" spans="21:39" x14ac:dyDescent="0.2">
      <c r="U17386" s="4"/>
      <c r="V17386" s="4"/>
      <c r="W17386" s="4"/>
      <c r="X17386" s="4"/>
      <c r="AJ17386" s="4"/>
      <c r="AK17386" s="4"/>
      <c r="AL17386" s="4"/>
      <c r="AM17386" s="4"/>
    </row>
    <row r="17387" spans="21:39" x14ac:dyDescent="0.2">
      <c r="U17387" s="4"/>
      <c r="V17387" s="4"/>
      <c r="W17387" s="4"/>
      <c r="X17387" s="4"/>
      <c r="AJ17387" s="4"/>
      <c r="AK17387" s="4"/>
      <c r="AL17387" s="4"/>
      <c r="AM17387" s="4"/>
    </row>
    <row r="17388" spans="21:39" x14ac:dyDescent="0.2">
      <c r="U17388" s="4"/>
      <c r="V17388" s="4"/>
      <c r="W17388" s="4"/>
      <c r="X17388" s="4"/>
      <c r="AJ17388" s="4"/>
      <c r="AK17388" s="4"/>
      <c r="AL17388" s="4"/>
      <c r="AM17388" s="4"/>
    </row>
    <row r="17389" spans="21:39" x14ac:dyDescent="0.2">
      <c r="U17389" s="4"/>
      <c r="V17389" s="4"/>
      <c r="W17389" s="4"/>
      <c r="X17389" s="4"/>
      <c r="AJ17389" s="4"/>
      <c r="AK17389" s="4"/>
      <c r="AL17389" s="4"/>
      <c r="AM17389" s="4"/>
    </row>
    <row r="17390" spans="21:39" x14ac:dyDescent="0.2">
      <c r="U17390" s="4"/>
      <c r="V17390" s="4"/>
      <c r="W17390" s="4"/>
      <c r="X17390" s="4"/>
      <c r="AJ17390" s="4"/>
      <c r="AK17390" s="4"/>
      <c r="AL17390" s="4"/>
      <c r="AM17390" s="4"/>
    </row>
    <row r="17391" spans="21:39" x14ac:dyDescent="0.2">
      <c r="U17391" s="4"/>
      <c r="V17391" s="4"/>
      <c r="W17391" s="4"/>
      <c r="X17391" s="4"/>
      <c r="AJ17391" s="4"/>
      <c r="AK17391" s="4"/>
      <c r="AL17391" s="4"/>
      <c r="AM17391" s="4"/>
    </row>
    <row r="17392" spans="21:39" x14ac:dyDescent="0.2">
      <c r="U17392" s="4"/>
      <c r="V17392" s="4"/>
      <c r="W17392" s="4"/>
      <c r="X17392" s="4"/>
      <c r="AJ17392" s="4"/>
      <c r="AK17392" s="4"/>
      <c r="AL17392" s="4"/>
      <c r="AM17392" s="4"/>
    </row>
    <row r="17393" spans="21:39" x14ac:dyDescent="0.2">
      <c r="U17393" s="4"/>
      <c r="V17393" s="4"/>
      <c r="W17393" s="4"/>
      <c r="X17393" s="4"/>
      <c r="AJ17393" s="4"/>
      <c r="AK17393" s="4"/>
      <c r="AL17393" s="4"/>
      <c r="AM17393" s="4"/>
    </row>
    <row r="17394" spans="21:39" x14ac:dyDescent="0.2">
      <c r="U17394" s="4"/>
      <c r="V17394" s="4"/>
      <c r="W17394" s="4"/>
      <c r="X17394" s="4"/>
      <c r="AJ17394" s="4"/>
      <c r="AK17394" s="4"/>
      <c r="AL17394" s="4"/>
      <c r="AM17394" s="4"/>
    </row>
    <row r="17395" spans="21:39" x14ac:dyDescent="0.2">
      <c r="U17395" s="4"/>
      <c r="V17395" s="4"/>
      <c r="W17395" s="4"/>
      <c r="X17395" s="4"/>
      <c r="AJ17395" s="4"/>
      <c r="AK17395" s="4"/>
      <c r="AL17395" s="4"/>
      <c r="AM17395" s="4"/>
    </row>
    <row r="17396" spans="21:39" x14ac:dyDescent="0.2">
      <c r="U17396" s="4"/>
      <c r="V17396" s="4"/>
      <c r="W17396" s="4"/>
      <c r="X17396" s="4"/>
      <c r="AJ17396" s="4"/>
      <c r="AK17396" s="4"/>
      <c r="AL17396" s="4"/>
      <c r="AM17396" s="4"/>
    </row>
    <row r="17397" spans="21:39" x14ac:dyDescent="0.2">
      <c r="U17397" s="4"/>
      <c r="V17397" s="4"/>
      <c r="W17397" s="4"/>
      <c r="X17397" s="4"/>
      <c r="AJ17397" s="4"/>
      <c r="AK17397" s="4"/>
      <c r="AL17397" s="4"/>
      <c r="AM17397" s="4"/>
    </row>
    <row r="17398" spans="21:39" x14ac:dyDescent="0.2">
      <c r="U17398" s="4"/>
      <c r="V17398" s="4"/>
      <c r="W17398" s="4"/>
      <c r="X17398" s="4"/>
      <c r="AJ17398" s="4"/>
      <c r="AK17398" s="4"/>
      <c r="AL17398" s="4"/>
      <c r="AM17398" s="4"/>
    </row>
    <row r="17399" spans="21:39" x14ac:dyDescent="0.2">
      <c r="U17399" s="4"/>
      <c r="V17399" s="4"/>
      <c r="W17399" s="4"/>
      <c r="X17399" s="4"/>
      <c r="AJ17399" s="4"/>
      <c r="AK17399" s="4"/>
      <c r="AL17399" s="4"/>
      <c r="AM17399" s="4"/>
    </row>
    <row r="17400" spans="21:39" x14ac:dyDescent="0.2">
      <c r="U17400" s="4"/>
      <c r="V17400" s="4"/>
      <c r="W17400" s="4"/>
      <c r="X17400" s="4"/>
      <c r="AJ17400" s="4"/>
      <c r="AK17400" s="4"/>
      <c r="AL17400" s="4"/>
      <c r="AM17400" s="4"/>
    </row>
    <row r="17401" spans="21:39" x14ac:dyDescent="0.2">
      <c r="U17401" s="4"/>
      <c r="V17401" s="4"/>
      <c r="W17401" s="4"/>
      <c r="X17401" s="4"/>
      <c r="AJ17401" s="4"/>
      <c r="AK17401" s="4"/>
      <c r="AL17401" s="4"/>
      <c r="AM17401" s="4"/>
    </row>
    <row r="17402" spans="21:39" x14ac:dyDescent="0.2">
      <c r="U17402" s="4"/>
      <c r="V17402" s="4"/>
      <c r="W17402" s="4"/>
      <c r="X17402" s="4"/>
      <c r="AJ17402" s="4"/>
      <c r="AK17402" s="4"/>
      <c r="AL17402" s="4"/>
      <c r="AM17402" s="4"/>
    </row>
    <row r="17403" spans="21:39" x14ac:dyDescent="0.2">
      <c r="U17403" s="4"/>
      <c r="V17403" s="4"/>
      <c r="W17403" s="4"/>
      <c r="X17403" s="4"/>
      <c r="AJ17403" s="4"/>
      <c r="AK17403" s="4"/>
      <c r="AL17403" s="4"/>
      <c r="AM17403" s="4"/>
    </row>
    <row r="17404" spans="21:39" x14ac:dyDescent="0.2">
      <c r="U17404" s="4"/>
      <c r="V17404" s="4"/>
      <c r="W17404" s="4"/>
      <c r="X17404" s="4"/>
      <c r="AJ17404" s="4"/>
      <c r="AK17404" s="4"/>
      <c r="AL17404" s="4"/>
      <c r="AM17404" s="4"/>
    </row>
    <row r="17405" spans="21:39" x14ac:dyDescent="0.2">
      <c r="U17405" s="4"/>
      <c r="V17405" s="4"/>
      <c r="W17405" s="4"/>
      <c r="X17405" s="4"/>
      <c r="AJ17405" s="4"/>
      <c r="AK17405" s="4"/>
      <c r="AL17405" s="4"/>
      <c r="AM17405" s="4"/>
    </row>
    <row r="17406" spans="21:39" x14ac:dyDescent="0.2">
      <c r="U17406" s="4"/>
      <c r="V17406" s="4"/>
      <c r="W17406" s="4"/>
      <c r="X17406" s="4"/>
      <c r="AJ17406" s="4"/>
      <c r="AK17406" s="4"/>
      <c r="AL17406" s="4"/>
      <c r="AM17406" s="4"/>
    </row>
    <row r="17407" spans="21:39" x14ac:dyDescent="0.2">
      <c r="U17407" s="4"/>
      <c r="V17407" s="4"/>
      <c r="W17407" s="4"/>
      <c r="X17407" s="4"/>
      <c r="AJ17407" s="4"/>
      <c r="AK17407" s="4"/>
      <c r="AL17407" s="4"/>
      <c r="AM17407" s="4"/>
    </row>
    <row r="17408" spans="21:39" x14ac:dyDescent="0.2">
      <c r="U17408" s="4"/>
      <c r="V17408" s="4"/>
      <c r="W17408" s="4"/>
      <c r="X17408" s="4"/>
      <c r="AJ17408" s="4"/>
      <c r="AK17408" s="4"/>
      <c r="AL17408" s="4"/>
      <c r="AM17408" s="4"/>
    </row>
    <row r="17409" spans="21:39" x14ac:dyDescent="0.2">
      <c r="U17409" s="4"/>
      <c r="V17409" s="4"/>
      <c r="W17409" s="4"/>
      <c r="X17409" s="4"/>
      <c r="AJ17409" s="4"/>
      <c r="AK17409" s="4"/>
      <c r="AL17409" s="4"/>
      <c r="AM17409" s="4"/>
    </row>
    <row r="17410" spans="21:39" x14ac:dyDescent="0.2">
      <c r="U17410" s="4"/>
      <c r="V17410" s="4"/>
      <c r="W17410" s="4"/>
      <c r="X17410" s="4"/>
      <c r="AJ17410" s="4"/>
      <c r="AK17410" s="4"/>
      <c r="AL17410" s="4"/>
      <c r="AM17410" s="4"/>
    </row>
    <row r="17411" spans="21:39" x14ac:dyDescent="0.2">
      <c r="U17411" s="4"/>
      <c r="V17411" s="4"/>
      <c r="W17411" s="4"/>
      <c r="X17411" s="4"/>
      <c r="AJ17411" s="4"/>
      <c r="AK17411" s="4"/>
      <c r="AL17411" s="4"/>
      <c r="AM17411" s="4"/>
    </row>
    <row r="17412" spans="21:39" x14ac:dyDescent="0.2">
      <c r="U17412" s="4"/>
      <c r="V17412" s="4"/>
      <c r="W17412" s="4"/>
      <c r="X17412" s="4"/>
      <c r="AJ17412" s="4"/>
      <c r="AK17412" s="4"/>
      <c r="AL17412" s="4"/>
      <c r="AM17412" s="4"/>
    </row>
    <row r="17413" spans="21:39" x14ac:dyDescent="0.2">
      <c r="U17413" s="4"/>
      <c r="V17413" s="4"/>
      <c r="W17413" s="4"/>
      <c r="X17413" s="4"/>
      <c r="AJ17413" s="4"/>
      <c r="AK17413" s="4"/>
      <c r="AL17413" s="4"/>
      <c r="AM17413" s="4"/>
    </row>
    <row r="17414" spans="21:39" x14ac:dyDescent="0.2">
      <c r="U17414" s="4"/>
      <c r="V17414" s="4"/>
      <c r="W17414" s="4"/>
      <c r="X17414" s="4"/>
      <c r="AJ17414" s="4"/>
      <c r="AK17414" s="4"/>
      <c r="AL17414" s="4"/>
      <c r="AM17414" s="4"/>
    </row>
    <row r="17415" spans="21:39" x14ac:dyDescent="0.2">
      <c r="U17415" s="4"/>
      <c r="V17415" s="4"/>
      <c r="W17415" s="4"/>
      <c r="X17415" s="4"/>
      <c r="AJ17415" s="4"/>
      <c r="AK17415" s="4"/>
      <c r="AL17415" s="4"/>
      <c r="AM17415" s="4"/>
    </row>
    <row r="17416" spans="21:39" x14ac:dyDescent="0.2">
      <c r="U17416" s="4"/>
      <c r="V17416" s="4"/>
      <c r="W17416" s="4"/>
      <c r="X17416" s="4"/>
      <c r="AJ17416" s="4"/>
      <c r="AK17416" s="4"/>
      <c r="AL17416" s="4"/>
      <c r="AM17416" s="4"/>
    </row>
    <row r="17417" spans="21:39" x14ac:dyDescent="0.2">
      <c r="U17417" s="4"/>
      <c r="V17417" s="4"/>
      <c r="W17417" s="4"/>
      <c r="X17417" s="4"/>
      <c r="AJ17417" s="4"/>
      <c r="AK17417" s="4"/>
      <c r="AL17417" s="4"/>
      <c r="AM17417" s="4"/>
    </row>
    <row r="17418" spans="21:39" x14ac:dyDescent="0.2">
      <c r="U17418" s="4"/>
      <c r="V17418" s="4"/>
      <c r="W17418" s="4"/>
      <c r="X17418" s="4"/>
      <c r="AJ17418" s="4"/>
      <c r="AK17418" s="4"/>
      <c r="AL17418" s="4"/>
      <c r="AM17418" s="4"/>
    </row>
    <row r="17419" spans="21:39" x14ac:dyDescent="0.2">
      <c r="U17419" s="4"/>
      <c r="V17419" s="4"/>
      <c r="W17419" s="4"/>
      <c r="X17419" s="4"/>
      <c r="AJ17419" s="4"/>
      <c r="AK17419" s="4"/>
      <c r="AL17419" s="4"/>
      <c r="AM17419" s="4"/>
    </row>
    <row r="17420" spans="21:39" x14ac:dyDescent="0.2">
      <c r="U17420" s="4"/>
      <c r="V17420" s="4"/>
      <c r="W17420" s="4"/>
      <c r="X17420" s="4"/>
      <c r="AJ17420" s="4"/>
      <c r="AK17420" s="4"/>
      <c r="AL17420" s="4"/>
      <c r="AM17420" s="4"/>
    </row>
    <row r="17421" spans="21:39" x14ac:dyDescent="0.2">
      <c r="U17421" s="4"/>
      <c r="V17421" s="4"/>
      <c r="W17421" s="4"/>
      <c r="X17421" s="4"/>
      <c r="AJ17421" s="4"/>
      <c r="AK17421" s="4"/>
      <c r="AL17421" s="4"/>
      <c r="AM17421" s="4"/>
    </row>
    <row r="17422" spans="21:39" x14ac:dyDescent="0.2">
      <c r="U17422" s="4"/>
      <c r="V17422" s="4"/>
      <c r="W17422" s="4"/>
      <c r="X17422" s="4"/>
      <c r="AJ17422" s="4"/>
      <c r="AK17422" s="4"/>
      <c r="AL17422" s="4"/>
      <c r="AM17422" s="4"/>
    </row>
    <row r="17423" spans="21:39" x14ac:dyDescent="0.2">
      <c r="U17423" s="4"/>
      <c r="V17423" s="4"/>
      <c r="W17423" s="4"/>
      <c r="X17423" s="4"/>
      <c r="AJ17423" s="4"/>
      <c r="AK17423" s="4"/>
      <c r="AL17423" s="4"/>
      <c r="AM17423" s="4"/>
    </row>
    <row r="17424" spans="21:39" x14ac:dyDescent="0.2">
      <c r="U17424" s="4"/>
      <c r="V17424" s="4"/>
      <c r="W17424" s="4"/>
      <c r="X17424" s="4"/>
      <c r="AJ17424" s="4"/>
      <c r="AK17424" s="4"/>
      <c r="AL17424" s="4"/>
      <c r="AM17424" s="4"/>
    </row>
    <row r="17425" spans="21:39" x14ac:dyDescent="0.2">
      <c r="U17425" s="4"/>
      <c r="V17425" s="4"/>
      <c r="W17425" s="4"/>
      <c r="X17425" s="4"/>
      <c r="AJ17425" s="4"/>
      <c r="AK17425" s="4"/>
      <c r="AL17425" s="4"/>
      <c r="AM17425" s="4"/>
    </row>
    <row r="17426" spans="21:39" x14ac:dyDescent="0.2">
      <c r="U17426" s="4"/>
      <c r="V17426" s="4"/>
      <c r="W17426" s="4"/>
      <c r="X17426" s="4"/>
      <c r="AJ17426" s="4"/>
      <c r="AK17426" s="4"/>
      <c r="AL17426" s="4"/>
      <c r="AM17426" s="4"/>
    </row>
    <row r="17427" spans="21:39" x14ac:dyDescent="0.2">
      <c r="U17427" s="4"/>
      <c r="V17427" s="4"/>
      <c r="W17427" s="4"/>
      <c r="X17427" s="4"/>
      <c r="AJ17427" s="4"/>
      <c r="AK17427" s="4"/>
      <c r="AL17427" s="4"/>
      <c r="AM17427" s="4"/>
    </row>
    <row r="17428" spans="21:39" x14ac:dyDescent="0.2">
      <c r="U17428" s="4"/>
      <c r="V17428" s="4"/>
      <c r="W17428" s="4"/>
      <c r="X17428" s="4"/>
      <c r="AJ17428" s="4"/>
      <c r="AK17428" s="4"/>
      <c r="AL17428" s="4"/>
      <c r="AM17428" s="4"/>
    </row>
    <row r="17429" spans="21:39" x14ac:dyDescent="0.2">
      <c r="U17429" s="4"/>
      <c r="V17429" s="4"/>
      <c r="W17429" s="4"/>
      <c r="X17429" s="4"/>
      <c r="AJ17429" s="4"/>
      <c r="AK17429" s="4"/>
      <c r="AL17429" s="4"/>
      <c r="AM17429" s="4"/>
    </row>
    <row r="17430" spans="21:39" x14ac:dyDescent="0.2">
      <c r="U17430" s="4"/>
      <c r="V17430" s="4"/>
      <c r="W17430" s="4"/>
      <c r="X17430" s="4"/>
      <c r="AJ17430" s="4"/>
      <c r="AK17430" s="4"/>
      <c r="AL17430" s="4"/>
      <c r="AM17430" s="4"/>
    </row>
    <row r="17431" spans="21:39" x14ac:dyDescent="0.2">
      <c r="U17431" s="4"/>
      <c r="V17431" s="4"/>
      <c r="W17431" s="4"/>
      <c r="X17431" s="4"/>
      <c r="AJ17431" s="4"/>
      <c r="AK17431" s="4"/>
      <c r="AL17431" s="4"/>
      <c r="AM17431" s="4"/>
    </row>
    <row r="17432" spans="21:39" x14ac:dyDescent="0.2">
      <c r="U17432" s="4"/>
      <c r="V17432" s="4"/>
      <c r="W17432" s="4"/>
      <c r="X17432" s="4"/>
      <c r="AJ17432" s="4"/>
      <c r="AK17432" s="4"/>
      <c r="AL17432" s="4"/>
      <c r="AM17432" s="4"/>
    </row>
    <row r="17433" spans="21:39" x14ac:dyDescent="0.2">
      <c r="U17433" s="4"/>
      <c r="V17433" s="4"/>
      <c r="W17433" s="4"/>
      <c r="X17433" s="4"/>
      <c r="AJ17433" s="4"/>
      <c r="AK17433" s="4"/>
      <c r="AL17433" s="4"/>
      <c r="AM17433" s="4"/>
    </row>
    <row r="17434" spans="21:39" x14ac:dyDescent="0.2">
      <c r="U17434" s="4"/>
      <c r="V17434" s="4"/>
      <c r="W17434" s="4"/>
      <c r="X17434" s="4"/>
      <c r="AJ17434" s="4"/>
      <c r="AK17434" s="4"/>
      <c r="AL17434" s="4"/>
      <c r="AM17434" s="4"/>
    </row>
    <row r="17435" spans="21:39" x14ac:dyDescent="0.2">
      <c r="U17435" s="4"/>
      <c r="V17435" s="4"/>
      <c r="W17435" s="4"/>
      <c r="X17435" s="4"/>
      <c r="AJ17435" s="4"/>
      <c r="AK17435" s="4"/>
      <c r="AL17435" s="4"/>
      <c r="AM17435" s="4"/>
    </row>
    <row r="17436" spans="21:39" x14ac:dyDescent="0.2">
      <c r="U17436" s="4"/>
      <c r="V17436" s="4"/>
      <c r="W17436" s="4"/>
      <c r="X17436" s="4"/>
      <c r="AJ17436" s="4"/>
      <c r="AK17436" s="4"/>
      <c r="AL17436" s="4"/>
      <c r="AM17436" s="4"/>
    </row>
    <row r="17437" spans="21:39" x14ac:dyDescent="0.2">
      <c r="U17437" s="4"/>
      <c r="V17437" s="4"/>
      <c r="W17437" s="4"/>
      <c r="X17437" s="4"/>
      <c r="AJ17437" s="4"/>
      <c r="AK17437" s="4"/>
      <c r="AL17437" s="4"/>
      <c r="AM17437" s="4"/>
    </row>
    <row r="17438" spans="21:39" x14ac:dyDescent="0.2">
      <c r="U17438" s="4"/>
      <c r="V17438" s="4"/>
      <c r="W17438" s="4"/>
      <c r="X17438" s="4"/>
      <c r="AJ17438" s="4"/>
      <c r="AK17438" s="4"/>
      <c r="AL17438" s="4"/>
      <c r="AM17438" s="4"/>
    </row>
    <row r="17439" spans="21:39" x14ac:dyDescent="0.2">
      <c r="U17439" s="4"/>
      <c r="V17439" s="4"/>
      <c r="W17439" s="4"/>
      <c r="X17439" s="4"/>
      <c r="AJ17439" s="4"/>
      <c r="AK17439" s="4"/>
      <c r="AL17439" s="4"/>
      <c r="AM17439" s="4"/>
    </row>
    <row r="17440" spans="21:39" x14ac:dyDescent="0.2">
      <c r="U17440" s="4"/>
      <c r="V17440" s="4"/>
      <c r="W17440" s="4"/>
      <c r="X17440" s="4"/>
      <c r="AJ17440" s="4"/>
      <c r="AK17440" s="4"/>
      <c r="AL17440" s="4"/>
      <c r="AM17440" s="4"/>
    </row>
    <row r="17441" spans="21:39" x14ac:dyDescent="0.2">
      <c r="U17441" s="4"/>
      <c r="V17441" s="4"/>
      <c r="W17441" s="4"/>
      <c r="X17441" s="4"/>
      <c r="AJ17441" s="4"/>
      <c r="AK17441" s="4"/>
      <c r="AL17441" s="4"/>
      <c r="AM17441" s="4"/>
    </row>
    <row r="17442" spans="21:39" x14ac:dyDescent="0.2">
      <c r="U17442" s="4"/>
      <c r="V17442" s="4"/>
      <c r="W17442" s="4"/>
      <c r="X17442" s="4"/>
      <c r="AJ17442" s="4"/>
      <c r="AK17442" s="4"/>
      <c r="AL17442" s="4"/>
      <c r="AM17442" s="4"/>
    </row>
    <row r="17443" spans="21:39" x14ac:dyDescent="0.2">
      <c r="U17443" s="4"/>
      <c r="V17443" s="4"/>
      <c r="W17443" s="4"/>
      <c r="X17443" s="4"/>
      <c r="AJ17443" s="4"/>
      <c r="AK17443" s="4"/>
      <c r="AL17443" s="4"/>
      <c r="AM17443" s="4"/>
    </row>
    <row r="17444" spans="21:39" x14ac:dyDescent="0.2">
      <c r="U17444" s="4"/>
      <c r="V17444" s="4"/>
      <c r="W17444" s="4"/>
      <c r="X17444" s="4"/>
      <c r="AJ17444" s="4"/>
      <c r="AK17444" s="4"/>
      <c r="AL17444" s="4"/>
      <c r="AM17444" s="4"/>
    </row>
    <row r="17445" spans="21:39" x14ac:dyDescent="0.2">
      <c r="U17445" s="4"/>
      <c r="V17445" s="4"/>
      <c r="W17445" s="4"/>
      <c r="X17445" s="4"/>
      <c r="AJ17445" s="4"/>
      <c r="AK17445" s="4"/>
      <c r="AL17445" s="4"/>
      <c r="AM17445" s="4"/>
    </row>
    <row r="17446" spans="21:39" x14ac:dyDescent="0.2">
      <c r="U17446" s="4"/>
      <c r="V17446" s="4"/>
      <c r="W17446" s="4"/>
      <c r="X17446" s="4"/>
      <c r="AJ17446" s="4"/>
      <c r="AK17446" s="4"/>
      <c r="AL17446" s="4"/>
      <c r="AM17446" s="4"/>
    </row>
    <row r="17447" spans="21:39" x14ac:dyDescent="0.2">
      <c r="U17447" s="4"/>
      <c r="V17447" s="4"/>
      <c r="W17447" s="4"/>
      <c r="X17447" s="4"/>
      <c r="AJ17447" s="4"/>
      <c r="AK17447" s="4"/>
      <c r="AL17447" s="4"/>
      <c r="AM17447" s="4"/>
    </row>
    <row r="17448" spans="21:39" x14ac:dyDescent="0.2">
      <c r="U17448" s="4"/>
      <c r="V17448" s="4"/>
      <c r="W17448" s="4"/>
      <c r="X17448" s="4"/>
      <c r="AJ17448" s="4"/>
      <c r="AK17448" s="4"/>
      <c r="AL17448" s="4"/>
      <c r="AM17448" s="4"/>
    </row>
    <row r="17449" spans="21:39" x14ac:dyDescent="0.2">
      <c r="U17449" s="4"/>
      <c r="V17449" s="4"/>
      <c r="W17449" s="4"/>
      <c r="X17449" s="4"/>
      <c r="AJ17449" s="4"/>
      <c r="AK17449" s="4"/>
      <c r="AL17449" s="4"/>
      <c r="AM17449" s="4"/>
    </row>
    <row r="17450" spans="21:39" x14ac:dyDescent="0.2">
      <c r="U17450" s="4"/>
      <c r="V17450" s="4"/>
      <c r="W17450" s="4"/>
      <c r="X17450" s="4"/>
      <c r="AJ17450" s="4"/>
      <c r="AK17450" s="4"/>
      <c r="AL17450" s="4"/>
      <c r="AM17450" s="4"/>
    </row>
    <row r="17451" spans="21:39" x14ac:dyDescent="0.2">
      <c r="U17451" s="4"/>
      <c r="V17451" s="4"/>
      <c r="W17451" s="4"/>
      <c r="X17451" s="4"/>
      <c r="AJ17451" s="4"/>
      <c r="AK17451" s="4"/>
      <c r="AL17451" s="4"/>
      <c r="AM17451" s="4"/>
    </row>
    <row r="17452" spans="21:39" x14ac:dyDescent="0.2">
      <c r="U17452" s="4"/>
      <c r="V17452" s="4"/>
      <c r="W17452" s="4"/>
      <c r="X17452" s="4"/>
      <c r="AJ17452" s="4"/>
      <c r="AK17452" s="4"/>
      <c r="AL17452" s="4"/>
      <c r="AM17452" s="4"/>
    </row>
    <row r="17453" spans="21:39" x14ac:dyDescent="0.2">
      <c r="U17453" s="4"/>
      <c r="V17453" s="4"/>
      <c r="W17453" s="4"/>
      <c r="X17453" s="4"/>
      <c r="AJ17453" s="4"/>
      <c r="AK17453" s="4"/>
      <c r="AL17453" s="4"/>
      <c r="AM17453" s="4"/>
    </row>
    <row r="17454" spans="21:39" x14ac:dyDescent="0.2">
      <c r="U17454" s="4"/>
      <c r="V17454" s="4"/>
      <c r="W17454" s="4"/>
      <c r="X17454" s="4"/>
      <c r="AJ17454" s="4"/>
      <c r="AK17454" s="4"/>
      <c r="AL17454" s="4"/>
      <c r="AM17454" s="4"/>
    </row>
    <row r="17455" spans="21:39" x14ac:dyDescent="0.2">
      <c r="U17455" s="4"/>
      <c r="V17455" s="4"/>
      <c r="W17455" s="4"/>
      <c r="X17455" s="4"/>
      <c r="AJ17455" s="4"/>
      <c r="AK17455" s="4"/>
      <c r="AL17455" s="4"/>
      <c r="AM17455" s="4"/>
    </row>
    <row r="17456" spans="21:39" x14ac:dyDescent="0.2">
      <c r="U17456" s="4"/>
      <c r="V17456" s="4"/>
      <c r="W17456" s="4"/>
      <c r="X17456" s="4"/>
      <c r="AJ17456" s="4"/>
      <c r="AK17456" s="4"/>
      <c r="AL17456" s="4"/>
      <c r="AM17456" s="4"/>
    </row>
    <row r="17457" spans="21:39" x14ac:dyDescent="0.2">
      <c r="U17457" s="4"/>
      <c r="V17457" s="4"/>
      <c r="W17457" s="4"/>
      <c r="X17457" s="4"/>
      <c r="AJ17457" s="4"/>
      <c r="AK17457" s="4"/>
      <c r="AL17457" s="4"/>
      <c r="AM17457" s="4"/>
    </row>
    <row r="17458" spans="21:39" x14ac:dyDescent="0.2">
      <c r="U17458" s="4"/>
      <c r="V17458" s="4"/>
      <c r="W17458" s="4"/>
      <c r="X17458" s="4"/>
      <c r="AJ17458" s="4"/>
      <c r="AK17458" s="4"/>
      <c r="AL17458" s="4"/>
      <c r="AM17458" s="4"/>
    </row>
    <row r="17459" spans="21:39" x14ac:dyDescent="0.2">
      <c r="U17459" s="4"/>
      <c r="V17459" s="4"/>
      <c r="W17459" s="4"/>
      <c r="X17459" s="4"/>
      <c r="AJ17459" s="4"/>
      <c r="AK17459" s="4"/>
      <c r="AL17459" s="4"/>
      <c r="AM17459" s="4"/>
    </row>
    <row r="17460" spans="21:39" x14ac:dyDescent="0.2">
      <c r="U17460" s="4"/>
      <c r="V17460" s="4"/>
      <c r="W17460" s="4"/>
      <c r="X17460" s="4"/>
      <c r="AJ17460" s="4"/>
      <c r="AK17460" s="4"/>
      <c r="AL17460" s="4"/>
      <c r="AM17460" s="4"/>
    </row>
    <row r="17461" spans="21:39" x14ac:dyDescent="0.2">
      <c r="U17461" s="4"/>
      <c r="V17461" s="4"/>
      <c r="W17461" s="4"/>
      <c r="X17461" s="4"/>
      <c r="AJ17461" s="4"/>
      <c r="AK17461" s="4"/>
      <c r="AL17461" s="4"/>
      <c r="AM17461" s="4"/>
    </row>
    <row r="17462" spans="21:39" x14ac:dyDescent="0.2">
      <c r="U17462" s="4"/>
      <c r="V17462" s="4"/>
      <c r="W17462" s="4"/>
      <c r="X17462" s="4"/>
      <c r="AJ17462" s="4"/>
      <c r="AK17462" s="4"/>
      <c r="AL17462" s="4"/>
      <c r="AM17462" s="4"/>
    </row>
    <row r="17463" spans="21:39" x14ac:dyDescent="0.2">
      <c r="U17463" s="4"/>
      <c r="V17463" s="4"/>
      <c r="W17463" s="4"/>
      <c r="X17463" s="4"/>
      <c r="AJ17463" s="4"/>
      <c r="AK17463" s="4"/>
      <c r="AL17463" s="4"/>
      <c r="AM17463" s="4"/>
    </row>
    <row r="17464" spans="21:39" x14ac:dyDescent="0.2">
      <c r="U17464" s="4"/>
      <c r="V17464" s="4"/>
      <c r="W17464" s="4"/>
      <c r="X17464" s="4"/>
      <c r="AJ17464" s="4"/>
      <c r="AK17464" s="4"/>
      <c r="AL17464" s="4"/>
      <c r="AM17464" s="4"/>
    </row>
    <row r="17465" spans="21:39" x14ac:dyDescent="0.2">
      <c r="U17465" s="4"/>
      <c r="V17465" s="4"/>
      <c r="W17465" s="4"/>
      <c r="X17465" s="4"/>
      <c r="AJ17465" s="4"/>
      <c r="AK17465" s="4"/>
      <c r="AL17465" s="4"/>
      <c r="AM17465" s="4"/>
    </row>
    <row r="17466" spans="21:39" x14ac:dyDescent="0.2">
      <c r="U17466" s="4"/>
      <c r="V17466" s="4"/>
      <c r="W17466" s="4"/>
      <c r="X17466" s="4"/>
      <c r="AJ17466" s="4"/>
      <c r="AK17466" s="4"/>
      <c r="AL17466" s="4"/>
      <c r="AM17466" s="4"/>
    </row>
    <row r="17467" spans="21:39" x14ac:dyDescent="0.2">
      <c r="U17467" s="4"/>
      <c r="V17467" s="4"/>
      <c r="W17467" s="4"/>
      <c r="X17467" s="4"/>
      <c r="AJ17467" s="4"/>
      <c r="AK17467" s="4"/>
      <c r="AL17467" s="4"/>
      <c r="AM17467" s="4"/>
    </row>
    <row r="17468" spans="21:39" x14ac:dyDescent="0.2">
      <c r="U17468" s="4"/>
      <c r="V17468" s="4"/>
      <c r="W17468" s="4"/>
      <c r="X17468" s="4"/>
      <c r="AJ17468" s="4"/>
      <c r="AK17468" s="4"/>
      <c r="AL17468" s="4"/>
      <c r="AM17468" s="4"/>
    </row>
    <row r="17469" spans="21:39" x14ac:dyDescent="0.2">
      <c r="U17469" s="4"/>
      <c r="V17469" s="4"/>
      <c r="W17469" s="4"/>
      <c r="X17469" s="4"/>
      <c r="AJ17469" s="4"/>
      <c r="AK17469" s="4"/>
      <c r="AL17469" s="4"/>
      <c r="AM17469" s="4"/>
    </row>
    <row r="17470" spans="21:39" x14ac:dyDescent="0.2">
      <c r="U17470" s="4"/>
      <c r="V17470" s="4"/>
      <c r="W17470" s="4"/>
      <c r="X17470" s="4"/>
      <c r="AJ17470" s="4"/>
      <c r="AK17470" s="4"/>
      <c r="AL17470" s="4"/>
      <c r="AM17470" s="4"/>
    </row>
    <row r="17471" spans="21:39" x14ac:dyDescent="0.2">
      <c r="U17471" s="4"/>
      <c r="V17471" s="4"/>
      <c r="W17471" s="4"/>
      <c r="X17471" s="4"/>
      <c r="AJ17471" s="4"/>
      <c r="AK17471" s="4"/>
      <c r="AL17471" s="4"/>
      <c r="AM17471" s="4"/>
    </row>
    <row r="17472" spans="21:39" x14ac:dyDescent="0.2">
      <c r="U17472" s="4"/>
      <c r="V17472" s="4"/>
      <c r="W17472" s="4"/>
      <c r="X17472" s="4"/>
      <c r="AJ17472" s="4"/>
      <c r="AK17472" s="4"/>
      <c r="AL17472" s="4"/>
      <c r="AM17472" s="4"/>
    </row>
    <row r="17473" spans="21:39" x14ac:dyDescent="0.2">
      <c r="U17473" s="4"/>
      <c r="V17473" s="4"/>
      <c r="W17473" s="4"/>
      <c r="X17473" s="4"/>
      <c r="AJ17473" s="4"/>
      <c r="AK17473" s="4"/>
      <c r="AL17473" s="4"/>
      <c r="AM17473" s="4"/>
    </row>
    <row r="17474" spans="21:39" x14ac:dyDescent="0.2">
      <c r="U17474" s="4"/>
      <c r="V17474" s="4"/>
      <c r="W17474" s="4"/>
      <c r="X17474" s="4"/>
      <c r="AJ17474" s="4"/>
      <c r="AK17474" s="4"/>
      <c r="AL17474" s="4"/>
      <c r="AM17474" s="4"/>
    </row>
    <row r="17475" spans="21:39" x14ac:dyDescent="0.2">
      <c r="U17475" s="4"/>
      <c r="V17475" s="4"/>
      <c r="W17475" s="4"/>
      <c r="X17475" s="4"/>
      <c r="AJ17475" s="4"/>
      <c r="AK17475" s="4"/>
      <c r="AL17475" s="4"/>
      <c r="AM17475" s="4"/>
    </row>
    <row r="17476" spans="21:39" x14ac:dyDescent="0.2">
      <c r="U17476" s="4"/>
      <c r="V17476" s="4"/>
      <c r="W17476" s="4"/>
      <c r="X17476" s="4"/>
      <c r="AJ17476" s="4"/>
      <c r="AK17476" s="4"/>
      <c r="AL17476" s="4"/>
      <c r="AM17476" s="4"/>
    </row>
    <row r="17477" spans="21:39" x14ac:dyDescent="0.2">
      <c r="U17477" s="4"/>
      <c r="V17477" s="4"/>
      <c r="W17477" s="4"/>
      <c r="X17477" s="4"/>
      <c r="AJ17477" s="4"/>
      <c r="AK17477" s="4"/>
      <c r="AL17477" s="4"/>
      <c r="AM17477" s="4"/>
    </row>
    <row r="17478" spans="21:39" x14ac:dyDescent="0.2">
      <c r="U17478" s="4"/>
      <c r="V17478" s="4"/>
      <c r="W17478" s="4"/>
      <c r="X17478" s="4"/>
      <c r="AJ17478" s="4"/>
      <c r="AK17478" s="4"/>
      <c r="AL17478" s="4"/>
      <c r="AM17478" s="4"/>
    </row>
    <row r="17479" spans="21:39" x14ac:dyDescent="0.2">
      <c r="U17479" s="4"/>
      <c r="V17479" s="4"/>
      <c r="W17479" s="4"/>
      <c r="X17479" s="4"/>
      <c r="AJ17479" s="4"/>
      <c r="AK17479" s="4"/>
      <c r="AL17479" s="4"/>
      <c r="AM17479" s="4"/>
    </row>
    <row r="17480" spans="21:39" x14ac:dyDescent="0.2">
      <c r="U17480" s="4"/>
      <c r="V17480" s="4"/>
      <c r="W17480" s="4"/>
      <c r="X17480" s="4"/>
      <c r="AJ17480" s="4"/>
      <c r="AK17480" s="4"/>
      <c r="AL17480" s="4"/>
      <c r="AM17480" s="4"/>
    </row>
    <row r="17481" spans="21:39" x14ac:dyDescent="0.2">
      <c r="U17481" s="4"/>
      <c r="V17481" s="4"/>
      <c r="W17481" s="4"/>
      <c r="X17481" s="4"/>
      <c r="AJ17481" s="4"/>
      <c r="AK17481" s="4"/>
      <c r="AL17481" s="4"/>
      <c r="AM17481" s="4"/>
    </row>
    <row r="17482" spans="21:39" x14ac:dyDescent="0.2">
      <c r="U17482" s="4"/>
      <c r="V17482" s="4"/>
      <c r="W17482" s="4"/>
      <c r="X17482" s="4"/>
      <c r="AJ17482" s="4"/>
      <c r="AK17482" s="4"/>
      <c r="AL17482" s="4"/>
      <c r="AM17482" s="4"/>
    </row>
    <row r="17483" spans="21:39" x14ac:dyDescent="0.2">
      <c r="U17483" s="4"/>
      <c r="V17483" s="4"/>
      <c r="W17483" s="4"/>
      <c r="X17483" s="4"/>
      <c r="AJ17483" s="4"/>
      <c r="AK17483" s="4"/>
      <c r="AL17483" s="4"/>
      <c r="AM17483" s="4"/>
    </row>
    <row r="17484" spans="21:39" x14ac:dyDescent="0.2">
      <c r="U17484" s="4"/>
      <c r="V17484" s="4"/>
      <c r="W17484" s="4"/>
      <c r="X17484" s="4"/>
      <c r="AJ17484" s="4"/>
      <c r="AK17484" s="4"/>
      <c r="AL17484" s="4"/>
      <c r="AM17484" s="4"/>
    </row>
    <row r="17485" spans="21:39" x14ac:dyDescent="0.2">
      <c r="U17485" s="4"/>
      <c r="V17485" s="4"/>
      <c r="W17485" s="4"/>
      <c r="X17485" s="4"/>
      <c r="AJ17485" s="4"/>
      <c r="AK17485" s="4"/>
      <c r="AL17485" s="4"/>
      <c r="AM17485" s="4"/>
    </row>
    <row r="17486" spans="21:39" x14ac:dyDescent="0.2">
      <c r="U17486" s="4"/>
      <c r="V17486" s="4"/>
      <c r="W17486" s="4"/>
      <c r="X17486" s="4"/>
      <c r="AJ17486" s="4"/>
      <c r="AK17486" s="4"/>
      <c r="AL17486" s="4"/>
      <c r="AM17486" s="4"/>
    </row>
    <row r="17487" spans="21:39" x14ac:dyDescent="0.2">
      <c r="U17487" s="4"/>
      <c r="V17487" s="4"/>
      <c r="W17487" s="4"/>
      <c r="X17487" s="4"/>
      <c r="AJ17487" s="4"/>
      <c r="AK17487" s="4"/>
      <c r="AL17487" s="4"/>
      <c r="AM17487" s="4"/>
    </row>
    <row r="17488" spans="21:39" x14ac:dyDescent="0.2">
      <c r="U17488" s="4"/>
      <c r="V17488" s="4"/>
      <c r="W17488" s="4"/>
      <c r="X17488" s="4"/>
      <c r="AJ17488" s="4"/>
      <c r="AK17488" s="4"/>
      <c r="AL17488" s="4"/>
      <c r="AM17488" s="4"/>
    </row>
    <row r="17489" spans="21:39" x14ac:dyDescent="0.2">
      <c r="U17489" s="4"/>
      <c r="V17489" s="4"/>
      <c r="W17489" s="4"/>
      <c r="X17489" s="4"/>
      <c r="AJ17489" s="4"/>
      <c r="AK17489" s="4"/>
      <c r="AL17489" s="4"/>
      <c r="AM17489" s="4"/>
    </row>
    <row r="17490" spans="21:39" x14ac:dyDescent="0.2">
      <c r="U17490" s="4"/>
      <c r="V17490" s="4"/>
      <c r="W17490" s="4"/>
      <c r="X17490" s="4"/>
      <c r="AJ17490" s="4"/>
      <c r="AK17490" s="4"/>
      <c r="AL17490" s="4"/>
      <c r="AM17490" s="4"/>
    </row>
    <row r="17491" spans="21:39" x14ac:dyDescent="0.2">
      <c r="U17491" s="4"/>
      <c r="V17491" s="4"/>
      <c r="W17491" s="4"/>
      <c r="X17491" s="4"/>
      <c r="AJ17491" s="4"/>
      <c r="AK17491" s="4"/>
      <c r="AL17491" s="4"/>
      <c r="AM17491" s="4"/>
    </row>
    <row r="17492" spans="21:39" x14ac:dyDescent="0.2">
      <c r="U17492" s="4"/>
      <c r="V17492" s="4"/>
      <c r="W17492" s="4"/>
      <c r="X17492" s="4"/>
      <c r="AJ17492" s="4"/>
      <c r="AK17492" s="4"/>
      <c r="AL17492" s="4"/>
      <c r="AM17492" s="4"/>
    </row>
    <row r="17493" spans="21:39" x14ac:dyDescent="0.2">
      <c r="U17493" s="4"/>
      <c r="V17493" s="4"/>
      <c r="W17493" s="4"/>
      <c r="X17493" s="4"/>
      <c r="AJ17493" s="4"/>
      <c r="AK17493" s="4"/>
      <c r="AL17493" s="4"/>
      <c r="AM17493" s="4"/>
    </row>
    <row r="17494" spans="21:39" x14ac:dyDescent="0.2">
      <c r="U17494" s="4"/>
      <c r="V17494" s="4"/>
      <c r="W17494" s="4"/>
      <c r="X17494" s="4"/>
      <c r="AJ17494" s="4"/>
      <c r="AK17494" s="4"/>
      <c r="AL17494" s="4"/>
      <c r="AM17494" s="4"/>
    </row>
    <row r="17495" spans="21:39" x14ac:dyDescent="0.2">
      <c r="U17495" s="4"/>
      <c r="V17495" s="4"/>
      <c r="W17495" s="4"/>
      <c r="X17495" s="4"/>
      <c r="AJ17495" s="4"/>
      <c r="AK17495" s="4"/>
      <c r="AL17495" s="4"/>
      <c r="AM17495" s="4"/>
    </row>
    <row r="17496" spans="21:39" x14ac:dyDescent="0.2">
      <c r="U17496" s="4"/>
      <c r="V17496" s="4"/>
      <c r="W17496" s="4"/>
      <c r="X17496" s="4"/>
      <c r="AJ17496" s="4"/>
      <c r="AK17496" s="4"/>
      <c r="AL17496" s="4"/>
      <c r="AM17496" s="4"/>
    </row>
    <row r="17497" spans="21:39" x14ac:dyDescent="0.2">
      <c r="U17497" s="4"/>
      <c r="V17497" s="4"/>
      <c r="W17497" s="4"/>
      <c r="X17497" s="4"/>
      <c r="AJ17497" s="4"/>
      <c r="AK17497" s="4"/>
      <c r="AL17497" s="4"/>
      <c r="AM17497" s="4"/>
    </row>
    <row r="17498" spans="21:39" x14ac:dyDescent="0.2">
      <c r="U17498" s="4"/>
      <c r="V17498" s="4"/>
      <c r="W17498" s="4"/>
      <c r="X17498" s="4"/>
      <c r="AJ17498" s="4"/>
      <c r="AK17498" s="4"/>
      <c r="AL17498" s="4"/>
      <c r="AM17498" s="4"/>
    </row>
    <row r="17499" spans="21:39" x14ac:dyDescent="0.2">
      <c r="U17499" s="4"/>
      <c r="V17499" s="4"/>
      <c r="W17499" s="4"/>
      <c r="X17499" s="4"/>
      <c r="AJ17499" s="4"/>
      <c r="AK17499" s="4"/>
      <c r="AL17499" s="4"/>
      <c r="AM17499" s="4"/>
    </row>
    <row r="17500" spans="21:39" x14ac:dyDescent="0.2">
      <c r="U17500" s="4"/>
      <c r="V17500" s="4"/>
      <c r="W17500" s="4"/>
      <c r="X17500" s="4"/>
      <c r="AJ17500" s="4"/>
      <c r="AK17500" s="4"/>
      <c r="AL17500" s="4"/>
      <c r="AM17500" s="4"/>
    </row>
    <row r="17501" spans="21:39" x14ac:dyDescent="0.2">
      <c r="U17501" s="4"/>
      <c r="V17501" s="4"/>
      <c r="W17501" s="4"/>
      <c r="X17501" s="4"/>
      <c r="AJ17501" s="4"/>
      <c r="AK17501" s="4"/>
      <c r="AL17501" s="4"/>
      <c r="AM17501" s="4"/>
    </row>
    <row r="17502" spans="21:39" x14ac:dyDescent="0.2">
      <c r="U17502" s="4"/>
      <c r="V17502" s="4"/>
      <c r="W17502" s="4"/>
      <c r="X17502" s="4"/>
      <c r="AJ17502" s="4"/>
      <c r="AK17502" s="4"/>
      <c r="AL17502" s="4"/>
      <c r="AM17502" s="4"/>
    </row>
    <row r="17503" spans="21:39" x14ac:dyDescent="0.2">
      <c r="U17503" s="4"/>
      <c r="V17503" s="4"/>
      <c r="W17503" s="4"/>
      <c r="X17503" s="4"/>
      <c r="AJ17503" s="4"/>
      <c r="AK17503" s="4"/>
      <c r="AL17503" s="4"/>
      <c r="AM17503" s="4"/>
    </row>
    <row r="17504" spans="21:39" x14ac:dyDescent="0.2">
      <c r="U17504" s="4"/>
      <c r="V17504" s="4"/>
      <c r="W17504" s="4"/>
      <c r="X17504" s="4"/>
      <c r="AJ17504" s="4"/>
      <c r="AK17504" s="4"/>
      <c r="AL17504" s="4"/>
      <c r="AM17504" s="4"/>
    </row>
    <row r="17505" spans="21:39" x14ac:dyDescent="0.2">
      <c r="U17505" s="4"/>
      <c r="V17505" s="4"/>
      <c r="W17505" s="4"/>
      <c r="X17505" s="4"/>
      <c r="AJ17505" s="4"/>
      <c r="AK17505" s="4"/>
      <c r="AL17505" s="4"/>
      <c r="AM17505" s="4"/>
    </row>
    <row r="17506" spans="21:39" x14ac:dyDescent="0.2">
      <c r="U17506" s="4"/>
      <c r="V17506" s="4"/>
      <c r="W17506" s="4"/>
      <c r="X17506" s="4"/>
      <c r="AJ17506" s="4"/>
      <c r="AK17506" s="4"/>
      <c r="AL17506" s="4"/>
      <c r="AM17506" s="4"/>
    </row>
    <row r="17507" spans="21:39" x14ac:dyDescent="0.2">
      <c r="U17507" s="4"/>
      <c r="V17507" s="4"/>
      <c r="W17507" s="4"/>
      <c r="X17507" s="4"/>
      <c r="AJ17507" s="4"/>
      <c r="AK17507" s="4"/>
      <c r="AL17507" s="4"/>
      <c r="AM17507" s="4"/>
    </row>
    <row r="17508" spans="21:39" x14ac:dyDescent="0.2">
      <c r="U17508" s="4"/>
      <c r="V17508" s="4"/>
      <c r="W17508" s="4"/>
      <c r="X17508" s="4"/>
      <c r="AJ17508" s="4"/>
      <c r="AK17508" s="4"/>
      <c r="AL17508" s="4"/>
      <c r="AM17508" s="4"/>
    </row>
    <row r="17509" spans="21:39" x14ac:dyDescent="0.2">
      <c r="U17509" s="4"/>
      <c r="V17509" s="4"/>
      <c r="W17509" s="4"/>
      <c r="X17509" s="4"/>
      <c r="AJ17509" s="4"/>
      <c r="AK17509" s="4"/>
      <c r="AL17509" s="4"/>
      <c r="AM17509" s="4"/>
    </row>
    <row r="17510" spans="21:39" x14ac:dyDescent="0.2">
      <c r="U17510" s="4"/>
      <c r="V17510" s="4"/>
      <c r="W17510" s="4"/>
      <c r="X17510" s="4"/>
      <c r="AJ17510" s="4"/>
      <c r="AK17510" s="4"/>
      <c r="AL17510" s="4"/>
      <c r="AM17510" s="4"/>
    </row>
    <row r="17511" spans="21:39" x14ac:dyDescent="0.2">
      <c r="U17511" s="4"/>
      <c r="V17511" s="4"/>
      <c r="W17511" s="4"/>
      <c r="X17511" s="4"/>
      <c r="AJ17511" s="4"/>
      <c r="AK17511" s="4"/>
      <c r="AL17511" s="4"/>
      <c r="AM17511" s="4"/>
    </row>
    <row r="17512" spans="21:39" x14ac:dyDescent="0.2">
      <c r="U17512" s="4"/>
      <c r="V17512" s="4"/>
      <c r="W17512" s="4"/>
      <c r="X17512" s="4"/>
      <c r="AJ17512" s="4"/>
      <c r="AK17512" s="4"/>
      <c r="AL17512" s="4"/>
      <c r="AM17512" s="4"/>
    </row>
    <row r="17513" spans="21:39" x14ac:dyDescent="0.2">
      <c r="U17513" s="4"/>
      <c r="V17513" s="4"/>
      <c r="W17513" s="4"/>
      <c r="X17513" s="4"/>
      <c r="AJ17513" s="4"/>
      <c r="AK17513" s="4"/>
      <c r="AL17513" s="4"/>
      <c r="AM17513" s="4"/>
    </row>
    <row r="17514" spans="21:39" x14ac:dyDescent="0.2">
      <c r="U17514" s="4"/>
      <c r="V17514" s="4"/>
      <c r="W17514" s="4"/>
      <c r="X17514" s="4"/>
      <c r="AJ17514" s="4"/>
      <c r="AK17514" s="4"/>
      <c r="AL17514" s="4"/>
      <c r="AM17514" s="4"/>
    </row>
    <row r="17515" spans="21:39" x14ac:dyDescent="0.2">
      <c r="U17515" s="4"/>
      <c r="V17515" s="4"/>
      <c r="W17515" s="4"/>
      <c r="X17515" s="4"/>
      <c r="AJ17515" s="4"/>
      <c r="AK17515" s="4"/>
      <c r="AL17515" s="4"/>
      <c r="AM17515" s="4"/>
    </row>
    <row r="17516" spans="21:39" x14ac:dyDescent="0.2">
      <c r="U17516" s="4"/>
      <c r="V17516" s="4"/>
      <c r="W17516" s="4"/>
      <c r="X17516" s="4"/>
      <c r="AJ17516" s="4"/>
      <c r="AK17516" s="4"/>
      <c r="AL17516" s="4"/>
      <c r="AM17516" s="4"/>
    </row>
    <row r="17517" spans="21:39" x14ac:dyDescent="0.2">
      <c r="U17517" s="4"/>
      <c r="V17517" s="4"/>
      <c r="W17517" s="4"/>
      <c r="X17517" s="4"/>
      <c r="AJ17517" s="4"/>
      <c r="AK17517" s="4"/>
      <c r="AL17517" s="4"/>
      <c r="AM17517" s="4"/>
    </row>
    <row r="17518" spans="21:39" x14ac:dyDescent="0.2">
      <c r="U17518" s="4"/>
      <c r="V17518" s="4"/>
      <c r="W17518" s="4"/>
      <c r="X17518" s="4"/>
      <c r="AJ17518" s="4"/>
      <c r="AK17518" s="4"/>
      <c r="AL17518" s="4"/>
      <c r="AM17518" s="4"/>
    </row>
    <row r="17519" spans="21:39" x14ac:dyDescent="0.2">
      <c r="U17519" s="4"/>
      <c r="V17519" s="4"/>
      <c r="W17519" s="4"/>
      <c r="X17519" s="4"/>
      <c r="AJ17519" s="4"/>
      <c r="AK17519" s="4"/>
      <c r="AL17519" s="4"/>
      <c r="AM17519" s="4"/>
    </row>
    <row r="17520" spans="21:39" x14ac:dyDescent="0.2">
      <c r="U17520" s="4"/>
      <c r="V17520" s="4"/>
      <c r="W17520" s="4"/>
      <c r="X17520" s="4"/>
      <c r="AJ17520" s="4"/>
      <c r="AK17520" s="4"/>
      <c r="AL17520" s="4"/>
      <c r="AM17520" s="4"/>
    </row>
    <row r="17521" spans="21:39" x14ac:dyDescent="0.2">
      <c r="U17521" s="4"/>
      <c r="V17521" s="4"/>
      <c r="W17521" s="4"/>
      <c r="X17521" s="4"/>
      <c r="AJ17521" s="4"/>
      <c r="AK17521" s="4"/>
      <c r="AL17521" s="4"/>
      <c r="AM17521" s="4"/>
    </row>
    <row r="17522" spans="21:39" x14ac:dyDescent="0.2">
      <c r="U17522" s="4"/>
      <c r="V17522" s="4"/>
      <c r="W17522" s="4"/>
      <c r="X17522" s="4"/>
      <c r="AJ17522" s="4"/>
      <c r="AK17522" s="4"/>
      <c r="AL17522" s="4"/>
      <c r="AM17522" s="4"/>
    </row>
    <row r="17523" spans="21:39" x14ac:dyDescent="0.2">
      <c r="U17523" s="4"/>
      <c r="V17523" s="4"/>
      <c r="W17523" s="4"/>
      <c r="X17523" s="4"/>
      <c r="AJ17523" s="4"/>
      <c r="AK17523" s="4"/>
      <c r="AL17523" s="4"/>
      <c r="AM17523" s="4"/>
    </row>
    <row r="17524" spans="21:39" x14ac:dyDescent="0.2">
      <c r="U17524" s="4"/>
      <c r="V17524" s="4"/>
      <c r="W17524" s="4"/>
      <c r="X17524" s="4"/>
      <c r="AJ17524" s="4"/>
      <c r="AK17524" s="4"/>
      <c r="AL17524" s="4"/>
      <c r="AM17524" s="4"/>
    </row>
    <row r="17525" spans="21:39" x14ac:dyDescent="0.2">
      <c r="U17525" s="4"/>
      <c r="V17525" s="4"/>
      <c r="W17525" s="4"/>
      <c r="X17525" s="4"/>
      <c r="AJ17525" s="4"/>
      <c r="AK17525" s="4"/>
      <c r="AL17525" s="4"/>
      <c r="AM17525" s="4"/>
    </row>
    <row r="17526" spans="21:39" x14ac:dyDescent="0.2">
      <c r="U17526" s="4"/>
      <c r="V17526" s="4"/>
      <c r="W17526" s="4"/>
      <c r="X17526" s="4"/>
      <c r="AJ17526" s="4"/>
      <c r="AK17526" s="4"/>
      <c r="AL17526" s="4"/>
      <c r="AM17526" s="4"/>
    </row>
    <row r="17527" spans="21:39" x14ac:dyDescent="0.2">
      <c r="U17527" s="4"/>
      <c r="V17527" s="4"/>
      <c r="W17527" s="4"/>
      <c r="X17527" s="4"/>
      <c r="AJ17527" s="4"/>
      <c r="AK17527" s="4"/>
      <c r="AL17527" s="4"/>
      <c r="AM17527" s="4"/>
    </row>
    <row r="17528" spans="21:39" x14ac:dyDescent="0.2">
      <c r="U17528" s="4"/>
      <c r="V17528" s="4"/>
      <c r="W17528" s="4"/>
      <c r="X17528" s="4"/>
      <c r="AJ17528" s="4"/>
      <c r="AK17528" s="4"/>
      <c r="AL17528" s="4"/>
      <c r="AM17528" s="4"/>
    </row>
    <row r="17529" spans="21:39" x14ac:dyDescent="0.2">
      <c r="U17529" s="4"/>
      <c r="V17529" s="4"/>
      <c r="W17529" s="4"/>
      <c r="X17529" s="4"/>
      <c r="AJ17529" s="4"/>
      <c r="AK17529" s="4"/>
      <c r="AL17529" s="4"/>
      <c r="AM17529" s="4"/>
    </row>
    <row r="17530" spans="21:39" x14ac:dyDescent="0.2">
      <c r="U17530" s="4"/>
      <c r="V17530" s="4"/>
      <c r="W17530" s="4"/>
      <c r="X17530" s="4"/>
      <c r="AJ17530" s="4"/>
      <c r="AK17530" s="4"/>
      <c r="AL17530" s="4"/>
      <c r="AM17530" s="4"/>
    </row>
    <row r="17531" spans="21:39" x14ac:dyDescent="0.2">
      <c r="U17531" s="4"/>
      <c r="V17531" s="4"/>
      <c r="W17531" s="4"/>
      <c r="X17531" s="4"/>
      <c r="AJ17531" s="4"/>
      <c r="AK17531" s="4"/>
      <c r="AL17531" s="4"/>
      <c r="AM17531" s="4"/>
    </row>
    <row r="17532" spans="21:39" x14ac:dyDescent="0.2">
      <c r="U17532" s="4"/>
      <c r="V17532" s="4"/>
      <c r="W17532" s="4"/>
      <c r="X17532" s="4"/>
      <c r="AJ17532" s="4"/>
      <c r="AK17532" s="4"/>
      <c r="AL17532" s="4"/>
      <c r="AM17532" s="4"/>
    </row>
    <row r="17533" spans="21:39" x14ac:dyDescent="0.2">
      <c r="U17533" s="4"/>
      <c r="V17533" s="4"/>
      <c r="W17533" s="4"/>
      <c r="X17533" s="4"/>
      <c r="AJ17533" s="4"/>
      <c r="AK17533" s="4"/>
      <c r="AL17533" s="4"/>
      <c r="AM17533" s="4"/>
    </row>
    <row r="17534" spans="21:39" x14ac:dyDescent="0.2">
      <c r="U17534" s="4"/>
      <c r="V17534" s="4"/>
      <c r="W17534" s="4"/>
      <c r="X17534" s="4"/>
      <c r="AJ17534" s="4"/>
      <c r="AK17534" s="4"/>
      <c r="AL17534" s="4"/>
      <c r="AM17534" s="4"/>
    </row>
    <row r="17535" spans="21:39" x14ac:dyDescent="0.2">
      <c r="U17535" s="4"/>
      <c r="V17535" s="4"/>
      <c r="W17535" s="4"/>
      <c r="X17535" s="4"/>
      <c r="AJ17535" s="4"/>
      <c r="AK17535" s="4"/>
      <c r="AL17535" s="4"/>
      <c r="AM17535" s="4"/>
    </row>
    <row r="17536" spans="21:39" x14ac:dyDescent="0.2">
      <c r="U17536" s="4"/>
      <c r="V17536" s="4"/>
      <c r="W17536" s="4"/>
      <c r="X17536" s="4"/>
      <c r="AJ17536" s="4"/>
      <c r="AK17536" s="4"/>
      <c r="AL17536" s="4"/>
      <c r="AM17536" s="4"/>
    </row>
    <row r="17537" spans="21:39" x14ac:dyDescent="0.2">
      <c r="U17537" s="4"/>
      <c r="V17537" s="4"/>
      <c r="W17537" s="4"/>
      <c r="X17537" s="4"/>
      <c r="AJ17537" s="4"/>
      <c r="AK17537" s="4"/>
      <c r="AL17537" s="4"/>
      <c r="AM17537" s="4"/>
    </row>
    <row r="17538" spans="21:39" x14ac:dyDescent="0.2">
      <c r="U17538" s="4"/>
      <c r="V17538" s="4"/>
      <c r="W17538" s="4"/>
      <c r="X17538" s="4"/>
      <c r="AJ17538" s="4"/>
      <c r="AK17538" s="4"/>
      <c r="AL17538" s="4"/>
      <c r="AM17538" s="4"/>
    </row>
    <row r="17539" spans="21:39" x14ac:dyDescent="0.2">
      <c r="U17539" s="4"/>
      <c r="V17539" s="4"/>
      <c r="W17539" s="4"/>
      <c r="X17539" s="4"/>
      <c r="AJ17539" s="4"/>
      <c r="AK17539" s="4"/>
      <c r="AL17539" s="4"/>
      <c r="AM17539" s="4"/>
    </row>
    <row r="17540" spans="21:39" x14ac:dyDescent="0.2">
      <c r="U17540" s="4"/>
      <c r="V17540" s="4"/>
      <c r="W17540" s="4"/>
      <c r="X17540" s="4"/>
      <c r="AJ17540" s="4"/>
      <c r="AK17540" s="4"/>
      <c r="AL17540" s="4"/>
      <c r="AM17540" s="4"/>
    </row>
    <row r="17541" spans="21:39" x14ac:dyDescent="0.2">
      <c r="U17541" s="4"/>
      <c r="V17541" s="4"/>
      <c r="W17541" s="4"/>
      <c r="X17541" s="4"/>
      <c r="AJ17541" s="4"/>
      <c r="AK17541" s="4"/>
      <c r="AL17541" s="4"/>
      <c r="AM17541" s="4"/>
    </row>
    <row r="17542" spans="21:39" x14ac:dyDescent="0.2">
      <c r="U17542" s="4"/>
      <c r="V17542" s="4"/>
      <c r="W17542" s="4"/>
      <c r="X17542" s="4"/>
      <c r="AJ17542" s="4"/>
      <c r="AK17542" s="4"/>
      <c r="AL17542" s="4"/>
      <c r="AM17542" s="4"/>
    </row>
    <row r="17543" spans="21:39" x14ac:dyDescent="0.2">
      <c r="U17543" s="4"/>
      <c r="V17543" s="4"/>
      <c r="W17543" s="4"/>
      <c r="X17543" s="4"/>
      <c r="AJ17543" s="4"/>
      <c r="AK17543" s="4"/>
      <c r="AL17543" s="4"/>
      <c r="AM17543" s="4"/>
    </row>
    <row r="17544" spans="21:39" x14ac:dyDescent="0.2">
      <c r="U17544" s="4"/>
      <c r="V17544" s="4"/>
      <c r="W17544" s="4"/>
      <c r="X17544" s="4"/>
      <c r="AJ17544" s="4"/>
      <c r="AK17544" s="4"/>
      <c r="AL17544" s="4"/>
      <c r="AM17544" s="4"/>
    </row>
    <row r="17545" spans="21:39" x14ac:dyDescent="0.2">
      <c r="U17545" s="4"/>
      <c r="V17545" s="4"/>
      <c r="W17545" s="4"/>
      <c r="X17545" s="4"/>
      <c r="AJ17545" s="4"/>
      <c r="AK17545" s="4"/>
      <c r="AL17545" s="4"/>
      <c r="AM17545" s="4"/>
    </row>
    <row r="17546" spans="21:39" x14ac:dyDescent="0.2">
      <c r="U17546" s="4"/>
      <c r="V17546" s="4"/>
      <c r="W17546" s="4"/>
      <c r="X17546" s="4"/>
      <c r="AJ17546" s="4"/>
      <c r="AK17546" s="4"/>
      <c r="AL17546" s="4"/>
      <c r="AM17546" s="4"/>
    </row>
    <row r="17547" spans="21:39" x14ac:dyDescent="0.2">
      <c r="U17547" s="4"/>
      <c r="V17547" s="4"/>
      <c r="W17547" s="4"/>
      <c r="X17547" s="4"/>
      <c r="AJ17547" s="4"/>
      <c r="AK17547" s="4"/>
      <c r="AL17547" s="4"/>
      <c r="AM17547" s="4"/>
    </row>
    <row r="17548" spans="21:39" x14ac:dyDescent="0.2">
      <c r="U17548" s="4"/>
      <c r="V17548" s="4"/>
      <c r="W17548" s="4"/>
      <c r="X17548" s="4"/>
      <c r="AJ17548" s="4"/>
      <c r="AK17548" s="4"/>
      <c r="AL17548" s="4"/>
      <c r="AM17548" s="4"/>
    </row>
    <row r="17549" spans="21:39" x14ac:dyDescent="0.2">
      <c r="U17549" s="4"/>
      <c r="V17549" s="4"/>
      <c r="W17549" s="4"/>
      <c r="X17549" s="4"/>
      <c r="AJ17549" s="4"/>
      <c r="AK17549" s="4"/>
      <c r="AL17549" s="4"/>
      <c r="AM17549" s="4"/>
    </row>
    <row r="17550" spans="21:39" x14ac:dyDescent="0.2">
      <c r="U17550" s="4"/>
      <c r="V17550" s="4"/>
      <c r="W17550" s="4"/>
      <c r="X17550" s="4"/>
      <c r="AJ17550" s="4"/>
      <c r="AK17550" s="4"/>
      <c r="AL17550" s="4"/>
      <c r="AM17550" s="4"/>
    </row>
    <row r="17551" spans="21:39" x14ac:dyDescent="0.2">
      <c r="U17551" s="4"/>
      <c r="V17551" s="4"/>
      <c r="W17551" s="4"/>
      <c r="X17551" s="4"/>
      <c r="AJ17551" s="4"/>
      <c r="AK17551" s="4"/>
      <c r="AL17551" s="4"/>
      <c r="AM17551" s="4"/>
    </row>
    <row r="17552" spans="21:39" x14ac:dyDescent="0.2">
      <c r="U17552" s="4"/>
      <c r="V17552" s="4"/>
      <c r="W17552" s="4"/>
      <c r="X17552" s="4"/>
      <c r="AJ17552" s="4"/>
      <c r="AK17552" s="4"/>
      <c r="AL17552" s="4"/>
      <c r="AM17552" s="4"/>
    </row>
    <row r="17553" spans="21:39" x14ac:dyDescent="0.2">
      <c r="U17553" s="4"/>
      <c r="V17553" s="4"/>
      <c r="W17553" s="4"/>
      <c r="X17553" s="4"/>
      <c r="AJ17553" s="4"/>
      <c r="AK17553" s="4"/>
      <c r="AL17553" s="4"/>
      <c r="AM17553" s="4"/>
    </row>
    <row r="17554" spans="21:39" x14ac:dyDescent="0.2">
      <c r="U17554" s="4"/>
      <c r="V17554" s="4"/>
      <c r="W17554" s="4"/>
      <c r="X17554" s="4"/>
      <c r="AJ17554" s="4"/>
      <c r="AK17554" s="4"/>
      <c r="AL17554" s="4"/>
      <c r="AM17554" s="4"/>
    </row>
    <row r="17555" spans="21:39" x14ac:dyDescent="0.2">
      <c r="U17555" s="4"/>
      <c r="V17555" s="4"/>
      <c r="W17555" s="4"/>
      <c r="X17555" s="4"/>
      <c r="AJ17555" s="4"/>
      <c r="AK17555" s="4"/>
      <c r="AL17555" s="4"/>
      <c r="AM17555" s="4"/>
    </row>
    <row r="17556" spans="21:39" x14ac:dyDescent="0.2">
      <c r="U17556" s="4"/>
      <c r="V17556" s="4"/>
      <c r="W17556" s="4"/>
      <c r="X17556" s="4"/>
      <c r="AJ17556" s="4"/>
      <c r="AK17556" s="4"/>
      <c r="AL17556" s="4"/>
      <c r="AM17556" s="4"/>
    </row>
    <row r="17557" spans="21:39" x14ac:dyDescent="0.2">
      <c r="U17557" s="4"/>
      <c r="V17557" s="4"/>
      <c r="W17557" s="4"/>
      <c r="X17557" s="4"/>
      <c r="AJ17557" s="4"/>
      <c r="AK17557" s="4"/>
      <c r="AL17557" s="4"/>
      <c r="AM17557" s="4"/>
    </row>
    <row r="17558" spans="21:39" x14ac:dyDescent="0.2">
      <c r="U17558" s="4"/>
      <c r="V17558" s="4"/>
      <c r="W17558" s="4"/>
      <c r="X17558" s="4"/>
      <c r="AJ17558" s="4"/>
      <c r="AK17558" s="4"/>
      <c r="AL17558" s="4"/>
      <c r="AM17558" s="4"/>
    </row>
    <row r="17559" spans="21:39" x14ac:dyDescent="0.2">
      <c r="U17559" s="4"/>
      <c r="V17559" s="4"/>
      <c r="W17559" s="4"/>
      <c r="X17559" s="4"/>
      <c r="AJ17559" s="4"/>
      <c r="AK17559" s="4"/>
      <c r="AL17559" s="4"/>
      <c r="AM17559" s="4"/>
    </row>
    <row r="17560" spans="21:39" x14ac:dyDescent="0.2">
      <c r="U17560" s="4"/>
      <c r="V17560" s="4"/>
      <c r="W17560" s="4"/>
      <c r="X17560" s="4"/>
      <c r="AJ17560" s="4"/>
      <c r="AK17560" s="4"/>
      <c r="AL17560" s="4"/>
      <c r="AM17560" s="4"/>
    </row>
    <row r="17561" spans="21:39" x14ac:dyDescent="0.2">
      <c r="U17561" s="4"/>
      <c r="V17561" s="4"/>
      <c r="W17561" s="4"/>
      <c r="X17561" s="4"/>
      <c r="AJ17561" s="4"/>
      <c r="AK17561" s="4"/>
      <c r="AL17561" s="4"/>
      <c r="AM17561" s="4"/>
    </row>
    <row r="17562" spans="21:39" x14ac:dyDescent="0.2">
      <c r="U17562" s="4"/>
      <c r="V17562" s="4"/>
      <c r="W17562" s="4"/>
      <c r="X17562" s="4"/>
      <c r="AJ17562" s="4"/>
      <c r="AK17562" s="4"/>
      <c r="AL17562" s="4"/>
      <c r="AM17562" s="4"/>
    </row>
    <row r="17563" spans="21:39" x14ac:dyDescent="0.2">
      <c r="U17563" s="4"/>
      <c r="V17563" s="4"/>
      <c r="W17563" s="4"/>
      <c r="X17563" s="4"/>
      <c r="AJ17563" s="4"/>
      <c r="AK17563" s="4"/>
      <c r="AL17563" s="4"/>
      <c r="AM17563" s="4"/>
    </row>
    <row r="17564" spans="21:39" x14ac:dyDescent="0.2">
      <c r="U17564" s="4"/>
      <c r="V17564" s="4"/>
      <c r="W17564" s="4"/>
      <c r="X17564" s="4"/>
      <c r="AJ17564" s="4"/>
      <c r="AK17564" s="4"/>
      <c r="AL17564" s="4"/>
      <c r="AM17564" s="4"/>
    </row>
    <row r="17565" spans="21:39" x14ac:dyDescent="0.2">
      <c r="U17565" s="4"/>
      <c r="V17565" s="4"/>
      <c r="W17565" s="4"/>
      <c r="X17565" s="4"/>
      <c r="AJ17565" s="4"/>
      <c r="AK17565" s="4"/>
      <c r="AL17565" s="4"/>
      <c r="AM17565" s="4"/>
    </row>
    <row r="17566" spans="21:39" x14ac:dyDescent="0.2">
      <c r="U17566" s="4"/>
      <c r="V17566" s="4"/>
      <c r="W17566" s="4"/>
      <c r="X17566" s="4"/>
      <c r="AJ17566" s="4"/>
      <c r="AK17566" s="4"/>
      <c r="AL17566" s="4"/>
      <c r="AM17566" s="4"/>
    </row>
    <row r="17567" spans="21:39" x14ac:dyDescent="0.2">
      <c r="U17567" s="4"/>
      <c r="V17567" s="4"/>
      <c r="W17567" s="4"/>
      <c r="X17567" s="4"/>
      <c r="AJ17567" s="4"/>
      <c r="AK17567" s="4"/>
      <c r="AL17567" s="4"/>
      <c r="AM17567" s="4"/>
    </row>
    <row r="17568" spans="21:39" x14ac:dyDescent="0.2">
      <c r="U17568" s="4"/>
      <c r="V17568" s="4"/>
      <c r="W17568" s="4"/>
      <c r="X17568" s="4"/>
      <c r="AJ17568" s="4"/>
      <c r="AK17568" s="4"/>
      <c r="AL17568" s="4"/>
      <c r="AM17568" s="4"/>
    </row>
    <row r="17569" spans="21:39" x14ac:dyDescent="0.2">
      <c r="U17569" s="4"/>
      <c r="V17569" s="4"/>
      <c r="W17569" s="4"/>
      <c r="X17569" s="4"/>
      <c r="AJ17569" s="4"/>
      <c r="AK17569" s="4"/>
      <c r="AL17569" s="4"/>
      <c r="AM17569" s="4"/>
    </row>
    <row r="17570" spans="21:39" x14ac:dyDescent="0.2">
      <c r="U17570" s="4"/>
      <c r="V17570" s="4"/>
      <c r="W17570" s="4"/>
      <c r="X17570" s="4"/>
      <c r="AJ17570" s="4"/>
      <c r="AK17570" s="4"/>
      <c r="AL17570" s="4"/>
      <c r="AM17570" s="4"/>
    </row>
    <row r="17571" spans="21:39" x14ac:dyDescent="0.2">
      <c r="U17571" s="4"/>
      <c r="V17571" s="4"/>
      <c r="W17571" s="4"/>
      <c r="X17571" s="4"/>
      <c r="AJ17571" s="4"/>
      <c r="AK17571" s="4"/>
      <c r="AL17571" s="4"/>
      <c r="AM17571" s="4"/>
    </row>
    <row r="17572" spans="21:39" x14ac:dyDescent="0.2">
      <c r="U17572" s="4"/>
      <c r="V17572" s="4"/>
      <c r="W17572" s="4"/>
      <c r="X17572" s="4"/>
      <c r="AJ17572" s="4"/>
      <c r="AK17572" s="4"/>
      <c r="AL17572" s="4"/>
      <c r="AM17572" s="4"/>
    </row>
    <row r="17573" spans="21:39" x14ac:dyDescent="0.2">
      <c r="U17573" s="4"/>
      <c r="V17573" s="4"/>
      <c r="W17573" s="4"/>
      <c r="X17573" s="4"/>
      <c r="AJ17573" s="4"/>
      <c r="AK17573" s="4"/>
      <c r="AL17573" s="4"/>
      <c r="AM17573" s="4"/>
    </row>
    <row r="17574" spans="21:39" x14ac:dyDescent="0.2">
      <c r="U17574" s="4"/>
      <c r="V17574" s="4"/>
      <c r="W17574" s="4"/>
      <c r="X17574" s="4"/>
      <c r="AJ17574" s="4"/>
      <c r="AK17574" s="4"/>
      <c r="AL17574" s="4"/>
      <c r="AM17574" s="4"/>
    </row>
    <row r="17575" spans="21:39" x14ac:dyDescent="0.2">
      <c r="U17575" s="4"/>
      <c r="V17575" s="4"/>
      <c r="W17575" s="4"/>
      <c r="X17575" s="4"/>
      <c r="AJ17575" s="4"/>
      <c r="AK17575" s="4"/>
      <c r="AL17575" s="4"/>
      <c r="AM17575" s="4"/>
    </row>
    <row r="17576" spans="21:39" x14ac:dyDescent="0.2">
      <c r="U17576" s="4"/>
      <c r="V17576" s="4"/>
      <c r="W17576" s="4"/>
      <c r="X17576" s="4"/>
      <c r="AJ17576" s="4"/>
      <c r="AK17576" s="4"/>
      <c r="AL17576" s="4"/>
      <c r="AM17576" s="4"/>
    </row>
    <row r="17577" spans="21:39" x14ac:dyDescent="0.2">
      <c r="U17577" s="4"/>
      <c r="V17577" s="4"/>
      <c r="W17577" s="4"/>
      <c r="X17577" s="4"/>
      <c r="AJ17577" s="4"/>
      <c r="AK17577" s="4"/>
      <c r="AL17577" s="4"/>
      <c r="AM17577" s="4"/>
    </row>
    <row r="17578" spans="21:39" x14ac:dyDescent="0.2">
      <c r="U17578" s="4"/>
      <c r="V17578" s="4"/>
      <c r="W17578" s="4"/>
      <c r="X17578" s="4"/>
      <c r="AJ17578" s="4"/>
      <c r="AK17578" s="4"/>
      <c r="AL17578" s="4"/>
      <c r="AM17578" s="4"/>
    </row>
    <row r="17579" spans="21:39" x14ac:dyDescent="0.2">
      <c r="U17579" s="4"/>
      <c r="V17579" s="4"/>
      <c r="W17579" s="4"/>
      <c r="X17579" s="4"/>
      <c r="AJ17579" s="4"/>
      <c r="AK17579" s="4"/>
      <c r="AL17579" s="4"/>
      <c r="AM17579" s="4"/>
    </row>
    <row r="17580" spans="21:39" x14ac:dyDescent="0.2">
      <c r="U17580" s="4"/>
      <c r="V17580" s="4"/>
      <c r="W17580" s="4"/>
      <c r="X17580" s="4"/>
      <c r="AJ17580" s="4"/>
      <c r="AK17580" s="4"/>
      <c r="AL17580" s="4"/>
      <c r="AM17580" s="4"/>
    </row>
    <row r="17581" spans="21:39" x14ac:dyDescent="0.2">
      <c r="U17581" s="4"/>
      <c r="V17581" s="4"/>
      <c r="W17581" s="4"/>
      <c r="X17581" s="4"/>
      <c r="AJ17581" s="4"/>
      <c r="AK17581" s="4"/>
      <c r="AL17581" s="4"/>
      <c r="AM17581" s="4"/>
    </row>
    <row r="17582" spans="21:39" x14ac:dyDescent="0.2">
      <c r="U17582" s="4"/>
      <c r="V17582" s="4"/>
      <c r="W17582" s="4"/>
      <c r="X17582" s="4"/>
      <c r="AJ17582" s="4"/>
      <c r="AK17582" s="4"/>
      <c r="AL17582" s="4"/>
      <c r="AM17582" s="4"/>
    </row>
    <row r="17583" spans="21:39" x14ac:dyDescent="0.2">
      <c r="U17583" s="4"/>
      <c r="V17583" s="4"/>
      <c r="W17583" s="4"/>
      <c r="X17583" s="4"/>
      <c r="AJ17583" s="4"/>
      <c r="AK17583" s="4"/>
      <c r="AL17583" s="4"/>
      <c r="AM17583" s="4"/>
    </row>
    <row r="17584" spans="21:39" x14ac:dyDescent="0.2">
      <c r="U17584" s="4"/>
      <c r="V17584" s="4"/>
      <c r="W17584" s="4"/>
      <c r="X17584" s="4"/>
      <c r="AJ17584" s="4"/>
      <c r="AK17584" s="4"/>
      <c r="AL17584" s="4"/>
      <c r="AM17584" s="4"/>
    </row>
    <row r="17585" spans="21:39" x14ac:dyDescent="0.2">
      <c r="U17585" s="4"/>
      <c r="V17585" s="4"/>
      <c r="W17585" s="4"/>
      <c r="X17585" s="4"/>
      <c r="AJ17585" s="4"/>
      <c r="AK17585" s="4"/>
      <c r="AL17585" s="4"/>
      <c r="AM17585" s="4"/>
    </row>
    <row r="17586" spans="21:39" x14ac:dyDescent="0.2">
      <c r="U17586" s="4"/>
      <c r="V17586" s="4"/>
      <c r="W17586" s="4"/>
      <c r="X17586" s="4"/>
      <c r="AJ17586" s="4"/>
      <c r="AK17586" s="4"/>
      <c r="AL17586" s="4"/>
      <c r="AM17586" s="4"/>
    </row>
    <row r="17587" spans="21:39" x14ac:dyDescent="0.2">
      <c r="U17587" s="4"/>
      <c r="V17587" s="4"/>
      <c r="W17587" s="4"/>
      <c r="X17587" s="4"/>
      <c r="AJ17587" s="4"/>
      <c r="AK17587" s="4"/>
      <c r="AL17587" s="4"/>
      <c r="AM17587" s="4"/>
    </row>
    <row r="17588" spans="21:39" x14ac:dyDescent="0.2">
      <c r="U17588" s="4"/>
      <c r="V17588" s="4"/>
      <c r="W17588" s="4"/>
      <c r="X17588" s="4"/>
      <c r="AJ17588" s="4"/>
      <c r="AK17588" s="4"/>
      <c r="AL17588" s="4"/>
      <c r="AM17588" s="4"/>
    </row>
    <row r="17589" spans="21:39" x14ac:dyDescent="0.2">
      <c r="U17589" s="4"/>
      <c r="V17589" s="4"/>
      <c r="W17589" s="4"/>
      <c r="X17589" s="4"/>
      <c r="AJ17589" s="4"/>
      <c r="AK17589" s="4"/>
      <c r="AL17589" s="4"/>
      <c r="AM17589" s="4"/>
    </row>
    <row r="17590" spans="21:39" x14ac:dyDescent="0.2">
      <c r="U17590" s="4"/>
      <c r="V17590" s="4"/>
      <c r="W17590" s="4"/>
      <c r="X17590" s="4"/>
      <c r="AJ17590" s="4"/>
      <c r="AK17590" s="4"/>
      <c r="AL17590" s="4"/>
      <c r="AM17590" s="4"/>
    </row>
    <row r="17591" spans="21:39" x14ac:dyDescent="0.2">
      <c r="U17591" s="4"/>
      <c r="V17591" s="4"/>
      <c r="W17591" s="4"/>
      <c r="X17591" s="4"/>
      <c r="AJ17591" s="4"/>
      <c r="AK17591" s="4"/>
      <c r="AL17591" s="4"/>
      <c r="AM17591" s="4"/>
    </row>
    <row r="17592" spans="21:39" x14ac:dyDescent="0.2">
      <c r="U17592" s="4"/>
      <c r="V17592" s="4"/>
      <c r="W17592" s="4"/>
      <c r="X17592" s="4"/>
      <c r="AJ17592" s="4"/>
      <c r="AK17592" s="4"/>
      <c r="AL17592" s="4"/>
      <c r="AM17592" s="4"/>
    </row>
    <row r="17593" spans="21:39" x14ac:dyDescent="0.2">
      <c r="U17593" s="4"/>
      <c r="V17593" s="4"/>
      <c r="W17593" s="4"/>
      <c r="X17593" s="4"/>
      <c r="AJ17593" s="4"/>
      <c r="AK17593" s="4"/>
      <c r="AL17593" s="4"/>
      <c r="AM17593" s="4"/>
    </row>
    <row r="17594" spans="21:39" x14ac:dyDescent="0.2">
      <c r="U17594" s="4"/>
      <c r="V17594" s="4"/>
      <c r="W17594" s="4"/>
      <c r="X17594" s="4"/>
      <c r="AJ17594" s="4"/>
      <c r="AK17594" s="4"/>
      <c r="AL17594" s="4"/>
      <c r="AM17594" s="4"/>
    </row>
    <row r="17595" spans="21:39" x14ac:dyDescent="0.2">
      <c r="U17595" s="4"/>
      <c r="V17595" s="4"/>
      <c r="W17595" s="4"/>
      <c r="X17595" s="4"/>
      <c r="AJ17595" s="4"/>
      <c r="AK17595" s="4"/>
      <c r="AL17595" s="4"/>
      <c r="AM17595" s="4"/>
    </row>
    <row r="17596" spans="21:39" x14ac:dyDescent="0.2">
      <c r="U17596" s="4"/>
      <c r="V17596" s="4"/>
      <c r="W17596" s="4"/>
      <c r="X17596" s="4"/>
      <c r="AJ17596" s="4"/>
      <c r="AK17596" s="4"/>
      <c r="AL17596" s="4"/>
      <c r="AM17596" s="4"/>
    </row>
    <row r="17597" spans="21:39" x14ac:dyDescent="0.2">
      <c r="U17597" s="4"/>
      <c r="V17597" s="4"/>
      <c r="W17597" s="4"/>
      <c r="X17597" s="4"/>
      <c r="AJ17597" s="4"/>
      <c r="AK17597" s="4"/>
      <c r="AL17597" s="4"/>
      <c r="AM17597" s="4"/>
    </row>
    <row r="17598" spans="21:39" x14ac:dyDescent="0.2">
      <c r="U17598" s="4"/>
      <c r="V17598" s="4"/>
      <c r="W17598" s="4"/>
      <c r="X17598" s="4"/>
      <c r="AJ17598" s="4"/>
      <c r="AK17598" s="4"/>
      <c r="AL17598" s="4"/>
      <c r="AM17598" s="4"/>
    </row>
    <row r="17599" spans="21:39" x14ac:dyDescent="0.2">
      <c r="U17599" s="4"/>
      <c r="V17599" s="4"/>
      <c r="W17599" s="4"/>
      <c r="X17599" s="4"/>
      <c r="AJ17599" s="4"/>
      <c r="AK17599" s="4"/>
      <c r="AL17599" s="4"/>
      <c r="AM17599" s="4"/>
    </row>
    <row r="17600" spans="21:39" x14ac:dyDescent="0.2">
      <c r="U17600" s="4"/>
      <c r="V17600" s="4"/>
      <c r="W17600" s="4"/>
      <c r="X17600" s="4"/>
      <c r="AJ17600" s="4"/>
      <c r="AK17600" s="4"/>
      <c r="AL17600" s="4"/>
      <c r="AM17600" s="4"/>
    </row>
    <row r="17601" spans="21:39" x14ac:dyDescent="0.2">
      <c r="U17601" s="4"/>
      <c r="V17601" s="4"/>
      <c r="W17601" s="4"/>
      <c r="X17601" s="4"/>
      <c r="AJ17601" s="4"/>
      <c r="AK17601" s="4"/>
      <c r="AL17601" s="4"/>
      <c r="AM17601" s="4"/>
    </row>
    <row r="17602" spans="21:39" x14ac:dyDescent="0.2">
      <c r="U17602" s="4"/>
      <c r="V17602" s="4"/>
      <c r="W17602" s="4"/>
      <c r="X17602" s="4"/>
      <c r="AJ17602" s="4"/>
      <c r="AK17602" s="4"/>
      <c r="AL17602" s="4"/>
      <c r="AM17602" s="4"/>
    </row>
    <row r="17603" spans="21:39" x14ac:dyDescent="0.2">
      <c r="U17603" s="4"/>
      <c r="V17603" s="4"/>
      <c r="W17603" s="4"/>
      <c r="X17603" s="4"/>
      <c r="AJ17603" s="4"/>
      <c r="AK17603" s="4"/>
      <c r="AL17603" s="4"/>
      <c r="AM17603" s="4"/>
    </row>
    <row r="17604" spans="21:39" x14ac:dyDescent="0.2">
      <c r="U17604" s="4"/>
      <c r="V17604" s="4"/>
      <c r="W17604" s="4"/>
      <c r="X17604" s="4"/>
      <c r="AJ17604" s="4"/>
      <c r="AK17604" s="4"/>
      <c r="AL17604" s="4"/>
      <c r="AM17604" s="4"/>
    </row>
    <row r="17605" spans="21:39" x14ac:dyDescent="0.2">
      <c r="U17605" s="4"/>
      <c r="V17605" s="4"/>
      <c r="W17605" s="4"/>
      <c r="X17605" s="4"/>
      <c r="AJ17605" s="4"/>
      <c r="AK17605" s="4"/>
      <c r="AL17605" s="4"/>
      <c r="AM17605" s="4"/>
    </row>
    <row r="17606" spans="21:39" x14ac:dyDescent="0.2">
      <c r="U17606" s="4"/>
      <c r="V17606" s="4"/>
      <c r="W17606" s="4"/>
      <c r="X17606" s="4"/>
      <c r="AJ17606" s="4"/>
      <c r="AK17606" s="4"/>
      <c r="AL17606" s="4"/>
      <c r="AM17606" s="4"/>
    </row>
    <row r="17607" spans="21:39" x14ac:dyDescent="0.2">
      <c r="U17607" s="4"/>
      <c r="V17607" s="4"/>
      <c r="W17607" s="4"/>
      <c r="X17607" s="4"/>
      <c r="AJ17607" s="4"/>
      <c r="AK17607" s="4"/>
      <c r="AL17607" s="4"/>
      <c r="AM17607" s="4"/>
    </row>
    <row r="17608" spans="21:39" x14ac:dyDescent="0.2">
      <c r="U17608" s="4"/>
      <c r="V17608" s="4"/>
      <c r="W17608" s="4"/>
      <c r="X17608" s="4"/>
      <c r="AJ17608" s="4"/>
      <c r="AK17608" s="4"/>
      <c r="AL17608" s="4"/>
      <c r="AM17608" s="4"/>
    </row>
    <row r="17609" spans="21:39" x14ac:dyDescent="0.2">
      <c r="U17609" s="4"/>
      <c r="V17609" s="4"/>
      <c r="W17609" s="4"/>
      <c r="X17609" s="4"/>
      <c r="AJ17609" s="4"/>
      <c r="AK17609" s="4"/>
      <c r="AL17609" s="4"/>
      <c r="AM17609" s="4"/>
    </row>
    <row r="17610" spans="21:39" x14ac:dyDescent="0.2">
      <c r="U17610" s="4"/>
      <c r="V17610" s="4"/>
      <c r="W17610" s="4"/>
      <c r="X17610" s="4"/>
      <c r="AJ17610" s="4"/>
      <c r="AK17610" s="4"/>
      <c r="AL17610" s="4"/>
      <c r="AM17610" s="4"/>
    </row>
    <row r="17611" spans="21:39" x14ac:dyDescent="0.2">
      <c r="U17611" s="4"/>
      <c r="V17611" s="4"/>
      <c r="W17611" s="4"/>
      <c r="X17611" s="4"/>
      <c r="AJ17611" s="4"/>
      <c r="AK17611" s="4"/>
      <c r="AL17611" s="4"/>
      <c r="AM17611" s="4"/>
    </row>
    <row r="17612" spans="21:39" x14ac:dyDescent="0.2">
      <c r="U17612" s="4"/>
      <c r="V17612" s="4"/>
      <c r="W17612" s="4"/>
      <c r="X17612" s="4"/>
      <c r="AJ17612" s="4"/>
      <c r="AK17612" s="4"/>
      <c r="AL17612" s="4"/>
      <c r="AM17612" s="4"/>
    </row>
    <row r="17613" spans="21:39" x14ac:dyDescent="0.2">
      <c r="U17613" s="4"/>
      <c r="V17613" s="4"/>
      <c r="W17613" s="4"/>
      <c r="X17613" s="4"/>
      <c r="AJ17613" s="4"/>
      <c r="AK17613" s="4"/>
      <c r="AL17613" s="4"/>
      <c r="AM17613" s="4"/>
    </row>
    <row r="17614" spans="21:39" x14ac:dyDescent="0.2">
      <c r="U17614" s="4"/>
      <c r="V17614" s="4"/>
      <c r="W17614" s="4"/>
      <c r="X17614" s="4"/>
      <c r="AJ17614" s="4"/>
      <c r="AK17614" s="4"/>
      <c r="AL17614" s="4"/>
      <c r="AM17614" s="4"/>
    </row>
    <row r="17615" spans="21:39" x14ac:dyDescent="0.2">
      <c r="U17615" s="4"/>
      <c r="V17615" s="4"/>
      <c r="W17615" s="4"/>
      <c r="X17615" s="4"/>
      <c r="AJ17615" s="4"/>
      <c r="AK17615" s="4"/>
      <c r="AL17615" s="4"/>
      <c r="AM17615" s="4"/>
    </row>
    <row r="17616" spans="21:39" x14ac:dyDescent="0.2">
      <c r="U17616" s="4"/>
      <c r="V17616" s="4"/>
      <c r="W17616" s="4"/>
      <c r="X17616" s="4"/>
      <c r="AJ17616" s="4"/>
      <c r="AK17616" s="4"/>
      <c r="AL17616" s="4"/>
      <c r="AM17616" s="4"/>
    </row>
    <row r="17617" spans="21:39" x14ac:dyDescent="0.2">
      <c r="U17617" s="4"/>
      <c r="V17617" s="4"/>
      <c r="W17617" s="4"/>
      <c r="X17617" s="4"/>
      <c r="AJ17617" s="4"/>
      <c r="AK17617" s="4"/>
      <c r="AL17617" s="4"/>
      <c r="AM17617" s="4"/>
    </row>
    <row r="17618" spans="21:39" x14ac:dyDescent="0.2">
      <c r="U17618" s="4"/>
      <c r="V17618" s="4"/>
      <c r="W17618" s="4"/>
      <c r="X17618" s="4"/>
      <c r="AJ17618" s="4"/>
      <c r="AK17618" s="4"/>
      <c r="AL17618" s="4"/>
      <c r="AM17618" s="4"/>
    </row>
    <row r="17619" spans="21:39" x14ac:dyDescent="0.2">
      <c r="U17619" s="4"/>
      <c r="V17619" s="4"/>
      <c r="W17619" s="4"/>
      <c r="X17619" s="4"/>
      <c r="AJ17619" s="4"/>
      <c r="AK17619" s="4"/>
      <c r="AL17619" s="4"/>
      <c r="AM17619" s="4"/>
    </row>
    <row r="17620" spans="21:39" x14ac:dyDescent="0.2">
      <c r="U17620" s="4"/>
      <c r="V17620" s="4"/>
      <c r="W17620" s="4"/>
      <c r="X17620" s="4"/>
      <c r="AJ17620" s="4"/>
      <c r="AK17620" s="4"/>
      <c r="AL17620" s="4"/>
      <c r="AM17620" s="4"/>
    </row>
    <row r="17621" spans="21:39" x14ac:dyDescent="0.2">
      <c r="U17621" s="4"/>
      <c r="V17621" s="4"/>
      <c r="W17621" s="4"/>
      <c r="X17621" s="4"/>
      <c r="AJ17621" s="4"/>
      <c r="AK17621" s="4"/>
      <c r="AL17621" s="4"/>
      <c r="AM17621" s="4"/>
    </row>
    <row r="17622" spans="21:39" x14ac:dyDescent="0.2">
      <c r="U17622" s="4"/>
      <c r="V17622" s="4"/>
      <c r="W17622" s="4"/>
      <c r="X17622" s="4"/>
      <c r="AJ17622" s="4"/>
      <c r="AK17622" s="4"/>
      <c r="AL17622" s="4"/>
      <c r="AM17622" s="4"/>
    </row>
    <row r="17623" spans="21:39" x14ac:dyDescent="0.2">
      <c r="U17623" s="4"/>
      <c r="V17623" s="4"/>
      <c r="W17623" s="4"/>
      <c r="X17623" s="4"/>
      <c r="AJ17623" s="4"/>
      <c r="AK17623" s="4"/>
      <c r="AL17623" s="4"/>
      <c r="AM17623" s="4"/>
    </row>
    <row r="17624" spans="21:39" x14ac:dyDescent="0.2">
      <c r="U17624" s="4"/>
      <c r="V17624" s="4"/>
      <c r="W17624" s="4"/>
      <c r="X17624" s="4"/>
      <c r="AJ17624" s="4"/>
      <c r="AK17624" s="4"/>
      <c r="AL17624" s="4"/>
      <c r="AM17624" s="4"/>
    </row>
    <row r="17625" spans="21:39" x14ac:dyDescent="0.2">
      <c r="U17625" s="4"/>
      <c r="V17625" s="4"/>
      <c r="W17625" s="4"/>
      <c r="X17625" s="4"/>
      <c r="AJ17625" s="4"/>
      <c r="AK17625" s="4"/>
      <c r="AL17625" s="4"/>
      <c r="AM17625" s="4"/>
    </row>
    <row r="17626" spans="21:39" x14ac:dyDescent="0.2">
      <c r="U17626" s="4"/>
      <c r="V17626" s="4"/>
      <c r="W17626" s="4"/>
      <c r="X17626" s="4"/>
      <c r="AJ17626" s="4"/>
      <c r="AK17626" s="4"/>
      <c r="AL17626" s="4"/>
      <c r="AM17626" s="4"/>
    </row>
    <row r="17627" spans="21:39" x14ac:dyDescent="0.2">
      <c r="U17627" s="4"/>
      <c r="V17627" s="4"/>
      <c r="W17627" s="4"/>
      <c r="X17627" s="4"/>
      <c r="AJ17627" s="4"/>
      <c r="AK17627" s="4"/>
      <c r="AL17627" s="4"/>
      <c r="AM17627" s="4"/>
    </row>
    <row r="17628" spans="21:39" x14ac:dyDescent="0.2">
      <c r="U17628" s="4"/>
      <c r="V17628" s="4"/>
      <c r="W17628" s="4"/>
      <c r="X17628" s="4"/>
      <c r="AJ17628" s="4"/>
      <c r="AK17628" s="4"/>
      <c r="AL17628" s="4"/>
      <c r="AM17628" s="4"/>
    </row>
    <row r="17629" spans="21:39" x14ac:dyDescent="0.2">
      <c r="U17629" s="4"/>
      <c r="V17629" s="4"/>
      <c r="W17629" s="4"/>
      <c r="X17629" s="4"/>
      <c r="AJ17629" s="4"/>
      <c r="AK17629" s="4"/>
      <c r="AL17629" s="4"/>
      <c r="AM17629" s="4"/>
    </row>
    <row r="17630" spans="21:39" x14ac:dyDescent="0.2">
      <c r="U17630" s="4"/>
      <c r="V17630" s="4"/>
      <c r="W17630" s="4"/>
      <c r="X17630" s="4"/>
      <c r="AJ17630" s="4"/>
      <c r="AK17630" s="4"/>
      <c r="AL17630" s="4"/>
      <c r="AM17630" s="4"/>
    </row>
    <row r="17631" spans="21:39" x14ac:dyDescent="0.2">
      <c r="U17631" s="4"/>
      <c r="V17631" s="4"/>
      <c r="W17631" s="4"/>
      <c r="X17631" s="4"/>
      <c r="AJ17631" s="4"/>
      <c r="AK17631" s="4"/>
      <c r="AL17631" s="4"/>
      <c r="AM17631" s="4"/>
    </row>
    <row r="17632" spans="21:39" x14ac:dyDescent="0.2">
      <c r="U17632" s="4"/>
      <c r="V17632" s="4"/>
      <c r="W17632" s="4"/>
      <c r="X17632" s="4"/>
      <c r="AJ17632" s="4"/>
      <c r="AK17632" s="4"/>
      <c r="AL17632" s="4"/>
      <c r="AM17632" s="4"/>
    </row>
    <row r="17633" spans="21:39" x14ac:dyDescent="0.2">
      <c r="U17633" s="4"/>
      <c r="V17633" s="4"/>
      <c r="W17633" s="4"/>
      <c r="X17633" s="4"/>
      <c r="AJ17633" s="4"/>
      <c r="AK17633" s="4"/>
      <c r="AL17633" s="4"/>
      <c r="AM17633" s="4"/>
    </row>
    <row r="17634" spans="21:39" x14ac:dyDescent="0.2">
      <c r="U17634" s="4"/>
      <c r="V17634" s="4"/>
      <c r="W17634" s="4"/>
      <c r="X17634" s="4"/>
      <c r="AJ17634" s="4"/>
      <c r="AK17634" s="4"/>
      <c r="AL17634" s="4"/>
      <c r="AM17634" s="4"/>
    </row>
    <row r="17635" spans="21:39" x14ac:dyDescent="0.2">
      <c r="U17635" s="4"/>
      <c r="V17635" s="4"/>
      <c r="W17635" s="4"/>
      <c r="X17635" s="4"/>
      <c r="AJ17635" s="4"/>
      <c r="AK17635" s="4"/>
      <c r="AL17635" s="4"/>
      <c r="AM17635" s="4"/>
    </row>
    <row r="17636" spans="21:39" x14ac:dyDescent="0.2">
      <c r="U17636" s="4"/>
      <c r="V17636" s="4"/>
      <c r="W17636" s="4"/>
      <c r="X17636" s="4"/>
      <c r="AJ17636" s="4"/>
      <c r="AK17636" s="4"/>
      <c r="AL17636" s="4"/>
      <c r="AM17636" s="4"/>
    </row>
    <row r="17637" spans="21:39" x14ac:dyDescent="0.2">
      <c r="U17637" s="4"/>
      <c r="V17637" s="4"/>
      <c r="W17637" s="4"/>
      <c r="X17637" s="4"/>
      <c r="AJ17637" s="4"/>
      <c r="AK17637" s="4"/>
      <c r="AL17637" s="4"/>
      <c r="AM17637" s="4"/>
    </row>
    <row r="17638" spans="21:39" x14ac:dyDescent="0.2">
      <c r="U17638" s="4"/>
      <c r="V17638" s="4"/>
      <c r="W17638" s="4"/>
      <c r="X17638" s="4"/>
      <c r="AJ17638" s="4"/>
      <c r="AK17638" s="4"/>
      <c r="AL17638" s="4"/>
      <c r="AM17638" s="4"/>
    </row>
    <row r="17639" spans="21:39" x14ac:dyDescent="0.2">
      <c r="U17639" s="4"/>
      <c r="V17639" s="4"/>
      <c r="W17639" s="4"/>
      <c r="X17639" s="4"/>
      <c r="AJ17639" s="4"/>
      <c r="AK17639" s="4"/>
      <c r="AL17639" s="4"/>
      <c r="AM17639" s="4"/>
    </row>
    <row r="17640" spans="21:39" x14ac:dyDescent="0.2">
      <c r="U17640" s="4"/>
      <c r="V17640" s="4"/>
      <c r="W17640" s="4"/>
      <c r="X17640" s="4"/>
      <c r="AJ17640" s="4"/>
      <c r="AK17640" s="4"/>
      <c r="AL17640" s="4"/>
      <c r="AM17640" s="4"/>
    </row>
    <row r="17641" spans="21:39" x14ac:dyDescent="0.2">
      <c r="U17641" s="4"/>
      <c r="V17641" s="4"/>
      <c r="W17641" s="4"/>
      <c r="X17641" s="4"/>
      <c r="AJ17641" s="4"/>
      <c r="AK17641" s="4"/>
      <c r="AL17641" s="4"/>
      <c r="AM17641" s="4"/>
    </row>
    <row r="17642" spans="21:39" x14ac:dyDescent="0.2">
      <c r="U17642" s="4"/>
      <c r="V17642" s="4"/>
      <c r="W17642" s="4"/>
      <c r="X17642" s="4"/>
      <c r="AJ17642" s="4"/>
      <c r="AK17642" s="4"/>
      <c r="AL17642" s="4"/>
      <c r="AM17642" s="4"/>
    </row>
    <row r="17643" spans="21:39" x14ac:dyDescent="0.2">
      <c r="U17643" s="4"/>
      <c r="V17643" s="4"/>
      <c r="W17643" s="4"/>
      <c r="X17643" s="4"/>
      <c r="AJ17643" s="4"/>
      <c r="AK17643" s="4"/>
      <c r="AL17643" s="4"/>
      <c r="AM17643" s="4"/>
    </row>
    <row r="17644" spans="21:39" x14ac:dyDescent="0.2">
      <c r="U17644" s="4"/>
      <c r="V17644" s="4"/>
      <c r="W17644" s="4"/>
      <c r="X17644" s="4"/>
      <c r="AJ17644" s="4"/>
      <c r="AK17644" s="4"/>
      <c r="AL17644" s="4"/>
      <c r="AM17644" s="4"/>
    </row>
    <row r="17645" spans="21:39" x14ac:dyDescent="0.2">
      <c r="U17645" s="4"/>
      <c r="V17645" s="4"/>
      <c r="W17645" s="4"/>
      <c r="X17645" s="4"/>
      <c r="AJ17645" s="4"/>
      <c r="AK17645" s="4"/>
      <c r="AL17645" s="4"/>
      <c r="AM17645" s="4"/>
    </row>
    <row r="17646" spans="21:39" x14ac:dyDescent="0.2">
      <c r="U17646" s="4"/>
      <c r="V17646" s="4"/>
      <c r="W17646" s="4"/>
      <c r="X17646" s="4"/>
      <c r="AJ17646" s="4"/>
      <c r="AK17646" s="4"/>
      <c r="AL17646" s="4"/>
      <c r="AM17646" s="4"/>
    </row>
    <row r="17647" spans="21:39" x14ac:dyDescent="0.2">
      <c r="U17647" s="4"/>
      <c r="V17647" s="4"/>
      <c r="W17647" s="4"/>
      <c r="X17647" s="4"/>
      <c r="AJ17647" s="4"/>
      <c r="AK17647" s="4"/>
      <c r="AL17647" s="4"/>
      <c r="AM17647" s="4"/>
    </row>
    <row r="17648" spans="21:39" x14ac:dyDescent="0.2">
      <c r="U17648" s="4"/>
      <c r="V17648" s="4"/>
      <c r="W17648" s="4"/>
      <c r="X17648" s="4"/>
      <c r="AJ17648" s="4"/>
      <c r="AK17648" s="4"/>
      <c r="AL17648" s="4"/>
      <c r="AM17648" s="4"/>
    </row>
    <row r="17649" spans="21:39" x14ac:dyDescent="0.2">
      <c r="U17649" s="4"/>
      <c r="V17649" s="4"/>
      <c r="W17649" s="4"/>
      <c r="X17649" s="4"/>
      <c r="AJ17649" s="4"/>
      <c r="AK17649" s="4"/>
      <c r="AL17649" s="4"/>
      <c r="AM17649" s="4"/>
    </row>
    <row r="17650" spans="21:39" x14ac:dyDescent="0.2">
      <c r="U17650" s="4"/>
      <c r="V17650" s="4"/>
      <c r="W17650" s="4"/>
      <c r="X17650" s="4"/>
      <c r="AJ17650" s="4"/>
      <c r="AK17650" s="4"/>
      <c r="AL17650" s="4"/>
      <c r="AM17650" s="4"/>
    </row>
    <row r="17651" spans="21:39" x14ac:dyDescent="0.2">
      <c r="U17651" s="4"/>
      <c r="V17651" s="4"/>
      <c r="W17651" s="4"/>
      <c r="X17651" s="4"/>
      <c r="AJ17651" s="4"/>
      <c r="AK17651" s="4"/>
      <c r="AL17651" s="4"/>
      <c r="AM17651" s="4"/>
    </row>
    <row r="17652" spans="21:39" x14ac:dyDescent="0.2">
      <c r="U17652" s="4"/>
      <c r="V17652" s="4"/>
      <c r="W17652" s="4"/>
      <c r="X17652" s="4"/>
      <c r="AJ17652" s="4"/>
      <c r="AK17652" s="4"/>
      <c r="AL17652" s="4"/>
      <c r="AM17652" s="4"/>
    </row>
    <row r="17653" spans="21:39" x14ac:dyDescent="0.2">
      <c r="U17653" s="4"/>
      <c r="V17653" s="4"/>
      <c r="W17653" s="4"/>
      <c r="X17653" s="4"/>
      <c r="AJ17653" s="4"/>
      <c r="AK17653" s="4"/>
      <c r="AL17653" s="4"/>
      <c r="AM17653" s="4"/>
    </row>
    <row r="17654" spans="21:39" x14ac:dyDescent="0.2">
      <c r="U17654" s="4"/>
      <c r="V17654" s="4"/>
      <c r="W17654" s="4"/>
      <c r="X17654" s="4"/>
      <c r="AJ17654" s="4"/>
      <c r="AK17654" s="4"/>
      <c r="AL17654" s="4"/>
      <c r="AM17654" s="4"/>
    </row>
    <row r="17655" spans="21:39" x14ac:dyDescent="0.2">
      <c r="U17655" s="4"/>
      <c r="V17655" s="4"/>
      <c r="W17655" s="4"/>
      <c r="X17655" s="4"/>
      <c r="AJ17655" s="4"/>
      <c r="AK17655" s="4"/>
      <c r="AL17655" s="4"/>
      <c r="AM17655" s="4"/>
    </row>
    <row r="17656" spans="21:39" x14ac:dyDescent="0.2">
      <c r="U17656" s="4"/>
      <c r="V17656" s="4"/>
      <c r="W17656" s="4"/>
      <c r="X17656" s="4"/>
      <c r="AJ17656" s="4"/>
      <c r="AK17656" s="4"/>
      <c r="AL17656" s="4"/>
      <c r="AM17656" s="4"/>
    </row>
    <row r="17657" spans="21:39" x14ac:dyDescent="0.2">
      <c r="U17657" s="4"/>
      <c r="V17657" s="4"/>
      <c r="W17657" s="4"/>
      <c r="X17657" s="4"/>
      <c r="AJ17657" s="4"/>
      <c r="AK17657" s="4"/>
      <c r="AL17657" s="4"/>
      <c r="AM17657" s="4"/>
    </row>
    <row r="17658" spans="21:39" x14ac:dyDescent="0.2">
      <c r="U17658" s="4"/>
      <c r="V17658" s="4"/>
      <c r="W17658" s="4"/>
      <c r="X17658" s="4"/>
      <c r="AJ17658" s="4"/>
      <c r="AK17658" s="4"/>
      <c r="AL17658" s="4"/>
      <c r="AM17658" s="4"/>
    </row>
    <row r="17659" spans="21:39" x14ac:dyDescent="0.2">
      <c r="U17659" s="4"/>
      <c r="V17659" s="4"/>
      <c r="W17659" s="4"/>
      <c r="X17659" s="4"/>
      <c r="AJ17659" s="4"/>
      <c r="AK17659" s="4"/>
      <c r="AL17659" s="4"/>
      <c r="AM17659" s="4"/>
    </row>
    <row r="17660" spans="21:39" x14ac:dyDescent="0.2">
      <c r="U17660" s="4"/>
      <c r="V17660" s="4"/>
      <c r="W17660" s="4"/>
      <c r="X17660" s="4"/>
      <c r="AJ17660" s="4"/>
      <c r="AK17660" s="4"/>
      <c r="AL17660" s="4"/>
      <c r="AM17660" s="4"/>
    </row>
    <row r="17661" spans="21:39" x14ac:dyDescent="0.2">
      <c r="U17661" s="4"/>
      <c r="V17661" s="4"/>
      <c r="W17661" s="4"/>
      <c r="X17661" s="4"/>
      <c r="AJ17661" s="4"/>
      <c r="AK17661" s="4"/>
      <c r="AL17661" s="4"/>
      <c r="AM17661" s="4"/>
    </row>
    <row r="17662" spans="21:39" x14ac:dyDescent="0.2">
      <c r="U17662" s="4"/>
      <c r="V17662" s="4"/>
      <c r="W17662" s="4"/>
      <c r="X17662" s="4"/>
      <c r="AJ17662" s="4"/>
      <c r="AK17662" s="4"/>
      <c r="AL17662" s="4"/>
      <c r="AM17662" s="4"/>
    </row>
    <row r="17663" spans="21:39" x14ac:dyDescent="0.2">
      <c r="U17663" s="4"/>
      <c r="V17663" s="4"/>
      <c r="W17663" s="4"/>
      <c r="X17663" s="4"/>
      <c r="AJ17663" s="4"/>
      <c r="AK17663" s="4"/>
      <c r="AL17663" s="4"/>
      <c r="AM17663" s="4"/>
    </row>
    <row r="17664" spans="21:39" x14ac:dyDescent="0.2">
      <c r="U17664" s="4"/>
      <c r="V17664" s="4"/>
      <c r="W17664" s="4"/>
      <c r="X17664" s="4"/>
      <c r="AJ17664" s="4"/>
      <c r="AK17664" s="4"/>
      <c r="AL17664" s="4"/>
      <c r="AM17664" s="4"/>
    </row>
    <row r="17665" spans="21:39" x14ac:dyDescent="0.2">
      <c r="U17665" s="4"/>
      <c r="V17665" s="4"/>
      <c r="W17665" s="4"/>
      <c r="X17665" s="4"/>
      <c r="AJ17665" s="4"/>
      <c r="AK17665" s="4"/>
      <c r="AL17665" s="4"/>
      <c r="AM17665" s="4"/>
    </row>
    <row r="17666" spans="21:39" x14ac:dyDescent="0.2">
      <c r="U17666" s="4"/>
      <c r="V17666" s="4"/>
      <c r="W17666" s="4"/>
      <c r="X17666" s="4"/>
      <c r="AJ17666" s="4"/>
      <c r="AK17666" s="4"/>
      <c r="AL17666" s="4"/>
      <c r="AM17666" s="4"/>
    </row>
    <row r="17667" spans="21:39" x14ac:dyDescent="0.2">
      <c r="U17667" s="4"/>
      <c r="V17667" s="4"/>
      <c r="W17667" s="4"/>
      <c r="X17667" s="4"/>
      <c r="AJ17667" s="4"/>
      <c r="AK17667" s="4"/>
      <c r="AL17667" s="4"/>
      <c r="AM17667" s="4"/>
    </row>
    <row r="17668" spans="21:39" x14ac:dyDescent="0.2">
      <c r="U17668" s="4"/>
      <c r="V17668" s="4"/>
      <c r="W17668" s="4"/>
      <c r="X17668" s="4"/>
      <c r="AJ17668" s="4"/>
      <c r="AK17668" s="4"/>
      <c r="AL17668" s="4"/>
      <c r="AM17668" s="4"/>
    </row>
    <row r="17669" spans="21:39" x14ac:dyDescent="0.2">
      <c r="U17669" s="4"/>
      <c r="V17669" s="4"/>
      <c r="W17669" s="4"/>
      <c r="X17669" s="4"/>
      <c r="AJ17669" s="4"/>
      <c r="AK17669" s="4"/>
      <c r="AL17669" s="4"/>
      <c r="AM17669" s="4"/>
    </row>
    <row r="17670" spans="21:39" x14ac:dyDescent="0.2">
      <c r="U17670" s="4"/>
      <c r="V17670" s="4"/>
      <c r="W17670" s="4"/>
      <c r="X17670" s="4"/>
      <c r="AJ17670" s="4"/>
      <c r="AK17670" s="4"/>
      <c r="AL17670" s="4"/>
      <c r="AM17670" s="4"/>
    </row>
    <row r="17671" spans="21:39" x14ac:dyDescent="0.2">
      <c r="U17671" s="4"/>
      <c r="V17671" s="4"/>
      <c r="W17671" s="4"/>
      <c r="X17671" s="4"/>
      <c r="AJ17671" s="4"/>
      <c r="AK17671" s="4"/>
      <c r="AL17671" s="4"/>
      <c r="AM17671" s="4"/>
    </row>
    <row r="17672" spans="21:39" x14ac:dyDescent="0.2">
      <c r="U17672" s="4"/>
      <c r="V17672" s="4"/>
      <c r="W17672" s="4"/>
      <c r="X17672" s="4"/>
      <c r="AJ17672" s="4"/>
      <c r="AK17672" s="4"/>
      <c r="AL17672" s="4"/>
      <c r="AM17672" s="4"/>
    </row>
    <row r="17673" spans="21:39" x14ac:dyDescent="0.2">
      <c r="U17673" s="4"/>
      <c r="V17673" s="4"/>
      <c r="W17673" s="4"/>
      <c r="X17673" s="4"/>
      <c r="AJ17673" s="4"/>
      <c r="AK17673" s="4"/>
      <c r="AL17673" s="4"/>
      <c r="AM17673" s="4"/>
    </row>
    <row r="17674" spans="21:39" x14ac:dyDescent="0.2">
      <c r="U17674" s="4"/>
      <c r="V17674" s="4"/>
      <c r="W17674" s="4"/>
      <c r="X17674" s="4"/>
      <c r="AJ17674" s="4"/>
      <c r="AK17674" s="4"/>
      <c r="AL17674" s="4"/>
      <c r="AM17674" s="4"/>
    </row>
    <row r="17675" spans="21:39" x14ac:dyDescent="0.2">
      <c r="U17675" s="4"/>
      <c r="V17675" s="4"/>
      <c r="W17675" s="4"/>
      <c r="X17675" s="4"/>
      <c r="AJ17675" s="4"/>
      <c r="AK17675" s="4"/>
      <c r="AL17675" s="4"/>
      <c r="AM17675" s="4"/>
    </row>
    <row r="17676" spans="21:39" x14ac:dyDescent="0.2">
      <c r="U17676" s="4"/>
      <c r="V17676" s="4"/>
      <c r="W17676" s="4"/>
      <c r="X17676" s="4"/>
      <c r="AJ17676" s="4"/>
      <c r="AK17676" s="4"/>
      <c r="AL17676" s="4"/>
      <c r="AM17676" s="4"/>
    </row>
    <row r="17677" spans="21:39" x14ac:dyDescent="0.2">
      <c r="U17677" s="4"/>
      <c r="V17677" s="4"/>
      <c r="W17677" s="4"/>
      <c r="X17677" s="4"/>
      <c r="AJ17677" s="4"/>
      <c r="AK17677" s="4"/>
      <c r="AL17677" s="4"/>
      <c r="AM17677" s="4"/>
    </row>
    <row r="17678" spans="21:39" x14ac:dyDescent="0.2">
      <c r="U17678" s="4"/>
      <c r="V17678" s="4"/>
      <c r="W17678" s="4"/>
      <c r="X17678" s="4"/>
      <c r="AJ17678" s="4"/>
      <c r="AK17678" s="4"/>
      <c r="AL17678" s="4"/>
      <c r="AM17678" s="4"/>
    </row>
    <row r="17679" spans="21:39" x14ac:dyDescent="0.2">
      <c r="U17679" s="4"/>
      <c r="V17679" s="4"/>
      <c r="W17679" s="4"/>
      <c r="X17679" s="4"/>
      <c r="AJ17679" s="4"/>
      <c r="AK17679" s="4"/>
      <c r="AL17679" s="4"/>
      <c r="AM17679" s="4"/>
    </row>
    <row r="17680" spans="21:39" x14ac:dyDescent="0.2">
      <c r="U17680" s="4"/>
      <c r="V17680" s="4"/>
      <c r="W17680" s="4"/>
      <c r="X17680" s="4"/>
      <c r="AJ17680" s="4"/>
      <c r="AK17680" s="4"/>
      <c r="AL17680" s="4"/>
      <c r="AM17680" s="4"/>
    </row>
    <row r="17681" spans="21:39" x14ac:dyDescent="0.2">
      <c r="U17681" s="4"/>
      <c r="V17681" s="4"/>
      <c r="W17681" s="4"/>
      <c r="X17681" s="4"/>
      <c r="AJ17681" s="4"/>
      <c r="AK17681" s="4"/>
      <c r="AL17681" s="4"/>
      <c r="AM17681" s="4"/>
    </row>
    <row r="17682" spans="21:39" x14ac:dyDescent="0.2">
      <c r="U17682" s="4"/>
      <c r="V17682" s="4"/>
      <c r="W17682" s="4"/>
      <c r="X17682" s="4"/>
      <c r="AJ17682" s="4"/>
      <c r="AK17682" s="4"/>
      <c r="AL17682" s="4"/>
      <c r="AM17682" s="4"/>
    </row>
    <row r="17683" spans="21:39" x14ac:dyDescent="0.2">
      <c r="U17683" s="4"/>
      <c r="V17683" s="4"/>
      <c r="W17683" s="4"/>
      <c r="X17683" s="4"/>
      <c r="AJ17683" s="4"/>
      <c r="AK17683" s="4"/>
      <c r="AL17683" s="4"/>
      <c r="AM17683" s="4"/>
    </row>
    <row r="17684" spans="21:39" x14ac:dyDescent="0.2">
      <c r="U17684" s="4"/>
      <c r="V17684" s="4"/>
      <c r="W17684" s="4"/>
      <c r="X17684" s="4"/>
      <c r="AJ17684" s="4"/>
      <c r="AK17684" s="4"/>
      <c r="AL17684" s="4"/>
      <c r="AM17684" s="4"/>
    </row>
    <row r="17685" spans="21:39" x14ac:dyDescent="0.2">
      <c r="U17685" s="4"/>
      <c r="V17685" s="4"/>
      <c r="W17685" s="4"/>
      <c r="X17685" s="4"/>
      <c r="AJ17685" s="4"/>
      <c r="AK17685" s="4"/>
      <c r="AL17685" s="4"/>
      <c r="AM17685" s="4"/>
    </row>
    <row r="17686" spans="21:39" x14ac:dyDescent="0.2">
      <c r="U17686" s="4"/>
      <c r="V17686" s="4"/>
      <c r="W17686" s="4"/>
      <c r="X17686" s="4"/>
      <c r="AJ17686" s="4"/>
      <c r="AK17686" s="4"/>
      <c r="AL17686" s="4"/>
      <c r="AM17686" s="4"/>
    </row>
    <row r="17687" spans="21:39" x14ac:dyDescent="0.2">
      <c r="U17687" s="4"/>
      <c r="V17687" s="4"/>
      <c r="W17687" s="4"/>
      <c r="X17687" s="4"/>
      <c r="AJ17687" s="4"/>
      <c r="AK17687" s="4"/>
      <c r="AL17687" s="4"/>
      <c r="AM17687" s="4"/>
    </row>
    <row r="17688" spans="21:39" x14ac:dyDescent="0.2">
      <c r="U17688" s="4"/>
      <c r="V17688" s="4"/>
      <c r="W17688" s="4"/>
      <c r="X17688" s="4"/>
      <c r="AJ17688" s="4"/>
      <c r="AK17688" s="4"/>
      <c r="AL17688" s="4"/>
      <c r="AM17688" s="4"/>
    </row>
    <row r="17689" spans="21:39" x14ac:dyDescent="0.2">
      <c r="U17689" s="4"/>
      <c r="V17689" s="4"/>
      <c r="W17689" s="4"/>
      <c r="X17689" s="4"/>
      <c r="AJ17689" s="4"/>
      <c r="AK17689" s="4"/>
      <c r="AL17689" s="4"/>
      <c r="AM17689" s="4"/>
    </row>
    <row r="17690" spans="21:39" x14ac:dyDescent="0.2">
      <c r="U17690" s="4"/>
      <c r="V17690" s="4"/>
      <c r="W17690" s="4"/>
      <c r="X17690" s="4"/>
      <c r="AJ17690" s="4"/>
      <c r="AK17690" s="4"/>
      <c r="AL17690" s="4"/>
      <c r="AM17690" s="4"/>
    </row>
    <row r="17691" spans="21:39" x14ac:dyDescent="0.2">
      <c r="U17691" s="4"/>
      <c r="V17691" s="4"/>
      <c r="W17691" s="4"/>
      <c r="X17691" s="4"/>
      <c r="AJ17691" s="4"/>
      <c r="AK17691" s="4"/>
      <c r="AL17691" s="4"/>
      <c r="AM17691" s="4"/>
    </row>
    <row r="17692" spans="21:39" x14ac:dyDescent="0.2">
      <c r="U17692" s="4"/>
      <c r="V17692" s="4"/>
      <c r="W17692" s="4"/>
      <c r="X17692" s="4"/>
      <c r="AJ17692" s="4"/>
      <c r="AK17692" s="4"/>
      <c r="AL17692" s="4"/>
      <c r="AM17692" s="4"/>
    </row>
    <row r="17693" spans="21:39" x14ac:dyDescent="0.2">
      <c r="U17693" s="4"/>
      <c r="V17693" s="4"/>
      <c r="W17693" s="4"/>
      <c r="X17693" s="4"/>
      <c r="AJ17693" s="4"/>
      <c r="AK17693" s="4"/>
      <c r="AL17693" s="4"/>
      <c r="AM17693" s="4"/>
    </row>
    <row r="17694" spans="21:39" x14ac:dyDescent="0.2">
      <c r="U17694" s="4"/>
      <c r="V17694" s="4"/>
      <c r="W17694" s="4"/>
      <c r="X17694" s="4"/>
      <c r="AJ17694" s="4"/>
      <c r="AK17694" s="4"/>
      <c r="AL17694" s="4"/>
      <c r="AM17694" s="4"/>
    </row>
    <row r="17695" spans="21:39" x14ac:dyDescent="0.2">
      <c r="U17695" s="4"/>
      <c r="V17695" s="4"/>
      <c r="W17695" s="4"/>
      <c r="X17695" s="4"/>
      <c r="AJ17695" s="4"/>
      <c r="AK17695" s="4"/>
      <c r="AL17695" s="4"/>
      <c r="AM17695" s="4"/>
    </row>
    <row r="17696" spans="21:39" x14ac:dyDescent="0.2">
      <c r="U17696" s="4"/>
      <c r="V17696" s="4"/>
      <c r="W17696" s="4"/>
      <c r="X17696" s="4"/>
      <c r="AJ17696" s="4"/>
      <c r="AK17696" s="4"/>
      <c r="AL17696" s="4"/>
      <c r="AM17696" s="4"/>
    </row>
    <row r="17697" spans="21:39" x14ac:dyDescent="0.2">
      <c r="U17697" s="4"/>
      <c r="V17697" s="4"/>
      <c r="W17697" s="4"/>
      <c r="X17697" s="4"/>
      <c r="AJ17697" s="4"/>
      <c r="AK17697" s="4"/>
      <c r="AL17697" s="4"/>
      <c r="AM17697" s="4"/>
    </row>
    <row r="17698" spans="21:39" x14ac:dyDescent="0.2">
      <c r="U17698" s="4"/>
      <c r="V17698" s="4"/>
      <c r="W17698" s="4"/>
      <c r="X17698" s="4"/>
      <c r="AJ17698" s="4"/>
      <c r="AK17698" s="4"/>
      <c r="AL17698" s="4"/>
      <c r="AM17698" s="4"/>
    </row>
    <row r="17699" spans="21:39" x14ac:dyDescent="0.2">
      <c r="U17699" s="4"/>
      <c r="V17699" s="4"/>
      <c r="W17699" s="4"/>
      <c r="X17699" s="4"/>
      <c r="AJ17699" s="4"/>
      <c r="AK17699" s="4"/>
      <c r="AL17699" s="4"/>
      <c r="AM17699" s="4"/>
    </row>
    <row r="17700" spans="21:39" x14ac:dyDescent="0.2">
      <c r="U17700" s="4"/>
      <c r="V17700" s="4"/>
      <c r="W17700" s="4"/>
      <c r="X17700" s="4"/>
      <c r="AJ17700" s="4"/>
      <c r="AK17700" s="4"/>
      <c r="AL17700" s="4"/>
      <c r="AM17700" s="4"/>
    </row>
    <row r="17701" spans="21:39" x14ac:dyDescent="0.2">
      <c r="U17701" s="4"/>
      <c r="V17701" s="4"/>
      <c r="W17701" s="4"/>
      <c r="X17701" s="4"/>
      <c r="AJ17701" s="4"/>
      <c r="AK17701" s="4"/>
      <c r="AL17701" s="4"/>
      <c r="AM17701" s="4"/>
    </row>
    <row r="17702" spans="21:39" x14ac:dyDescent="0.2">
      <c r="U17702" s="4"/>
      <c r="V17702" s="4"/>
      <c r="W17702" s="4"/>
      <c r="X17702" s="4"/>
      <c r="AJ17702" s="4"/>
      <c r="AK17702" s="4"/>
      <c r="AL17702" s="4"/>
      <c r="AM17702" s="4"/>
    </row>
    <row r="17703" spans="21:39" x14ac:dyDescent="0.2">
      <c r="U17703" s="4"/>
      <c r="V17703" s="4"/>
      <c r="W17703" s="4"/>
      <c r="X17703" s="4"/>
      <c r="AJ17703" s="4"/>
      <c r="AK17703" s="4"/>
      <c r="AL17703" s="4"/>
      <c r="AM17703" s="4"/>
    </row>
    <row r="17704" spans="21:39" x14ac:dyDescent="0.2">
      <c r="U17704" s="4"/>
      <c r="V17704" s="4"/>
      <c r="W17704" s="4"/>
      <c r="X17704" s="4"/>
      <c r="AJ17704" s="4"/>
      <c r="AK17704" s="4"/>
      <c r="AL17704" s="4"/>
      <c r="AM17704" s="4"/>
    </row>
    <row r="17705" spans="21:39" x14ac:dyDescent="0.2">
      <c r="U17705" s="4"/>
      <c r="V17705" s="4"/>
      <c r="W17705" s="4"/>
      <c r="X17705" s="4"/>
      <c r="AJ17705" s="4"/>
      <c r="AK17705" s="4"/>
      <c r="AL17705" s="4"/>
      <c r="AM17705" s="4"/>
    </row>
    <row r="17706" spans="21:39" x14ac:dyDescent="0.2">
      <c r="U17706" s="4"/>
      <c r="V17706" s="4"/>
      <c r="W17706" s="4"/>
      <c r="X17706" s="4"/>
      <c r="AJ17706" s="4"/>
      <c r="AK17706" s="4"/>
      <c r="AL17706" s="4"/>
      <c r="AM17706" s="4"/>
    </row>
    <row r="17707" spans="21:39" x14ac:dyDescent="0.2">
      <c r="U17707" s="4"/>
      <c r="V17707" s="4"/>
      <c r="W17707" s="4"/>
      <c r="X17707" s="4"/>
      <c r="AJ17707" s="4"/>
      <c r="AK17707" s="4"/>
      <c r="AL17707" s="4"/>
      <c r="AM17707" s="4"/>
    </row>
    <row r="17708" spans="21:39" x14ac:dyDescent="0.2">
      <c r="U17708" s="4"/>
      <c r="V17708" s="4"/>
      <c r="W17708" s="4"/>
      <c r="X17708" s="4"/>
      <c r="AJ17708" s="4"/>
      <c r="AK17708" s="4"/>
      <c r="AL17708" s="4"/>
      <c r="AM17708" s="4"/>
    </row>
    <row r="17709" spans="21:39" x14ac:dyDescent="0.2">
      <c r="U17709" s="4"/>
      <c r="V17709" s="4"/>
      <c r="W17709" s="4"/>
      <c r="X17709" s="4"/>
      <c r="AJ17709" s="4"/>
      <c r="AK17709" s="4"/>
      <c r="AL17709" s="4"/>
      <c r="AM17709" s="4"/>
    </row>
    <row r="17710" spans="21:39" x14ac:dyDescent="0.2">
      <c r="U17710" s="4"/>
      <c r="V17710" s="4"/>
      <c r="W17710" s="4"/>
      <c r="X17710" s="4"/>
      <c r="AJ17710" s="4"/>
      <c r="AK17710" s="4"/>
      <c r="AL17710" s="4"/>
      <c r="AM17710" s="4"/>
    </row>
    <row r="17711" spans="21:39" x14ac:dyDescent="0.2">
      <c r="U17711" s="4"/>
      <c r="V17711" s="4"/>
      <c r="W17711" s="4"/>
      <c r="X17711" s="4"/>
      <c r="AJ17711" s="4"/>
      <c r="AK17711" s="4"/>
      <c r="AL17711" s="4"/>
      <c r="AM17711" s="4"/>
    </row>
    <row r="17712" spans="21:39" x14ac:dyDescent="0.2">
      <c r="U17712" s="4"/>
      <c r="V17712" s="4"/>
      <c r="W17712" s="4"/>
      <c r="X17712" s="4"/>
      <c r="AJ17712" s="4"/>
      <c r="AK17712" s="4"/>
      <c r="AL17712" s="4"/>
      <c r="AM17712" s="4"/>
    </row>
    <row r="17713" spans="21:39" x14ac:dyDescent="0.2">
      <c r="U17713" s="4"/>
      <c r="V17713" s="4"/>
      <c r="W17713" s="4"/>
      <c r="X17713" s="4"/>
      <c r="AJ17713" s="4"/>
      <c r="AK17713" s="4"/>
      <c r="AL17713" s="4"/>
      <c r="AM17713" s="4"/>
    </row>
    <row r="17714" spans="21:39" x14ac:dyDescent="0.2">
      <c r="U17714" s="4"/>
      <c r="V17714" s="4"/>
      <c r="W17714" s="4"/>
      <c r="X17714" s="4"/>
      <c r="AJ17714" s="4"/>
      <c r="AK17714" s="4"/>
      <c r="AL17714" s="4"/>
      <c r="AM17714" s="4"/>
    </row>
    <row r="17715" spans="21:39" x14ac:dyDescent="0.2">
      <c r="U17715" s="4"/>
      <c r="V17715" s="4"/>
      <c r="W17715" s="4"/>
      <c r="X17715" s="4"/>
      <c r="AJ17715" s="4"/>
      <c r="AK17715" s="4"/>
      <c r="AL17715" s="4"/>
      <c r="AM17715" s="4"/>
    </row>
    <row r="17716" spans="21:39" x14ac:dyDescent="0.2">
      <c r="U17716" s="4"/>
      <c r="V17716" s="4"/>
      <c r="W17716" s="4"/>
      <c r="X17716" s="4"/>
      <c r="AJ17716" s="4"/>
      <c r="AK17716" s="4"/>
      <c r="AL17716" s="4"/>
      <c r="AM17716" s="4"/>
    </row>
    <row r="17717" spans="21:39" x14ac:dyDescent="0.2">
      <c r="U17717" s="4"/>
      <c r="V17717" s="4"/>
      <c r="W17717" s="4"/>
      <c r="X17717" s="4"/>
      <c r="AJ17717" s="4"/>
      <c r="AK17717" s="4"/>
      <c r="AL17717" s="4"/>
      <c r="AM17717" s="4"/>
    </row>
    <row r="17718" spans="21:39" x14ac:dyDescent="0.2">
      <c r="U17718" s="4"/>
      <c r="V17718" s="4"/>
      <c r="W17718" s="4"/>
      <c r="X17718" s="4"/>
      <c r="AJ17718" s="4"/>
      <c r="AK17718" s="4"/>
      <c r="AL17718" s="4"/>
      <c r="AM17718" s="4"/>
    </row>
    <row r="17719" spans="21:39" x14ac:dyDescent="0.2">
      <c r="U17719" s="4"/>
      <c r="V17719" s="4"/>
      <c r="W17719" s="4"/>
      <c r="X17719" s="4"/>
      <c r="AJ17719" s="4"/>
      <c r="AK17719" s="4"/>
      <c r="AL17719" s="4"/>
      <c r="AM17719" s="4"/>
    </row>
    <row r="17720" spans="21:39" x14ac:dyDescent="0.2">
      <c r="U17720" s="4"/>
      <c r="V17720" s="4"/>
      <c r="W17720" s="4"/>
      <c r="X17720" s="4"/>
      <c r="AJ17720" s="4"/>
      <c r="AK17720" s="4"/>
      <c r="AL17720" s="4"/>
      <c r="AM17720" s="4"/>
    </row>
    <row r="17721" spans="21:39" x14ac:dyDescent="0.2">
      <c r="U17721" s="4"/>
      <c r="V17721" s="4"/>
      <c r="W17721" s="4"/>
      <c r="X17721" s="4"/>
      <c r="AJ17721" s="4"/>
      <c r="AK17721" s="4"/>
      <c r="AL17721" s="4"/>
      <c r="AM17721" s="4"/>
    </row>
    <row r="17722" spans="21:39" x14ac:dyDescent="0.2">
      <c r="U17722" s="4"/>
      <c r="V17722" s="4"/>
      <c r="W17722" s="4"/>
      <c r="X17722" s="4"/>
      <c r="AJ17722" s="4"/>
      <c r="AK17722" s="4"/>
      <c r="AL17722" s="4"/>
      <c r="AM17722" s="4"/>
    </row>
    <row r="17723" spans="21:39" x14ac:dyDescent="0.2">
      <c r="U17723" s="4"/>
      <c r="V17723" s="4"/>
      <c r="W17723" s="4"/>
      <c r="X17723" s="4"/>
      <c r="AJ17723" s="4"/>
      <c r="AK17723" s="4"/>
      <c r="AL17723" s="4"/>
      <c r="AM17723" s="4"/>
    </row>
    <row r="17724" spans="21:39" x14ac:dyDescent="0.2">
      <c r="U17724" s="4"/>
      <c r="V17724" s="4"/>
      <c r="W17724" s="4"/>
      <c r="X17724" s="4"/>
      <c r="AJ17724" s="4"/>
      <c r="AK17724" s="4"/>
      <c r="AL17724" s="4"/>
      <c r="AM17724" s="4"/>
    </row>
    <row r="17725" spans="21:39" x14ac:dyDescent="0.2">
      <c r="U17725" s="4"/>
      <c r="V17725" s="4"/>
      <c r="W17725" s="4"/>
      <c r="X17725" s="4"/>
      <c r="AJ17725" s="4"/>
      <c r="AK17725" s="4"/>
      <c r="AL17725" s="4"/>
      <c r="AM17725" s="4"/>
    </row>
    <row r="17726" spans="21:39" x14ac:dyDescent="0.2">
      <c r="U17726" s="4"/>
      <c r="V17726" s="4"/>
      <c r="W17726" s="4"/>
      <c r="X17726" s="4"/>
      <c r="AJ17726" s="4"/>
      <c r="AK17726" s="4"/>
      <c r="AL17726" s="4"/>
      <c r="AM17726" s="4"/>
    </row>
    <row r="17727" spans="21:39" x14ac:dyDescent="0.2">
      <c r="U17727" s="4"/>
      <c r="V17727" s="4"/>
      <c r="W17727" s="4"/>
      <c r="X17727" s="4"/>
      <c r="AJ17727" s="4"/>
      <c r="AK17727" s="4"/>
      <c r="AL17727" s="4"/>
      <c r="AM17727" s="4"/>
    </row>
    <row r="17728" spans="21:39" x14ac:dyDescent="0.2">
      <c r="U17728" s="4"/>
      <c r="V17728" s="4"/>
      <c r="W17728" s="4"/>
      <c r="X17728" s="4"/>
      <c r="AJ17728" s="4"/>
      <c r="AK17728" s="4"/>
      <c r="AL17728" s="4"/>
      <c r="AM17728" s="4"/>
    </row>
    <row r="17729" spans="21:39" x14ac:dyDescent="0.2">
      <c r="U17729" s="4"/>
      <c r="V17729" s="4"/>
      <c r="W17729" s="4"/>
      <c r="X17729" s="4"/>
      <c r="AJ17729" s="4"/>
      <c r="AK17729" s="4"/>
      <c r="AL17729" s="4"/>
      <c r="AM17729" s="4"/>
    </row>
    <row r="17730" spans="21:39" x14ac:dyDescent="0.2">
      <c r="U17730" s="4"/>
      <c r="V17730" s="4"/>
      <c r="W17730" s="4"/>
      <c r="X17730" s="4"/>
      <c r="AJ17730" s="4"/>
      <c r="AK17730" s="4"/>
      <c r="AL17730" s="4"/>
      <c r="AM17730" s="4"/>
    </row>
    <row r="17731" spans="21:39" x14ac:dyDescent="0.2">
      <c r="U17731" s="4"/>
      <c r="V17731" s="4"/>
      <c r="W17731" s="4"/>
      <c r="X17731" s="4"/>
      <c r="AJ17731" s="4"/>
      <c r="AK17731" s="4"/>
      <c r="AL17731" s="4"/>
      <c r="AM17731" s="4"/>
    </row>
    <row r="17732" spans="21:39" x14ac:dyDescent="0.2">
      <c r="U17732" s="4"/>
      <c r="V17732" s="4"/>
      <c r="W17732" s="4"/>
      <c r="X17732" s="4"/>
      <c r="AJ17732" s="4"/>
      <c r="AK17732" s="4"/>
      <c r="AL17732" s="4"/>
      <c r="AM17732" s="4"/>
    </row>
    <row r="17733" spans="21:39" x14ac:dyDescent="0.2">
      <c r="U17733" s="4"/>
      <c r="V17733" s="4"/>
      <c r="W17733" s="4"/>
      <c r="X17733" s="4"/>
      <c r="AJ17733" s="4"/>
      <c r="AK17733" s="4"/>
      <c r="AL17733" s="4"/>
      <c r="AM17733" s="4"/>
    </row>
    <row r="17734" spans="21:39" x14ac:dyDescent="0.2">
      <c r="U17734" s="4"/>
      <c r="V17734" s="4"/>
      <c r="W17734" s="4"/>
      <c r="X17734" s="4"/>
      <c r="AJ17734" s="4"/>
      <c r="AK17734" s="4"/>
      <c r="AL17734" s="4"/>
      <c r="AM17734" s="4"/>
    </row>
    <row r="17735" spans="21:39" x14ac:dyDescent="0.2">
      <c r="U17735" s="4"/>
      <c r="V17735" s="4"/>
      <c r="W17735" s="4"/>
      <c r="X17735" s="4"/>
      <c r="AJ17735" s="4"/>
      <c r="AK17735" s="4"/>
      <c r="AL17735" s="4"/>
      <c r="AM17735" s="4"/>
    </row>
    <row r="17736" spans="21:39" x14ac:dyDescent="0.2">
      <c r="U17736" s="4"/>
      <c r="V17736" s="4"/>
      <c r="W17736" s="4"/>
      <c r="X17736" s="4"/>
      <c r="AJ17736" s="4"/>
      <c r="AK17736" s="4"/>
      <c r="AL17736" s="4"/>
      <c r="AM17736" s="4"/>
    </row>
    <row r="17737" spans="21:39" x14ac:dyDescent="0.2">
      <c r="U17737" s="4"/>
      <c r="V17737" s="4"/>
      <c r="W17737" s="4"/>
      <c r="X17737" s="4"/>
      <c r="AJ17737" s="4"/>
      <c r="AK17737" s="4"/>
      <c r="AL17737" s="4"/>
      <c r="AM17737" s="4"/>
    </row>
    <row r="17738" spans="21:39" x14ac:dyDescent="0.2">
      <c r="U17738" s="4"/>
      <c r="V17738" s="4"/>
      <c r="W17738" s="4"/>
      <c r="X17738" s="4"/>
      <c r="AJ17738" s="4"/>
      <c r="AK17738" s="4"/>
      <c r="AL17738" s="4"/>
      <c r="AM17738" s="4"/>
    </row>
    <row r="17739" spans="21:39" x14ac:dyDescent="0.2">
      <c r="U17739" s="4"/>
      <c r="V17739" s="4"/>
      <c r="W17739" s="4"/>
      <c r="X17739" s="4"/>
      <c r="AJ17739" s="4"/>
      <c r="AK17739" s="4"/>
      <c r="AL17739" s="4"/>
      <c r="AM17739" s="4"/>
    </row>
    <row r="17740" spans="21:39" x14ac:dyDescent="0.2">
      <c r="U17740" s="4"/>
      <c r="V17740" s="4"/>
      <c r="W17740" s="4"/>
      <c r="X17740" s="4"/>
      <c r="AJ17740" s="4"/>
      <c r="AK17740" s="4"/>
      <c r="AL17740" s="4"/>
      <c r="AM17740" s="4"/>
    </row>
    <row r="17741" spans="21:39" x14ac:dyDescent="0.2">
      <c r="U17741" s="4"/>
      <c r="V17741" s="4"/>
      <c r="W17741" s="4"/>
      <c r="X17741" s="4"/>
      <c r="AJ17741" s="4"/>
      <c r="AK17741" s="4"/>
      <c r="AL17741" s="4"/>
      <c r="AM17741" s="4"/>
    </row>
    <row r="17742" spans="21:39" x14ac:dyDescent="0.2">
      <c r="U17742" s="4"/>
      <c r="V17742" s="4"/>
      <c r="W17742" s="4"/>
      <c r="X17742" s="4"/>
      <c r="AJ17742" s="4"/>
      <c r="AK17742" s="4"/>
      <c r="AL17742" s="4"/>
      <c r="AM17742" s="4"/>
    </row>
    <row r="17743" spans="21:39" x14ac:dyDescent="0.2">
      <c r="U17743" s="4"/>
      <c r="V17743" s="4"/>
      <c r="W17743" s="4"/>
      <c r="X17743" s="4"/>
      <c r="AJ17743" s="4"/>
      <c r="AK17743" s="4"/>
      <c r="AL17743" s="4"/>
      <c r="AM17743" s="4"/>
    </row>
    <row r="17744" spans="21:39" x14ac:dyDescent="0.2">
      <c r="U17744" s="4"/>
      <c r="V17744" s="4"/>
      <c r="W17744" s="4"/>
      <c r="X17744" s="4"/>
      <c r="AJ17744" s="4"/>
      <c r="AK17744" s="4"/>
      <c r="AL17744" s="4"/>
      <c r="AM17744" s="4"/>
    </row>
    <row r="17745" spans="21:39" x14ac:dyDescent="0.2">
      <c r="U17745" s="4"/>
      <c r="V17745" s="4"/>
      <c r="W17745" s="4"/>
      <c r="X17745" s="4"/>
      <c r="AJ17745" s="4"/>
      <c r="AK17745" s="4"/>
      <c r="AL17745" s="4"/>
      <c r="AM17745" s="4"/>
    </row>
    <row r="17746" spans="21:39" x14ac:dyDescent="0.2">
      <c r="U17746" s="4"/>
      <c r="V17746" s="4"/>
      <c r="W17746" s="4"/>
      <c r="X17746" s="4"/>
      <c r="AJ17746" s="4"/>
      <c r="AK17746" s="4"/>
      <c r="AL17746" s="4"/>
      <c r="AM17746" s="4"/>
    </row>
    <row r="17747" spans="21:39" x14ac:dyDescent="0.2">
      <c r="U17747" s="4"/>
      <c r="V17747" s="4"/>
      <c r="W17747" s="4"/>
      <c r="X17747" s="4"/>
      <c r="AJ17747" s="4"/>
      <c r="AK17747" s="4"/>
      <c r="AL17747" s="4"/>
      <c r="AM17747" s="4"/>
    </row>
    <row r="17748" spans="21:39" x14ac:dyDescent="0.2">
      <c r="U17748" s="4"/>
      <c r="V17748" s="4"/>
      <c r="W17748" s="4"/>
      <c r="X17748" s="4"/>
      <c r="AJ17748" s="4"/>
      <c r="AK17748" s="4"/>
      <c r="AL17748" s="4"/>
      <c r="AM17748" s="4"/>
    </row>
    <row r="17749" spans="21:39" x14ac:dyDescent="0.2">
      <c r="U17749" s="4"/>
      <c r="V17749" s="4"/>
      <c r="W17749" s="4"/>
      <c r="X17749" s="4"/>
      <c r="AJ17749" s="4"/>
      <c r="AK17749" s="4"/>
      <c r="AL17749" s="4"/>
      <c r="AM17749" s="4"/>
    </row>
    <row r="17750" spans="21:39" x14ac:dyDescent="0.2">
      <c r="U17750" s="4"/>
      <c r="V17750" s="4"/>
      <c r="W17750" s="4"/>
      <c r="X17750" s="4"/>
      <c r="AJ17750" s="4"/>
      <c r="AK17750" s="4"/>
      <c r="AL17750" s="4"/>
      <c r="AM17750" s="4"/>
    </row>
    <row r="17751" spans="21:39" x14ac:dyDescent="0.2">
      <c r="U17751" s="4"/>
      <c r="V17751" s="4"/>
      <c r="W17751" s="4"/>
      <c r="X17751" s="4"/>
      <c r="AJ17751" s="4"/>
      <c r="AK17751" s="4"/>
      <c r="AL17751" s="4"/>
      <c r="AM17751" s="4"/>
    </row>
    <row r="17752" spans="21:39" x14ac:dyDescent="0.2">
      <c r="U17752" s="4"/>
      <c r="V17752" s="4"/>
      <c r="W17752" s="4"/>
      <c r="X17752" s="4"/>
      <c r="AJ17752" s="4"/>
      <c r="AK17752" s="4"/>
      <c r="AL17752" s="4"/>
      <c r="AM17752" s="4"/>
    </row>
    <row r="17753" spans="21:39" x14ac:dyDescent="0.2">
      <c r="U17753" s="4"/>
      <c r="V17753" s="4"/>
      <c r="W17753" s="4"/>
      <c r="X17753" s="4"/>
      <c r="AJ17753" s="4"/>
      <c r="AK17753" s="4"/>
      <c r="AL17753" s="4"/>
      <c r="AM17753" s="4"/>
    </row>
    <row r="17754" spans="21:39" x14ac:dyDescent="0.2">
      <c r="U17754" s="4"/>
      <c r="V17754" s="4"/>
      <c r="W17754" s="4"/>
      <c r="X17754" s="4"/>
      <c r="AJ17754" s="4"/>
      <c r="AK17754" s="4"/>
      <c r="AL17754" s="4"/>
      <c r="AM17754" s="4"/>
    </row>
    <row r="17755" spans="21:39" x14ac:dyDescent="0.2">
      <c r="U17755" s="4"/>
      <c r="V17755" s="4"/>
      <c r="W17755" s="4"/>
      <c r="X17755" s="4"/>
      <c r="AJ17755" s="4"/>
      <c r="AK17755" s="4"/>
      <c r="AL17755" s="4"/>
      <c r="AM17755" s="4"/>
    </row>
    <row r="17756" spans="21:39" x14ac:dyDescent="0.2">
      <c r="U17756" s="4"/>
      <c r="V17756" s="4"/>
      <c r="W17756" s="4"/>
      <c r="X17756" s="4"/>
      <c r="AJ17756" s="4"/>
      <c r="AK17756" s="4"/>
      <c r="AL17756" s="4"/>
      <c r="AM17756" s="4"/>
    </row>
    <row r="17757" spans="21:39" x14ac:dyDescent="0.2">
      <c r="U17757" s="4"/>
      <c r="V17757" s="4"/>
      <c r="W17757" s="4"/>
      <c r="X17757" s="4"/>
      <c r="AJ17757" s="4"/>
      <c r="AK17757" s="4"/>
      <c r="AL17757" s="4"/>
      <c r="AM17757" s="4"/>
    </row>
    <row r="17758" spans="21:39" x14ac:dyDescent="0.2">
      <c r="U17758" s="4"/>
      <c r="V17758" s="4"/>
      <c r="W17758" s="4"/>
      <c r="X17758" s="4"/>
      <c r="AJ17758" s="4"/>
      <c r="AK17758" s="4"/>
      <c r="AL17758" s="4"/>
      <c r="AM17758" s="4"/>
    </row>
    <row r="17759" spans="21:39" x14ac:dyDescent="0.2">
      <c r="U17759" s="4"/>
      <c r="V17759" s="4"/>
      <c r="W17759" s="4"/>
      <c r="X17759" s="4"/>
      <c r="AJ17759" s="4"/>
      <c r="AK17759" s="4"/>
      <c r="AL17759" s="4"/>
      <c r="AM17759" s="4"/>
    </row>
    <row r="17760" spans="21:39" x14ac:dyDescent="0.2">
      <c r="U17760" s="4"/>
      <c r="V17760" s="4"/>
      <c r="W17760" s="4"/>
      <c r="X17760" s="4"/>
      <c r="AJ17760" s="4"/>
      <c r="AK17760" s="4"/>
      <c r="AL17760" s="4"/>
      <c r="AM17760" s="4"/>
    </row>
    <row r="17761" spans="21:39" x14ac:dyDescent="0.2">
      <c r="U17761" s="4"/>
      <c r="V17761" s="4"/>
      <c r="W17761" s="4"/>
      <c r="X17761" s="4"/>
      <c r="AJ17761" s="4"/>
      <c r="AK17761" s="4"/>
      <c r="AL17761" s="4"/>
      <c r="AM17761" s="4"/>
    </row>
    <row r="17762" spans="21:39" x14ac:dyDescent="0.2">
      <c r="U17762" s="4"/>
      <c r="V17762" s="4"/>
      <c r="W17762" s="4"/>
      <c r="X17762" s="4"/>
      <c r="AJ17762" s="4"/>
      <c r="AK17762" s="4"/>
      <c r="AL17762" s="4"/>
      <c r="AM17762" s="4"/>
    </row>
    <row r="17763" spans="21:39" x14ac:dyDescent="0.2">
      <c r="U17763" s="4"/>
      <c r="V17763" s="4"/>
      <c r="W17763" s="4"/>
      <c r="X17763" s="4"/>
      <c r="AJ17763" s="4"/>
      <c r="AK17763" s="4"/>
      <c r="AL17763" s="4"/>
      <c r="AM17763" s="4"/>
    </row>
    <row r="17764" spans="21:39" x14ac:dyDescent="0.2">
      <c r="U17764" s="4"/>
      <c r="V17764" s="4"/>
      <c r="W17764" s="4"/>
      <c r="X17764" s="4"/>
      <c r="AJ17764" s="4"/>
      <c r="AK17764" s="4"/>
      <c r="AL17764" s="4"/>
      <c r="AM17764" s="4"/>
    </row>
    <row r="17765" spans="21:39" x14ac:dyDescent="0.2">
      <c r="U17765" s="4"/>
      <c r="V17765" s="4"/>
      <c r="W17765" s="4"/>
      <c r="X17765" s="4"/>
      <c r="AJ17765" s="4"/>
      <c r="AK17765" s="4"/>
      <c r="AL17765" s="4"/>
      <c r="AM17765" s="4"/>
    </row>
    <row r="17766" spans="21:39" x14ac:dyDescent="0.2">
      <c r="U17766" s="4"/>
      <c r="V17766" s="4"/>
      <c r="W17766" s="4"/>
      <c r="X17766" s="4"/>
      <c r="AJ17766" s="4"/>
      <c r="AK17766" s="4"/>
      <c r="AL17766" s="4"/>
      <c r="AM17766" s="4"/>
    </row>
    <row r="17767" spans="21:39" x14ac:dyDescent="0.2">
      <c r="U17767" s="4"/>
      <c r="V17767" s="4"/>
      <c r="W17767" s="4"/>
      <c r="X17767" s="4"/>
      <c r="AJ17767" s="4"/>
      <c r="AK17767" s="4"/>
      <c r="AL17767" s="4"/>
      <c r="AM17767" s="4"/>
    </row>
    <row r="17768" spans="21:39" x14ac:dyDescent="0.2">
      <c r="U17768" s="4"/>
      <c r="V17768" s="4"/>
      <c r="W17768" s="4"/>
      <c r="X17768" s="4"/>
      <c r="AJ17768" s="4"/>
      <c r="AK17768" s="4"/>
      <c r="AL17768" s="4"/>
      <c r="AM17768" s="4"/>
    </row>
    <row r="17769" spans="21:39" x14ac:dyDescent="0.2">
      <c r="U17769" s="4"/>
      <c r="V17769" s="4"/>
      <c r="W17769" s="4"/>
      <c r="X17769" s="4"/>
      <c r="AJ17769" s="4"/>
      <c r="AK17769" s="4"/>
      <c r="AL17769" s="4"/>
      <c r="AM17769" s="4"/>
    </row>
    <row r="17770" spans="21:39" x14ac:dyDescent="0.2">
      <c r="U17770" s="4"/>
      <c r="V17770" s="4"/>
      <c r="W17770" s="4"/>
      <c r="X17770" s="4"/>
      <c r="AJ17770" s="4"/>
      <c r="AK17770" s="4"/>
      <c r="AL17770" s="4"/>
      <c r="AM17770" s="4"/>
    </row>
    <row r="17771" spans="21:39" x14ac:dyDescent="0.2">
      <c r="U17771" s="4"/>
      <c r="V17771" s="4"/>
      <c r="W17771" s="4"/>
      <c r="X17771" s="4"/>
      <c r="AJ17771" s="4"/>
      <c r="AK17771" s="4"/>
      <c r="AL17771" s="4"/>
      <c r="AM17771" s="4"/>
    </row>
    <row r="17772" spans="21:39" x14ac:dyDescent="0.2">
      <c r="U17772" s="4"/>
      <c r="V17772" s="4"/>
      <c r="W17772" s="4"/>
      <c r="X17772" s="4"/>
      <c r="AJ17772" s="4"/>
      <c r="AK17772" s="4"/>
      <c r="AL17772" s="4"/>
      <c r="AM17772" s="4"/>
    </row>
    <row r="17773" spans="21:39" x14ac:dyDescent="0.2">
      <c r="U17773" s="4"/>
      <c r="V17773" s="4"/>
      <c r="W17773" s="4"/>
      <c r="X17773" s="4"/>
      <c r="AJ17773" s="4"/>
      <c r="AK17773" s="4"/>
      <c r="AL17773" s="4"/>
      <c r="AM17773" s="4"/>
    </row>
    <row r="17774" spans="21:39" x14ac:dyDescent="0.2">
      <c r="U17774" s="4"/>
      <c r="V17774" s="4"/>
      <c r="W17774" s="4"/>
      <c r="X17774" s="4"/>
      <c r="AJ17774" s="4"/>
      <c r="AK17774" s="4"/>
      <c r="AL17774" s="4"/>
      <c r="AM17774" s="4"/>
    </row>
    <row r="17775" spans="21:39" x14ac:dyDescent="0.2">
      <c r="U17775" s="4"/>
      <c r="V17775" s="4"/>
      <c r="W17775" s="4"/>
      <c r="X17775" s="4"/>
      <c r="AJ17775" s="4"/>
      <c r="AK17775" s="4"/>
      <c r="AL17775" s="4"/>
      <c r="AM17775" s="4"/>
    </row>
    <row r="17776" spans="21:39" x14ac:dyDescent="0.2">
      <c r="U17776" s="4"/>
      <c r="V17776" s="4"/>
      <c r="W17776" s="4"/>
      <c r="X17776" s="4"/>
      <c r="AJ17776" s="4"/>
      <c r="AK17776" s="4"/>
      <c r="AL17776" s="4"/>
      <c r="AM17776" s="4"/>
    </row>
    <row r="17777" spans="21:39" x14ac:dyDescent="0.2">
      <c r="U17777" s="4"/>
      <c r="V17777" s="4"/>
      <c r="W17777" s="4"/>
      <c r="X17777" s="4"/>
      <c r="AJ17777" s="4"/>
      <c r="AK17777" s="4"/>
      <c r="AL17777" s="4"/>
      <c r="AM17777" s="4"/>
    </row>
    <row r="17778" spans="21:39" x14ac:dyDescent="0.2">
      <c r="U17778" s="4"/>
      <c r="V17778" s="4"/>
      <c r="W17778" s="4"/>
      <c r="X17778" s="4"/>
      <c r="AJ17778" s="4"/>
      <c r="AK17778" s="4"/>
      <c r="AL17778" s="4"/>
      <c r="AM17778" s="4"/>
    </row>
    <row r="17779" spans="21:39" x14ac:dyDescent="0.2">
      <c r="U17779" s="4"/>
      <c r="V17779" s="4"/>
      <c r="W17779" s="4"/>
      <c r="X17779" s="4"/>
      <c r="AJ17779" s="4"/>
      <c r="AK17779" s="4"/>
      <c r="AL17779" s="4"/>
      <c r="AM17779" s="4"/>
    </row>
    <row r="17780" spans="21:39" x14ac:dyDescent="0.2">
      <c r="U17780" s="4"/>
      <c r="V17780" s="4"/>
      <c r="W17780" s="4"/>
      <c r="X17780" s="4"/>
      <c r="AJ17780" s="4"/>
      <c r="AK17780" s="4"/>
      <c r="AL17780" s="4"/>
      <c r="AM17780" s="4"/>
    </row>
    <row r="17781" spans="21:39" x14ac:dyDescent="0.2">
      <c r="U17781" s="4"/>
      <c r="V17781" s="4"/>
      <c r="W17781" s="4"/>
      <c r="X17781" s="4"/>
      <c r="AJ17781" s="4"/>
      <c r="AK17781" s="4"/>
      <c r="AL17781" s="4"/>
      <c r="AM17781" s="4"/>
    </row>
    <row r="17782" spans="21:39" x14ac:dyDescent="0.2">
      <c r="U17782" s="4"/>
      <c r="V17782" s="4"/>
      <c r="W17782" s="4"/>
      <c r="X17782" s="4"/>
      <c r="AJ17782" s="4"/>
      <c r="AK17782" s="4"/>
      <c r="AL17782" s="4"/>
      <c r="AM17782" s="4"/>
    </row>
    <row r="17783" spans="21:39" x14ac:dyDescent="0.2">
      <c r="U17783" s="4"/>
      <c r="V17783" s="4"/>
      <c r="W17783" s="4"/>
      <c r="X17783" s="4"/>
      <c r="AJ17783" s="4"/>
      <c r="AK17783" s="4"/>
      <c r="AL17783" s="4"/>
      <c r="AM17783" s="4"/>
    </row>
    <row r="17784" spans="21:39" x14ac:dyDescent="0.2">
      <c r="U17784" s="4"/>
      <c r="V17784" s="4"/>
      <c r="W17784" s="4"/>
      <c r="X17784" s="4"/>
      <c r="AJ17784" s="4"/>
      <c r="AK17784" s="4"/>
      <c r="AL17784" s="4"/>
      <c r="AM17784" s="4"/>
    </row>
    <row r="17785" spans="21:39" x14ac:dyDescent="0.2">
      <c r="U17785" s="4"/>
      <c r="V17785" s="4"/>
      <c r="W17785" s="4"/>
      <c r="X17785" s="4"/>
      <c r="AJ17785" s="4"/>
      <c r="AK17785" s="4"/>
      <c r="AL17785" s="4"/>
      <c r="AM17785" s="4"/>
    </row>
    <row r="17786" spans="21:39" x14ac:dyDescent="0.2">
      <c r="U17786" s="4"/>
      <c r="V17786" s="4"/>
      <c r="W17786" s="4"/>
      <c r="X17786" s="4"/>
      <c r="AJ17786" s="4"/>
      <c r="AK17786" s="4"/>
      <c r="AL17786" s="4"/>
      <c r="AM17786" s="4"/>
    </row>
    <row r="17787" spans="21:39" x14ac:dyDescent="0.2">
      <c r="U17787" s="4"/>
      <c r="V17787" s="4"/>
      <c r="W17787" s="4"/>
      <c r="X17787" s="4"/>
      <c r="AJ17787" s="4"/>
      <c r="AK17787" s="4"/>
      <c r="AL17787" s="4"/>
      <c r="AM17787" s="4"/>
    </row>
    <row r="17788" spans="21:39" x14ac:dyDescent="0.2">
      <c r="U17788" s="4"/>
      <c r="V17788" s="4"/>
      <c r="W17788" s="4"/>
      <c r="X17788" s="4"/>
      <c r="AJ17788" s="4"/>
      <c r="AK17788" s="4"/>
      <c r="AL17788" s="4"/>
      <c r="AM17788" s="4"/>
    </row>
    <row r="17789" spans="21:39" x14ac:dyDescent="0.2">
      <c r="U17789" s="4"/>
      <c r="V17789" s="4"/>
      <c r="W17789" s="4"/>
      <c r="X17789" s="4"/>
      <c r="AJ17789" s="4"/>
      <c r="AK17789" s="4"/>
      <c r="AL17789" s="4"/>
      <c r="AM17789" s="4"/>
    </row>
    <row r="17790" spans="21:39" x14ac:dyDescent="0.2">
      <c r="U17790" s="4"/>
      <c r="V17790" s="4"/>
      <c r="W17790" s="4"/>
      <c r="X17790" s="4"/>
      <c r="AJ17790" s="4"/>
      <c r="AK17790" s="4"/>
      <c r="AL17790" s="4"/>
      <c r="AM17790" s="4"/>
    </row>
    <row r="17791" spans="21:39" x14ac:dyDescent="0.2">
      <c r="U17791" s="4"/>
      <c r="V17791" s="4"/>
      <c r="W17791" s="4"/>
      <c r="X17791" s="4"/>
      <c r="AJ17791" s="4"/>
      <c r="AK17791" s="4"/>
      <c r="AL17791" s="4"/>
      <c r="AM17791" s="4"/>
    </row>
    <row r="17792" spans="21:39" x14ac:dyDescent="0.2">
      <c r="U17792" s="4"/>
      <c r="V17792" s="4"/>
      <c r="W17792" s="4"/>
      <c r="X17792" s="4"/>
      <c r="AJ17792" s="4"/>
      <c r="AK17792" s="4"/>
      <c r="AL17792" s="4"/>
      <c r="AM17792" s="4"/>
    </row>
    <row r="17793" spans="21:39" x14ac:dyDescent="0.2">
      <c r="U17793" s="4"/>
      <c r="V17793" s="4"/>
      <c r="W17793" s="4"/>
      <c r="X17793" s="4"/>
      <c r="AJ17793" s="4"/>
      <c r="AK17793" s="4"/>
      <c r="AL17793" s="4"/>
      <c r="AM17793" s="4"/>
    </row>
    <row r="17794" spans="21:39" x14ac:dyDescent="0.2">
      <c r="U17794" s="4"/>
      <c r="V17794" s="4"/>
      <c r="W17794" s="4"/>
      <c r="X17794" s="4"/>
      <c r="AJ17794" s="4"/>
      <c r="AK17794" s="4"/>
      <c r="AL17794" s="4"/>
      <c r="AM17794" s="4"/>
    </row>
    <row r="17795" spans="21:39" x14ac:dyDescent="0.2">
      <c r="U17795" s="4"/>
      <c r="V17795" s="4"/>
      <c r="W17795" s="4"/>
      <c r="X17795" s="4"/>
      <c r="AJ17795" s="4"/>
      <c r="AK17795" s="4"/>
      <c r="AL17795" s="4"/>
      <c r="AM17795" s="4"/>
    </row>
    <row r="17796" spans="21:39" x14ac:dyDescent="0.2">
      <c r="U17796" s="4"/>
      <c r="V17796" s="4"/>
      <c r="W17796" s="4"/>
      <c r="X17796" s="4"/>
      <c r="AJ17796" s="4"/>
      <c r="AK17796" s="4"/>
      <c r="AL17796" s="4"/>
      <c r="AM17796" s="4"/>
    </row>
    <row r="17797" spans="21:39" x14ac:dyDescent="0.2">
      <c r="U17797" s="4"/>
      <c r="V17797" s="4"/>
      <c r="W17797" s="4"/>
      <c r="X17797" s="4"/>
      <c r="AJ17797" s="4"/>
      <c r="AK17797" s="4"/>
      <c r="AL17797" s="4"/>
      <c r="AM17797" s="4"/>
    </row>
    <row r="17798" spans="21:39" x14ac:dyDescent="0.2">
      <c r="U17798" s="4"/>
      <c r="V17798" s="4"/>
      <c r="W17798" s="4"/>
      <c r="X17798" s="4"/>
      <c r="AJ17798" s="4"/>
      <c r="AK17798" s="4"/>
      <c r="AL17798" s="4"/>
      <c r="AM17798" s="4"/>
    </row>
    <row r="17799" spans="21:39" x14ac:dyDescent="0.2">
      <c r="U17799" s="4"/>
      <c r="V17799" s="4"/>
      <c r="W17799" s="4"/>
      <c r="X17799" s="4"/>
      <c r="AJ17799" s="4"/>
      <c r="AK17799" s="4"/>
      <c r="AL17799" s="4"/>
      <c r="AM17799" s="4"/>
    </row>
    <row r="17800" spans="21:39" x14ac:dyDescent="0.2">
      <c r="U17800" s="4"/>
      <c r="V17800" s="4"/>
      <c r="W17800" s="4"/>
      <c r="X17800" s="4"/>
      <c r="AJ17800" s="4"/>
      <c r="AK17800" s="4"/>
      <c r="AL17800" s="4"/>
      <c r="AM17800" s="4"/>
    </row>
    <row r="17801" spans="21:39" x14ac:dyDescent="0.2">
      <c r="U17801" s="4"/>
      <c r="V17801" s="4"/>
      <c r="W17801" s="4"/>
      <c r="X17801" s="4"/>
      <c r="AJ17801" s="4"/>
      <c r="AK17801" s="4"/>
      <c r="AL17801" s="4"/>
      <c r="AM17801" s="4"/>
    </row>
    <row r="17802" spans="21:39" x14ac:dyDescent="0.2">
      <c r="U17802" s="4"/>
      <c r="V17802" s="4"/>
      <c r="W17802" s="4"/>
      <c r="X17802" s="4"/>
      <c r="AJ17802" s="4"/>
      <c r="AK17802" s="4"/>
      <c r="AL17802" s="4"/>
      <c r="AM17802" s="4"/>
    </row>
    <row r="17803" spans="21:39" x14ac:dyDescent="0.2">
      <c r="U17803" s="4"/>
      <c r="V17803" s="4"/>
      <c r="W17803" s="4"/>
      <c r="X17803" s="4"/>
      <c r="AJ17803" s="4"/>
      <c r="AK17803" s="4"/>
      <c r="AL17803" s="4"/>
      <c r="AM17803" s="4"/>
    </row>
    <row r="17804" spans="21:39" x14ac:dyDescent="0.2">
      <c r="U17804" s="4"/>
      <c r="V17804" s="4"/>
      <c r="W17804" s="4"/>
      <c r="X17804" s="4"/>
      <c r="AJ17804" s="4"/>
      <c r="AK17804" s="4"/>
      <c r="AL17804" s="4"/>
      <c r="AM17804" s="4"/>
    </row>
    <row r="17805" spans="21:39" x14ac:dyDescent="0.2">
      <c r="U17805" s="4"/>
      <c r="V17805" s="4"/>
      <c r="W17805" s="4"/>
      <c r="X17805" s="4"/>
      <c r="AJ17805" s="4"/>
      <c r="AK17805" s="4"/>
      <c r="AL17805" s="4"/>
      <c r="AM17805" s="4"/>
    </row>
    <row r="17806" spans="21:39" x14ac:dyDescent="0.2">
      <c r="U17806" s="4"/>
      <c r="V17806" s="4"/>
      <c r="W17806" s="4"/>
      <c r="X17806" s="4"/>
      <c r="AJ17806" s="4"/>
      <c r="AK17806" s="4"/>
      <c r="AL17806" s="4"/>
      <c r="AM17806" s="4"/>
    </row>
    <row r="17807" spans="21:39" x14ac:dyDescent="0.2">
      <c r="U17807" s="4"/>
      <c r="V17807" s="4"/>
      <c r="W17807" s="4"/>
      <c r="X17807" s="4"/>
      <c r="AJ17807" s="4"/>
      <c r="AK17807" s="4"/>
      <c r="AL17807" s="4"/>
      <c r="AM17807" s="4"/>
    </row>
    <row r="17808" spans="21:39" x14ac:dyDescent="0.2">
      <c r="U17808" s="4"/>
      <c r="V17808" s="4"/>
      <c r="W17808" s="4"/>
      <c r="X17808" s="4"/>
      <c r="AJ17808" s="4"/>
      <c r="AK17808" s="4"/>
      <c r="AL17808" s="4"/>
      <c r="AM17808" s="4"/>
    </row>
    <row r="17809" spans="21:39" x14ac:dyDescent="0.2">
      <c r="U17809" s="4"/>
      <c r="V17809" s="4"/>
      <c r="W17809" s="4"/>
      <c r="X17809" s="4"/>
      <c r="AJ17809" s="4"/>
      <c r="AK17809" s="4"/>
      <c r="AL17809" s="4"/>
      <c r="AM17809" s="4"/>
    </row>
    <row r="17810" spans="21:39" x14ac:dyDescent="0.2">
      <c r="U17810" s="4"/>
      <c r="V17810" s="4"/>
      <c r="W17810" s="4"/>
      <c r="X17810" s="4"/>
      <c r="AJ17810" s="4"/>
      <c r="AK17810" s="4"/>
      <c r="AL17810" s="4"/>
      <c r="AM17810" s="4"/>
    </row>
    <row r="17811" spans="21:39" x14ac:dyDescent="0.2">
      <c r="U17811" s="4"/>
      <c r="V17811" s="4"/>
      <c r="W17811" s="4"/>
      <c r="X17811" s="4"/>
      <c r="AJ17811" s="4"/>
      <c r="AK17811" s="4"/>
      <c r="AL17811" s="4"/>
      <c r="AM17811" s="4"/>
    </row>
    <row r="17812" spans="21:39" x14ac:dyDescent="0.2">
      <c r="U17812" s="4"/>
      <c r="V17812" s="4"/>
      <c r="W17812" s="4"/>
      <c r="X17812" s="4"/>
      <c r="AJ17812" s="4"/>
      <c r="AK17812" s="4"/>
      <c r="AL17812" s="4"/>
      <c r="AM17812" s="4"/>
    </row>
    <row r="17813" spans="21:39" x14ac:dyDescent="0.2">
      <c r="U17813" s="4"/>
      <c r="V17813" s="4"/>
      <c r="W17813" s="4"/>
      <c r="X17813" s="4"/>
      <c r="AJ17813" s="4"/>
      <c r="AK17813" s="4"/>
      <c r="AL17813" s="4"/>
      <c r="AM17813" s="4"/>
    </row>
    <row r="17814" spans="21:39" x14ac:dyDescent="0.2">
      <c r="U17814" s="4"/>
      <c r="V17814" s="4"/>
      <c r="W17814" s="4"/>
      <c r="X17814" s="4"/>
      <c r="AJ17814" s="4"/>
      <c r="AK17814" s="4"/>
      <c r="AL17814" s="4"/>
      <c r="AM17814" s="4"/>
    </row>
    <row r="17815" spans="21:39" x14ac:dyDescent="0.2">
      <c r="U17815" s="4"/>
      <c r="V17815" s="4"/>
      <c r="W17815" s="4"/>
      <c r="X17815" s="4"/>
      <c r="AJ17815" s="4"/>
      <c r="AK17815" s="4"/>
      <c r="AL17815" s="4"/>
      <c r="AM17815" s="4"/>
    </row>
    <row r="17816" spans="21:39" x14ac:dyDescent="0.2">
      <c r="U17816" s="4"/>
      <c r="V17816" s="4"/>
      <c r="W17816" s="4"/>
      <c r="X17816" s="4"/>
      <c r="AJ17816" s="4"/>
      <c r="AK17816" s="4"/>
      <c r="AL17816" s="4"/>
      <c r="AM17816" s="4"/>
    </row>
    <row r="17817" spans="21:39" x14ac:dyDescent="0.2">
      <c r="U17817" s="4"/>
      <c r="V17817" s="4"/>
      <c r="W17817" s="4"/>
      <c r="X17817" s="4"/>
      <c r="AJ17817" s="4"/>
      <c r="AK17817" s="4"/>
      <c r="AL17817" s="4"/>
      <c r="AM17817" s="4"/>
    </row>
    <row r="17818" spans="21:39" x14ac:dyDescent="0.2">
      <c r="U17818" s="4"/>
      <c r="V17818" s="4"/>
      <c r="W17818" s="4"/>
      <c r="X17818" s="4"/>
      <c r="AJ17818" s="4"/>
      <c r="AK17818" s="4"/>
      <c r="AL17818" s="4"/>
      <c r="AM17818" s="4"/>
    </row>
    <row r="17819" spans="21:39" x14ac:dyDescent="0.2">
      <c r="U17819" s="4"/>
      <c r="V17819" s="4"/>
      <c r="W17819" s="4"/>
      <c r="X17819" s="4"/>
      <c r="AJ17819" s="4"/>
      <c r="AK17819" s="4"/>
      <c r="AL17819" s="4"/>
      <c r="AM17819" s="4"/>
    </row>
    <row r="17820" spans="21:39" x14ac:dyDescent="0.2">
      <c r="U17820" s="4"/>
      <c r="V17820" s="4"/>
      <c r="W17820" s="4"/>
      <c r="X17820" s="4"/>
      <c r="AJ17820" s="4"/>
      <c r="AK17820" s="4"/>
      <c r="AL17820" s="4"/>
      <c r="AM17820" s="4"/>
    </row>
    <row r="17821" spans="21:39" x14ac:dyDescent="0.2">
      <c r="U17821" s="4"/>
      <c r="V17821" s="4"/>
      <c r="W17821" s="4"/>
      <c r="X17821" s="4"/>
      <c r="AJ17821" s="4"/>
      <c r="AK17821" s="4"/>
      <c r="AL17821" s="4"/>
      <c r="AM17821" s="4"/>
    </row>
    <row r="17822" spans="21:39" x14ac:dyDescent="0.2">
      <c r="U17822" s="4"/>
      <c r="V17822" s="4"/>
      <c r="W17822" s="4"/>
      <c r="X17822" s="4"/>
      <c r="AJ17822" s="4"/>
      <c r="AK17822" s="4"/>
      <c r="AL17822" s="4"/>
      <c r="AM17822" s="4"/>
    </row>
    <row r="17823" spans="21:39" x14ac:dyDescent="0.2">
      <c r="U17823" s="4"/>
      <c r="V17823" s="4"/>
      <c r="W17823" s="4"/>
      <c r="X17823" s="4"/>
      <c r="AJ17823" s="4"/>
      <c r="AK17823" s="4"/>
      <c r="AL17823" s="4"/>
      <c r="AM17823" s="4"/>
    </row>
    <row r="17824" spans="21:39" x14ac:dyDescent="0.2">
      <c r="U17824" s="4"/>
      <c r="V17824" s="4"/>
      <c r="W17824" s="4"/>
      <c r="X17824" s="4"/>
      <c r="AJ17824" s="4"/>
      <c r="AK17824" s="4"/>
      <c r="AL17824" s="4"/>
      <c r="AM17824" s="4"/>
    </row>
    <row r="17825" spans="21:39" x14ac:dyDescent="0.2">
      <c r="U17825" s="4"/>
      <c r="V17825" s="4"/>
      <c r="W17825" s="4"/>
      <c r="X17825" s="4"/>
      <c r="AJ17825" s="4"/>
      <c r="AK17825" s="4"/>
      <c r="AL17825" s="4"/>
      <c r="AM17825" s="4"/>
    </row>
    <row r="17826" spans="21:39" x14ac:dyDescent="0.2">
      <c r="U17826" s="4"/>
      <c r="V17826" s="4"/>
      <c r="W17826" s="4"/>
      <c r="X17826" s="4"/>
      <c r="AJ17826" s="4"/>
      <c r="AK17826" s="4"/>
      <c r="AL17826" s="4"/>
      <c r="AM17826" s="4"/>
    </row>
    <row r="17827" spans="21:39" x14ac:dyDescent="0.2">
      <c r="U17827" s="4"/>
      <c r="V17827" s="4"/>
      <c r="W17827" s="4"/>
      <c r="X17827" s="4"/>
      <c r="AJ17827" s="4"/>
      <c r="AK17827" s="4"/>
      <c r="AL17827" s="4"/>
      <c r="AM17827" s="4"/>
    </row>
    <row r="17828" spans="21:39" x14ac:dyDescent="0.2">
      <c r="U17828" s="4"/>
      <c r="V17828" s="4"/>
      <c r="W17828" s="4"/>
      <c r="X17828" s="4"/>
      <c r="AJ17828" s="4"/>
      <c r="AK17828" s="4"/>
      <c r="AL17828" s="4"/>
      <c r="AM17828" s="4"/>
    </row>
    <row r="17829" spans="21:39" x14ac:dyDescent="0.2">
      <c r="U17829" s="4"/>
      <c r="V17829" s="4"/>
      <c r="W17829" s="4"/>
      <c r="X17829" s="4"/>
      <c r="AJ17829" s="4"/>
      <c r="AK17829" s="4"/>
      <c r="AL17829" s="4"/>
      <c r="AM17829" s="4"/>
    </row>
    <row r="17830" spans="21:39" x14ac:dyDescent="0.2">
      <c r="U17830" s="4"/>
      <c r="V17830" s="4"/>
      <c r="W17830" s="4"/>
      <c r="X17830" s="4"/>
      <c r="AJ17830" s="4"/>
      <c r="AK17830" s="4"/>
      <c r="AL17830" s="4"/>
      <c r="AM17830" s="4"/>
    </row>
    <row r="17831" spans="21:39" x14ac:dyDescent="0.2">
      <c r="U17831" s="4"/>
      <c r="V17831" s="4"/>
      <c r="W17831" s="4"/>
      <c r="X17831" s="4"/>
      <c r="AJ17831" s="4"/>
      <c r="AK17831" s="4"/>
      <c r="AL17831" s="4"/>
      <c r="AM17831" s="4"/>
    </row>
    <row r="17832" spans="21:39" x14ac:dyDescent="0.2">
      <c r="U17832" s="4"/>
      <c r="V17832" s="4"/>
      <c r="W17832" s="4"/>
      <c r="X17832" s="4"/>
      <c r="AJ17832" s="4"/>
      <c r="AK17832" s="4"/>
      <c r="AL17832" s="4"/>
      <c r="AM17832" s="4"/>
    </row>
    <row r="17833" spans="21:39" x14ac:dyDescent="0.2">
      <c r="U17833" s="4"/>
      <c r="V17833" s="4"/>
      <c r="W17833" s="4"/>
      <c r="X17833" s="4"/>
      <c r="AJ17833" s="4"/>
      <c r="AK17833" s="4"/>
      <c r="AL17833" s="4"/>
      <c r="AM17833" s="4"/>
    </row>
    <row r="17834" spans="21:39" x14ac:dyDescent="0.2">
      <c r="U17834" s="4"/>
      <c r="V17834" s="4"/>
      <c r="W17834" s="4"/>
      <c r="X17834" s="4"/>
      <c r="AJ17834" s="4"/>
      <c r="AK17834" s="4"/>
      <c r="AL17834" s="4"/>
      <c r="AM17834" s="4"/>
    </row>
    <row r="17835" spans="21:39" x14ac:dyDescent="0.2">
      <c r="U17835" s="4"/>
      <c r="V17835" s="4"/>
      <c r="W17835" s="4"/>
      <c r="X17835" s="4"/>
      <c r="AJ17835" s="4"/>
      <c r="AK17835" s="4"/>
      <c r="AL17835" s="4"/>
      <c r="AM17835" s="4"/>
    </row>
    <row r="17836" spans="21:39" x14ac:dyDescent="0.2">
      <c r="U17836" s="4"/>
      <c r="V17836" s="4"/>
      <c r="W17836" s="4"/>
      <c r="X17836" s="4"/>
      <c r="AJ17836" s="4"/>
      <c r="AK17836" s="4"/>
      <c r="AL17836" s="4"/>
      <c r="AM17836" s="4"/>
    </row>
    <row r="17837" spans="21:39" x14ac:dyDescent="0.2">
      <c r="U17837" s="4"/>
      <c r="V17837" s="4"/>
      <c r="W17837" s="4"/>
      <c r="X17837" s="4"/>
      <c r="AJ17837" s="4"/>
      <c r="AK17837" s="4"/>
      <c r="AL17837" s="4"/>
      <c r="AM17837" s="4"/>
    </row>
    <row r="17838" spans="21:39" x14ac:dyDescent="0.2">
      <c r="U17838" s="4"/>
      <c r="V17838" s="4"/>
      <c r="W17838" s="4"/>
      <c r="X17838" s="4"/>
      <c r="AJ17838" s="4"/>
      <c r="AK17838" s="4"/>
      <c r="AL17838" s="4"/>
      <c r="AM17838" s="4"/>
    </row>
    <row r="17839" spans="21:39" x14ac:dyDescent="0.2">
      <c r="U17839" s="4"/>
      <c r="V17839" s="4"/>
      <c r="W17839" s="4"/>
      <c r="X17839" s="4"/>
      <c r="AJ17839" s="4"/>
      <c r="AK17839" s="4"/>
      <c r="AL17839" s="4"/>
      <c r="AM17839" s="4"/>
    </row>
    <row r="17840" spans="21:39" x14ac:dyDescent="0.2">
      <c r="U17840" s="4"/>
      <c r="V17840" s="4"/>
      <c r="W17840" s="4"/>
      <c r="X17840" s="4"/>
      <c r="AJ17840" s="4"/>
      <c r="AK17840" s="4"/>
      <c r="AL17840" s="4"/>
      <c r="AM17840" s="4"/>
    </row>
    <row r="17841" spans="21:39" x14ac:dyDescent="0.2">
      <c r="U17841" s="4"/>
      <c r="V17841" s="4"/>
      <c r="W17841" s="4"/>
      <c r="X17841" s="4"/>
      <c r="AJ17841" s="4"/>
      <c r="AK17841" s="4"/>
      <c r="AL17841" s="4"/>
      <c r="AM17841" s="4"/>
    </row>
    <row r="17842" spans="21:39" x14ac:dyDescent="0.2">
      <c r="U17842" s="4"/>
      <c r="V17842" s="4"/>
      <c r="W17842" s="4"/>
      <c r="X17842" s="4"/>
      <c r="AJ17842" s="4"/>
      <c r="AK17842" s="4"/>
      <c r="AL17842" s="4"/>
      <c r="AM17842" s="4"/>
    </row>
    <row r="17843" spans="21:39" x14ac:dyDescent="0.2">
      <c r="U17843" s="4"/>
      <c r="V17843" s="4"/>
      <c r="W17843" s="4"/>
      <c r="X17843" s="4"/>
      <c r="AJ17843" s="4"/>
      <c r="AK17843" s="4"/>
      <c r="AL17843" s="4"/>
      <c r="AM17843" s="4"/>
    </row>
    <row r="17844" spans="21:39" x14ac:dyDescent="0.2">
      <c r="U17844" s="4"/>
      <c r="V17844" s="4"/>
      <c r="W17844" s="4"/>
      <c r="X17844" s="4"/>
      <c r="AJ17844" s="4"/>
      <c r="AK17844" s="4"/>
      <c r="AL17844" s="4"/>
      <c r="AM17844" s="4"/>
    </row>
    <row r="17845" spans="21:39" x14ac:dyDescent="0.2">
      <c r="U17845" s="4"/>
      <c r="V17845" s="4"/>
      <c r="W17845" s="4"/>
      <c r="X17845" s="4"/>
      <c r="AJ17845" s="4"/>
      <c r="AK17845" s="4"/>
      <c r="AL17845" s="4"/>
      <c r="AM17845" s="4"/>
    </row>
    <row r="17846" spans="21:39" x14ac:dyDescent="0.2">
      <c r="U17846" s="4"/>
      <c r="V17846" s="4"/>
      <c r="W17846" s="4"/>
      <c r="X17846" s="4"/>
      <c r="AJ17846" s="4"/>
      <c r="AK17846" s="4"/>
      <c r="AL17846" s="4"/>
      <c r="AM17846" s="4"/>
    </row>
    <row r="17847" spans="21:39" x14ac:dyDescent="0.2">
      <c r="U17847" s="4"/>
      <c r="V17847" s="4"/>
      <c r="W17847" s="4"/>
      <c r="X17847" s="4"/>
      <c r="AJ17847" s="4"/>
      <c r="AK17847" s="4"/>
      <c r="AL17847" s="4"/>
      <c r="AM17847" s="4"/>
    </row>
    <row r="17848" spans="21:39" x14ac:dyDescent="0.2">
      <c r="U17848" s="4"/>
      <c r="V17848" s="4"/>
      <c r="W17848" s="4"/>
      <c r="X17848" s="4"/>
      <c r="AJ17848" s="4"/>
      <c r="AK17848" s="4"/>
      <c r="AL17848" s="4"/>
      <c r="AM17848" s="4"/>
    </row>
    <row r="17849" spans="21:39" x14ac:dyDescent="0.2">
      <c r="U17849" s="4"/>
      <c r="V17849" s="4"/>
      <c r="W17849" s="4"/>
      <c r="X17849" s="4"/>
      <c r="AJ17849" s="4"/>
      <c r="AK17849" s="4"/>
      <c r="AL17849" s="4"/>
      <c r="AM17849" s="4"/>
    </row>
    <row r="17850" spans="21:39" x14ac:dyDescent="0.2">
      <c r="U17850" s="4"/>
      <c r="V17850" s="4"/>
      <c r="W17850" s="4"/>
      <c r="X17850" s="4"/>
      <c r="AJ17850" s="4"/>
      <c r="AK17850" s="4"/>
      <c r="AL17850" s="4"/>
      <c r="AM17850" s="4"/>
    </row>
    <row r="17851" spans="21:39" x14ac:dyDescent="0.2">
      <c r="U17851" s="4"/>
      <c r="V17851" s="4"/>
      <c r="W17851" s="4"/>
      <c r="X17851" s="4"/>
      <c r="AJ17851" s="4"/>
      <c r="AK17851" s="4"/>
      <c r="AL17851" s="4"/>
      <c r="AM17851" s="4"/>
    </row>
    <row r="17852" spans="21:39" x14ac:dyDescent="0.2">
      <c r="U17852" s="4"/>
      <c r="V17852" s="4"/>
      <c r="W17852" s="4"/>
      <c r="X17852" s="4"/>
      <c r="AJ17852" s="4"/>
      <c r="AK17852" s="4"/>
      <c r="AL17852" s="4"/>
      <c r="AM17852" s="4"/>
    </row>
    <row r="17853" spans="21:39" x14ac:dyDescent="0.2">
      <c r="U17853" s="4"/>
      <c r="V17853" s="4"/>
      <c r="W17853" s="4"/>
      <c r="X17853" s="4"/>
      <c r="AJ17853" s="4"/>
      <c r="AK17853" s="4"/>
      <c r="AL17853" s="4"/>
      <c r="AM17853" s="4"/>
    </row>
    <row r="17854" spans="21:39" x14ac:dyDescent="0.2">
      <c r="U17854" s="4"/>
      <c r="V17854" s="4"/>
      <c r="W17854" s="4"/>
      <c r="X17854" s="4"/>
      <c r="AJ17854" s="4"/>
      <c r="AK17854" s="4"/>
      <c r="AL17854" s="4"/>
      <c r="AM17854" s="4"/>
    </row>
    <row r="17855" spans="21:39" x14ac:dyDescent="0.2">
      <c r="U17855" s="4"/>
      <c r="V17855" s="4"/>
      <c r="W17855" s="4"/>
      <c r="X17855" s="4"/>
      <c r="AJ17855" s="4"/>
      <c r="AK17855" s="4"/>
      <c r="AL17855" s="4"/>
      <c r="AM17855" s="4"/>
    </row>
    <row r="17856" spans="21:39" x14ac:dyDescent="0.2">
      <c r="U17856" s="4"/>
      <c r="V17856" s="4"/>
      <c r="W17856" s="4"/>
      <c r="X17856" s="4"/>
      <c r="AJ17856" s="4"/>
      <c r="AK17856" s="4"/>
      <c r="AL17856" s="4"/>
      <c r="AM17856" s="4"/>
    </row>
    <row r="17857" spans="21:39" x14ac:dyDescent="0.2">
      <c r="U17857" s="4"/>
      <c r="V17857" s="4"/>
      <c r="W17857" s="4"/>
      <c r="X17857" s="4"/>
      <c r="AJ17857" s="4"/>
      <c r="AK17857" s="4"/>
      <c r="AL17857" s="4"/>
      <c r="AM17857" s="4"/>
    </row>
    <row r="17858" spans="21:39" x14ac:dyDescent="0.2">
      <c r="U17858" s="4"/>
      <c r="V17858" s="4"/>
      <c r="W17858" s="4"/>
      <c r="X17858" s="4"/>
      <c r="AJ17858" s="4"/>
      <c r="AK17858" s="4"/>
      <c r="AL17858" s="4"/>
      <c r="AM17858" s="4"/>
    </row>
    <row r="17859" spans="21:39" x14ac:dyDescent="0.2">
      <c r="U17859" s="4"/>
      <c r="V17859" s="4"/>
      <c r="W17859" s="4"/>
      <c r="X17859" s="4"/>
      <c r="AJ17859" s="4"/>
      <c r="AK17859" s="4"/>
      <c r="AL17859" s="4"/>
      <c r="AM17859" s="4"/>
    </row>
    <row r="17860" spans="21:39" x14ac:dyDescent="0.2">
      <c r="U17860" s="4"/>
      <c r="V17860" s="4"/>
      <c r="W17860" s="4"/>
      <c r="X17860" s="4"/>
      <c r="AJ17860" s="4"/>
      <c r="AK17860" s="4"/>
      <c r="AL17860" s="4"/>
      <c r="AM17860" s="4"/>
    </row>
    <row r="17861" spans="21:39" x14ac:dyDescent="0.2">
      <c r="U17861" s="4"/>
      <c r="V17861" s="4"/>
      <c r="W17861" s="4"/>
      <c r="X17861" s="4"/>
      <c r="AJ17861" s="4"/>
      <c r="AK17861" s="4"/>
      <c r="AL17861" s="4"/>
      <c r="AM17861" s="4"/>
    </row>
    <row r="17862" spans="21:39" x14ac:dyDescent="0.2">
      <c r="U17862" s="4"/>
      <c r="V17862" s="4"/>
      <c r="W17862" s="4"/>
      <c r="X17862" s="4"/>
      <c r="AJ17862" s="4"/>
      <c r="AK17862" s="4"/>
      <c r="AL17862" s="4"/>
      <c r="AM17862" s="4"/>
    </row>
    <row r="17863" spans="21:39" x14ac:dyDescent="0.2">
      <c r="U17863" s="4"/>
      <c r="V17863" s="4"/>
      <c r="W17863" s="4"/>
      <c r="X17863" s="4"/>
      <c r="AJ17863" s="4"/>
      <c r="AK17863" s="4"/>
      <c r="AL17863" s="4"/>
      <c r="AM17863" s="4"/>
    </row>
    <row r="17864" spans="21:39" x14ac:dyDescent="0.2">
      <c r="U17864" s="4"/>
      <c r="V17864" s="4"/>
      <c r="W17864" s="4"/>
      <c r="X17864" s="4"/>
      <c r="AJ17864" s="4"/>
      <c r="AK17864" s="4"/>
      <c r="AL17864" s="4"/>
      <c r="AM17864" s="4"/>
    </row>
    <row r="17865" spans="21:39" x14ac:dyDescent="0.2">
      <c r="U17865" s="4"/>
      <c r="V17865" s="4"/>
      <c r="W17865" s="4"/>
      <c r="X17865" s="4"/>
      <c r="AJ17865" s="4"/>
      <c r="AK17865" s="4"/>
      <c r="AL17865" s="4"/>
      <c r="AM17865" s="4"/>
    </row>
    <row r="17866" spans="21:39" x14ac:dyDescent="0.2">
      <c r="U17866" s="4"/>
      <c r="V17866" s="4"/>
      <c r="W17866" s="4"/>
      <c r="X17866" s="4"/>
      <c r="AJ17866" s="4"/>
      <c r="AK17866" s="4"/>
      <c r="AL17866" s="4"/>
      <c r="AM17866" s="4"/>
    </row>
    <row r="17867" spans="21:39" x14ac:dyDescent="0.2">
      <c r="U17867" s="4"/>
      <c r="V17867" s="4"/>
      <c r="W17867" s="4"/>
      <c r="X17867" s="4"/>
      <c r="AJ17867" s="4"/>
      <c r="AK17867" s="4"/>
      <c r="AL17867" s="4"/>
      <c r="AM17867" s="4"/>
    </row>
    <row r="17868" spans="21:39" x14ac:dyDescent="0.2">
      <c r="U17868" s="4"/>
      <c r="V17868" s="4"/>
      <c r="W17868" s="4"/>
      <c r="X17868" s="4"/>
      <c r="AJ17868" s="4"/>
      <c r="AK17868" s="4"/>
      <c r="AL17868" s="4"/>
      <c r="AM17868" s="4"/>
    </row>
    <row r="17869" spans="21:39" x14ac:dyDescent="0.2">
      <c r="U17869" s="4"/>
      <c r="V17869" s="4"/>
      <c r="W17869" s="4"/>
      <c r="X17869" s="4"/>
      <c r="AJ17869" s="4"/>
      <c r="AK17869" s="4"/>
      <c r="AL17869" s="4"/>
      <c r="AM17869" s="4"/>
    </row>
    <row r="17870" spans="21:39" x14ac:dyDescent="0.2">
      <c r="U17870" s="4"/>
      <c r="V17870" s="4"/>
      <c r="W17870" s="4"/>
      <c r="X17870" s="4"/>
      <c r="AJ17870" s="4"/>
      <c r="AK17870" s="4"/>
      <c r="AL17870" s="4"/>
      <c r="AM17870" s="4"/>
    </row>
    <row r="17871" spans="21:39" x14ac:dyDescent="0.2">
      <c r="U17871" s="4"/>
      <c r="V17871" s="4"/>
      <c r="W17871" s="4"/>
      <c r="X17871" s="4"/>
      <c r="AJ17871" s="4"/>
      <c r="AK17871" s="4"/>
      <c r="AL17871" s="4"/>
      <c r="AM17871" s="4"/>
    </row>
    <row r="17872" spans="21:39" x14ac:dyDescent="0.2">
      <c r="U17872" s="4"/>
      <c r="V17872" s="4"/>
      <c r="W17872" s="4"/>
      <c r="X17872" s="4"/>
      <c r="AJ17872" s="4"/>
      <c r="AK17872" s="4"/>
      <c r="AL17872" s="4"/>
      <c r="AM17872" s="4"/>
    </row>
    <row r="17873" spans="21:39" x14ac:dyDescent="0.2">
      <c r="U17873" s="4"/>
      <c r="V17873" s="4"/>
      <c r="W17873" s="4"/>
      <c r="X17873" s="4"/>
      <c r="AJ17873" s="4"/>
      <c r="AK17873" s="4"/>
      <c r="AL17873" s="4"/>
      <c r="AM17873" s="4"/>
    </row>
    <row r="17874" spans="21:39" x14ac:dyDescent="0.2">
      <c r="U17874" s="4"/>
      <c r="V17874" s="4"/>
      <c r="W17874" s="4"/>
      <c r="X17874" s="4"/>
      <c r="AJ17874" s="4"/>
      <c r="AK17874" s="4"/>
      <c r="AL17874" s="4"/>
      <c r="AM17874" s="4"/>
    </row>
    <row r="17875" spans="21:39" x14ac:dyDescent="0.2">
      <c r="U17875" s="4"/>
      <c r="V17875" s="4"/>
      <c r="W17875" s="4"/>
      <c r="X17875" s="4"/>
      <c r="AJ17875" s="4"/>
      <c r="AK17875" s="4"/>
      <c r="AL17875" s="4"/>
      <c r="AM17875" s="4"/>
    </row>
    <row r="17876" spans="21:39" x14ac:dyDescent="0.2">
      <c r="U17876" s="4"/>
      <c r="V17876" s="4"/>
      <c r="W17876" s="4"/>
      <c r="X17876" s="4"/>
      <c r="AJ17876" s="4"/>
      <c r="AK17876" s="4"/>
      <c r="AL17876" s="4"/>
      <c r="AM17876" s="4"/>
    </row>
    <row r="17877" spans="21:39" x14ac:dyDescent="0.2">
      <c r="U17877" s="4"/>
      <c r="V17877" s="4"/>
      <c r="W17877" s="4"/>
      <c r="X17877" s="4"/>
      <c r="AJ17877" s="4"/>
      <c r="AK17877" s="4"/>
      <c r="AL17877" s="4"/>
      <c r="AM17877" s="4"/>
    </row>
    <row r="17878" spans="21:39" x14ac:dyDescent="0.2">
      <c r="U17878" s="4"/>
      <c r="V17878" s="4"/>
      <c r="W17878" s="4"/>
      <c r="X17878" s="4"/>
      <c r="AJ17878" s="4"/>
      <c r="AK17878" s="4"/>
      <c r="AL17878" s="4"/>
      <c r="AM17878" s="4"/>
    </row>
    <row r="17879" spans="21:39" x14ac:dyDescent="0.2">
      <c r="U17879" s="4"/>
      <c r="V17879" s="4"/>
      <c r="W17879" s="4"/>
      <c r="X17879" s="4"/>
      <c r="AJ17879" s="4"/>
      <c r="AK17879" s="4"/>
      <c r="AL17879" s="4"/>
      <c r="AM17879" s="4"/>
    </row>
    <row r="17880" spans="21:39" x14ac:dyDescent="0.2">
      <c r="U17880" s="4"/>
      <c r="V17880" s="4"/>
      <c r="W17880" s="4"/>
      <c r="X17880" s="4"/>
      <c r="AJ17880" s="4"/>
      <c r="AK17880" s="4"/>
      <c r="AL17880" s="4"/>
      <c r="AM17880" s="4"/>
    </row>
    <row r="17881" spans="21:39" x14ac:dyDescent="0.2">
      <c r="U17881" s="4"/>
      <c r="V17881" s="4"/>
      <c r="W17881" s="4"/>
      <c r="X17881" s="4"/>
      <c r="AJ17881" s="4"/>
      <c r="AK17881" s="4"/>
      <c r="AL17881" s="4"/>
      <c r="AM17881" s="4"/>
    </row>
    <row r="17882" spans="21:39" x14ac:dyDescent="0.2">
      <c r="U17882" s="4"/>
      <c r="V17882" s="4"/>
      <c r="W17882" s="4"/>
      <c r="X17882" s="4"/>
      <c r="AJ17882" s="4"/>
      <c r="AK17882" s="4"/>
      <c r="AL17882" s="4"/>
      <c r="AM17882" s="4"/>
    </row>
    <row r="17883" spans="21:39" x14ac:dyDescent="0.2">
      <c r="U17883" s="4"/>
      <c r="V17883" s="4"/>
      <c r="W17883" s="4"/>
      <c r="X17883" s="4"/>
      <c r="AJ17883" s="4"/>
      <c r="AK17883" s="4"/>
      <c r="AL17883" s="4"/>
      <c r="AM17883" s="4"/>
    </row>
    <row r="17884" spans="21:39" x14ac:dyDescent="0.2">
      <c r="U17884" s="4"/>
      <c r="V17884" s="4"/>
      <c r="W17884" s="4"/>
      <c r="X17884" s="4"/>
      <c r="AJ17884" s="4"/>
      <c r="AK17884" s="4"/>
      <c r="AL17884" s="4"/>
      <c r="AM17884" s="4"/>
    </row>
    <row r="17885" spans="21:39" x14ac:dyDescent="0.2">
      <c r="U17885" s="4"/>
      <c r="V17885" s="4"/>
      <c r="W17885" s="4"/>
      <c r="X17885" s="4"/>
      <c r="AJ17885" s="4"/>
      <c r="AK17885" s="4"/>
      <c r="AL17885" s="4"/>
      <c r="AM17885" s="4"/>
    </row>
    <row r="17886" spans="21:39" x14ac:dyDescent="0.2">
      <c r="U17886" s="4"/>
      <c r="V17886" s="4"/>
      <c r="W17886" s="4"/>
      <c r="X17886" s="4"/>
      <c r="AJ17886" s="4"/>
      <c r="AK17886" s="4"/>
      <c r="AL17886" s="4"/>
      <c r="AM17886" s="4"/>
    </row>
    <row r="17887" spans="21:39" x14ac:dyDescent="0.2">
      <c r="U17887" s="4"/>
      <c r="V17887" s="4"/>
      <c r="W17887" s="4"/>
      <c r="X17887" s="4"/>
      <c r="AJ17887" s="4"/>
      <c r="AK17887" s="4"/>
      <c r="AL17887" s="4"/>
      <c r="AM17887" s="4"/>
    </row>
    <row r="17888" spans="21:39" x14ac:dyDescent="0.2">
      <c r="U17888" s="4"/>
      <c r="V17888" s="4"/>
      <c r="W17888" s="4"/>
      <c r="X17888" s="4"/>
      <c r="AJ17888" s="4"/>
      <c r="AK17888" s="4"/>
      <c r="AL17888" s="4"/>
      <c r="AM17888" s="4"/>
    </row>
    <row r="17889" spans="21:39" x14ac:dyDescent="0.2">
      <c r="U17889" s="4"/>
      <c r="V17889" s="4"/>
      <c r="W17889" s="4"/>
      <c r="X17889" s="4"/>
      <c r="AJ17889" s="4"/>
      <c r="AK17889" s="4"/>
      <c r="AL17889" s="4"/>
      <c r="AM17889" s="4"/>
    </row>
    <row r="17890" spans="21:39" x14ac:dyDescent="0.2">
      <c r="U17890" s="4"/>
      <c r="V17890" s="4"/>
      <c r="W17890" s="4"/>
      <c r="X17890" s="4"/>
      <c r="AJ17890" s="4"/>
      <c r="AK17890" s="4"/>
      <c r="AL17890" s="4"/>
      <c r="AM17890" s="4"/>
    </row>
    <row r="17891" spans="21:39" x14ac:dyDescent="0.2">
      <c r="U17891" s="4"/>
      <c r="V17891" s="4"/>
      <c r="W17891" s="4"/>
      <c r="X17891" s="4"/>
      <c r="AJ17891" s="4"/>
      <c r="AK17891" s="4"/>
      <c r="AL17891" s="4"/>
      <c r="AM17891" s="4"/>
    </row>
    <row r="17892" spans="21:39" x14ac:dyDescent="0.2">
      <c r="U17892" s="4"/>
      <c r="V17892" s="4"/>
      <c r="W17892" s="4"/>
      <c r="X17892" s="4"/>
      <c r="AJ17892" s="4"/>
      <c r="AK17892" s="4"/>
      <c r="AL17892" s="4"/>
      <c r="AM17892" s="4"/>
    </row>
    <row r="17893" spans="21:39" x14ac:dyDescent="0.2">
      <c r="U17893" s="4"/>
      <c r="V17893" s="4"/>
      <c r="W17893" s="4"/>
      <c r="X17893" s="4"/>
      <c r="AJ17893" s="4"/>
      <c r="AK17893" s="4"/>
      <c r="AL17893" s="4"/>
      <c r="AM17893" s="4"/>
    </row>
    <row r="17894" spans="21:39" x14ac:dyDescent="0.2">
      <c r="U17894" s="4"/>
      <c r="V17894" s="4"/>
      <c r="W17894" s="4"/>
      <c r="X17894" s="4"/>
      <c r="AJ17894" s="4"/>
      <c r="AK17894" s="4"/>
      <c r="AL17894" s="4"/>
      <c r="AM17894" s="4"/>
    </row>
    <row r="17895" spans="21:39" x14ac:dyDescent="0.2">
      <c r="U17895" s="4"/>
      <c r="V17895" s="4"/>
      <c r="W17895" s="4"/>
      <c r="X17895" s="4"/>
      <c r="AJ17895" s="4"/>
      <c r="AK17895" s="4"/>
      <c r="AL17895" s="4"/>
      <c r="AM17895" s="4"/>
    </row>
    <row r="17896" spans="21:39" x14ac:dyDescent="0.2">
      <c r="U17896" s="4"/>
      <c r="V17896" s="4"/>
      <c r="W17896" s="4"/>
      <c r="X17896" s="4"/>
      <c r="AJ17896" s="4"/>
      <c r="AK17896" s="4"/>
      <c r="AL17896" s="4"/>
      <c r="AM17896" s="4"/>
    </row>
    <row r="17897" spans="21:39" x14ac:dyDescent="0.2">
      <c r="U17897" s="4"/>
      <c r="V17897" s="4"/>
      <c r="W17897" s="4"/>
      <c r="X17897" s="4"/>
      <c r="AJ17897" s="4"/>
      <c r="AK17897" s="4"/>
      <c r="AL17897" s="4"/>
      <c r="AM17897" s="4"/>
    </row>
    <row r="17898" spans="21:39" x14ac:dyDescent="0.2">
      <c r="U17898" s="4"/>
      <c r="V17898" s="4"/>
      <c r="W17898" s="4"/>
      <c r="X17898" s="4"/>
      <c r="AJ17898" s="4"/>
      <c r="AK17898" s="4"/>
      <c r="AL17898" s="4"/>
      <c r="AM17898" s="4"/>
    </row>
    <row r="17899" spans="21:39" x14ac:dyDescent="0.2">
      <c r="U17899" s="4"/>
      <c r="V17899" s="4"/>
      <c r="W17899" s="4"/>
      <c r="X17899" s="4"/>
      <c r="AJ17899" s="4"/>
      <c r="AK17899" s="4"/>
      <c r="AL17899" s="4"/>
      <c r="AM17899" s="4"/>
    </row>
    <row r="17900" spans="21:39" x14ac:dyDescent="0.2">
      <c r="U17900" s="4"/>
      <c r="V17900" s="4"/>
      <c r="W17900" s="4"/>
      <c r="X17900" s="4"/>
      <c r="AJ17900" s="4"/>
      <c r="AK17900" s="4"/>
      <c r="AL17900" s="4"/>
      <c r="AM17900" s="4"/>
    </row>
    <row r="17901" spans="21:39" x14ac:dyDescent="0.2">
      <c r="U17901" s="4"/>
      <c r="V17901" s="4"/>
      <c r="W17901" s="4"/>
      <c r="X17901" s="4"/>
      <c r="AJ17901" s="4"/>
      <c r="AK17901" s="4"/>
      <c r="AL17901" s="4"/>
      <c r="AM17901" s="4"/>
    </row>
    <row r="17902" spans="21:39" x14ac:dyDescent="0.2">
      <c r="U17902" s="4"/>
      <c r="V17902" s="4"/>
      <c r="W17902" s="4"/>
      <c r="X17902" s="4"/>
      <c r="AJ17902" s="4"/>
      <c r="AK17902" s="4"/>
      <c r="AL17902" s="4"/>
      <c r="AM17902" s="4"/>
    </row>
    <row r="17903" spans="21:39" x14ac:dyDescent="0.2">
      <c r="U17903" s="4"/>
      <c r="V17903" s="4"/>
      <c r="W17903" s="4"/>
      <c r="X17903" s="4"/>
      <c r="AJ17903" s="4"/>
      <c r="AK17903" s="4"/>
      <c r="AL17903" s="4"/>
      <c r="AM17903" s="4"/>
    </row>
    <row r="17904" spans="21:39" x14ac:dyDescent="0.2">
      <c r="U17904" s="4"/>
      <c r="V17904" s="4"/>
      <c r="W17904" s="4"/>
      <c r="X17904" s="4"/>
      <c r="AJ17904" s="4"/>
      <c r="AK17904" s="4"/>
      <c r="AL17904" s="4"/>
      <c r="AM17904" s="4"/>
    </row>
    <row r="17905" spans="21:39" x14ac:dyDescent="0.2">
      <c r="U17905" s="4"/>
      <c r="V17905" s="4"/>
      <c r="W17905" s="4"/>
      <c r="X17905" s="4"/>
      <c r="AJ17905" s="4"/>
      <c r="AK17905" s="4"/>
      <c r="AL17905" s="4"/>
      <c r="AM17905" s="4"/>
    </row>
    <row r="17906" spans="21:39" x14ac:dyDescent="0.2">
      <c r="U17906" s="4"/>
      <c r="V17906" s="4"/>
      <c r="W17906" s="4"/>
      <c r="X17906" s="4"/>
      <c r="AJ17906" s="4"/>
      <c r="AK17906" s="4"/>
      <c r="AL17906" s="4"/>
      <c r="AM17906" s="4"/>
    </row>
    <row r="17907" spans="21:39" x14ac:dyDescent="0.2">
      <c r="U17907" s="4"/>
      <c r="V17907" s="4"/>
      <c r="W17907" s="4"/>
      <c r="X17907" s="4"/>
      <c r="AJ17907" s="4"/>
      <c r="AK17907" s="4"/>
      <c r="AL17907" s="4"/>
      <c r="AM17907" s="4"/>
    </row>
    <row r="17908" spans="21:39" x14ac:dyDescent="0.2">
      <c r="U17908" s="4"/>
      <c r="V17908" s="4"/>
      <c r="W17908" s="4"/>
      <c r="X17908" s="4"/>
      <c r="AJ17908" s="4"/>
      <c r="AK17908" s="4"/>
      <c r="AL17908" s="4"/>
      <c r="AM17908" s="4"/>
    </row>
    <row r="17909" spans="21:39" x14ac:dyDescent="0.2">
      <c r="U17909" s="4"/>
      <c r="V17909" s="4"/>
      <c r="W17909" s="4"/>
      <c r="X17909" s="4"/>
      <c r="AJ17909" s="4"/>
      <c r="AK17909" s="4"/>
      <c r="AL17909" s="4"/>
      <c r="AM17909" s="4"/>
    </row>
    <row r="17910" spans="21:39" x14ac:dyDescent="0.2">
      <c r="U17910" s="4"/>
      <c r="V17910" s="4"/>
      <c r="W17910" s="4"/>
      <c r="X17910" s="4"/>
      <c r="AJ17910" s="4"/>
      <c r="AK17910" s="4"/>
      <c r="AL17910" s="4"/>
      <c r="AM17910" s="4"/>
    </row>
    <row r="17911" spans="21:39" x14ac:dyDescent="0.2">
      <c r="U17911" s="4"/>
      <c r="V17911" s="4"/>
      <c r="W17911" s="4"/>
      <c r="X17911" s="4"/>
      <c r="AJ17911" s="4"/>
      <c r="AK17911" s="4"/>
      <c r="AL17911" s="4"/>
      <c r="AM17911" s="4"/>
    </row>
    <row r="17912" spans="21:39" x14ac:dyDescent="0.2">
      <c r="U17912" s="4"/>
      <c r="V17912" s="4"/>
      <c r="W17912" s="4"/>
      <c r="X17912" s="4"/>
      <c r="AJ17912" s="4"/>
      <c r="AK17912" s="4"/>
      <c r="AL17912" s="4"/>
      <c r="AM17912" s="4"/>
    </row>
    <row r="17913" spans="21:39" x14ac:dyDescent="0.2">
      <c r="U17913" s="4"/>
      <c r="V17913" s="4"/>
      <c r="W17913" s="4"/>
      <c r="X17913" s="4"/>
      <c r="AJ17913" s="4"/>
      <c r="AK17913" s="4"/>
      <c r="AL17913" s="4"/>
      <c r="AM17913" s="4"/>
    </row>
    <row r="17914" spans="21:39" x14ac:dyDescent="0.2">
      <c r="U17914" s="4"/>
      <c r="V17914" s="4"/>
      <c r="W17914" s="4"/>
      <c r="X17914" s="4"/>
      <c r="AJ17914" s="4"/>
      <c r="AK17914" s="4"/>
      <c r="AL17914" s="4"/>
      <c r="AM17914" s="4"/>
    </row>
    <row r="17915" spans="21:39" x14ac:dyDescent="0.2">
      <c r="U17915" s="4"/>
      <c r="V17915" s="4"/>
      <c r="W17915" s="4"/>
      <c r="X17915" s="4"/>
      <c r="AJ17915" s="4"/>
      <c r="AK17915" s="4"/>
      <c r="AL17915" s="4"/>
      <c r="AM17915" s="4"/>
    </row>
    <row r="17916" spans="21:39" x14ac:dyDescent="0.2">
      <c r="U17916" s="4"/>
      <c r="V17916" s="4"/>
      <c r="W17916" s="4"/>
      <c r="X17916" s="4"/>
      <c r="AJ17916" s="4"/>
      <c r="AK17916" s="4"/>
      <c r="AL17916" s="4"/>
      <c r="AM17916" s="4"/>
    </row>
    <row r="17917" spans="21:39" x14ac:dyDescent="0.2">
      <c r="U17917" s="4"/>
      <c r="V17917" s="4"/>
      <c r="W17917" s="4"/>
      <c r="X17917" s="4"/>
      <c r="AJ17917" s="4"/>
      <c r="AK17917" s="4"/>
      <c r="AL17917" s="4"/>
      <c r="AM17917" s="4"/>
    </row>
    <row r="17918" spans="21:39" x14ac:dyDescent="0.2">
      <c r="U17918" s="4"/>
      <c r="V17918" s="4"/>
      <c r="W17918" s="4"/>
      <c r="X17918" s="4"/>
      <c r="AJ17918" s="4"/>
      <c r="AK17918" s="4"/>
      <c r="AL17918" s="4"/>
      <c r="AM17918" s="4"/>
    </row>
    <row r="17919" spans="21:39" x14ac:dyDescent="0.2">
      <c r="U17919" s="4"/>
      <c r="V17919" s="4"/>
      <c r="W17919" s="4"/>
      <c r="X17919" s="4"/>
      <c r="AJ17919" s="4"/>
      <c r="AK17919" s="4"/>
      <c r="AL17919" s="4"/>
      <c r="AM17919" s="4"/>
    </row>
    <row r="17920" spans="21:39" x14ac:dyDescent="0.2">
      <c r="U17920" s="4"/>
      <c r="V17920" s="4"/>
      <c r="W17920" s="4"/>
      <c r="X17920" s="4"/>
      <c r="AJ17920" s="4"/>
      <c r="AK17920" s="4"/>
      <c r="AL17920" s="4"/>
      <c r="AM17920" s="4"/>
    </row>
    <row r="17921" spans="21:39" x14ac:dyDescent="0.2">
      <c r="U17921" s="4"/>
      <c r="V17921" s="4"/>
      <c r="W17921" s="4"/>
      <c r="X17921" s="4"/>
      <c r="AJ17921" s="4"/>
      <c r="AK17921" s="4"/>
      <c r="AL17921" s="4"/>
      <c r="AM17921" s="4"/>
    </row>
    <row r="17922" spans="21:39" x14ac:dyDescent="0.2">
      <c r="U17922" s="4"/>
      <c r="V17922" s="4"/>
      <c r="W17922" s="4"/>
      <c r="X17922" s="4"/>
      <c r="AJ17922" s="4"/>
      <c r="AK17922" s="4"/>
      <c r="AL17922" s="4"/>
      <c r="AM17922" s="4"/>
    </row>
    <row r="17923" spans="21:39" x14ac:dyDescent="0.2">
      <c r="U17923" s="4"/>
      <c r="V17923" s="4"/>
      <c r="W17923" s="4"/>
      <c r="X17923" s="4"/>
      <c r="AJ17923" s="4"/>
      <c r="AK17923" s="4"/>
      <c r="AL17923" s="4"/>
      <c r="AM17923" s="4"/>
    </row>
    <row r="17924" spans="21:39" x14ac:dyDescent="0.2">
      <c r="U17924" s="4"/>
      <c r="V17924" s="4"/>
      <c r="W17924" s="4"/>
      <c r="X17924" s="4"/>
      <c r="AJ17924" s="4"/>
      <c r="AK17924" s="4"/>
      <c r="AL17924" s="4"/>
      <c r="AM17924" s="4"/>
    </row>
    <row r="17925" spans="21:39" x14ac:dyDescent="0.2">
      <c r="U17925" s="4"/>
      <c r="V17925" s="4"/>
      <c r="W17925" s="4"/>
      <c r="X17925" s="4"/>
      <c r="AJ17925" s="4"/>
      <c r="AK17925" s="4"/>
      <c r="AL17925" s="4"/>
      <c r="AM17925" s="4"/>
    </row>
    <row r="17926" spans="21:39" x14ac:dyDescent="0.2">
      <c r="U17926" s="4"/>
      <c r="V17926" s="4"/>
      <c r="W17926" s="4"/>
      <c r="X17926" s="4"/>
      <c r="AJ17926" s="4"/>
      <c r="AK17926" s="4"/>
      <c r="AL17926" s="4"/>
      <c r="AM17926" s="4"/>
    </row>
    <row r="17927" spans="21:39" x14ac:dyDescent="0.2">
      <c r="U17927" s="4"/>
      <c r="V17927" s="4"/>
      <c r="W17927" s="4"/>
      <c r="X17927" s="4"/>
      <c r="AJ17927" s="4"/>
      <c r="AK17927" s="4"/>
      <c r="AL17927" s="4"/>
      <c r="AM17927" s="4"/>
    </row>
    <row r="17928" spans="21:39" x14ac:dyDescent="0.2">
      <c r="U17928" s="4"/>
      <c r="V17928" s="4"/>
      <c r="W17928" s="4"/>
      <c r="X17928" s="4"/>
      <c r="AJ17928" s="4"/>
      <c r="AK17928" s="4"/>
      <c r="AL17928" s="4"/>
      <c r="AM17928" s="4"/>
    </row>
    <row r="17929" spans="21:39" x14ac:dyDescent="0.2">
      <c r="U17929" s="4"/>
      <c r="V17929" s="4"/>
      <c r="W17929" s="4"/>
      <c r="X17929" s="4"/>
      <c r="AJ17929" s="4"/>
      <c r="AK17929" s="4"/>
      <c r="AL17929" s="4"/>
      <c r="AM17929" s="4"/>
    </row>
    <row r="17930" spans="21:39" x14ac:dyDescent="0.2">
      <c r="U17930" s="4"/>
      <c r="V17930" s="4"/>
      <c r="W17930" s="4"/>
      <c r="X17930" s="4"/>
      <c r="AJ17930" s="4"/>
      <c r="AK17930" s="4"/>
      <c r="AL17930" s="4"/>
      <c r="AM17930" s="4"/>
    </row>
    <row r="17931" spans="21:39" x14ac:dyDescent="0.2">
      <c r="U17931" s="4"/>
      <c r="V17931" s="4"/>
      <c r="W17931" s="4"/>
      <c r="X17931" s="4"/>
      <c r="AJ17931" s="4"/>
      <c r="AK17931" s="4"/>
      <c r="AL17931" s="4"/>
      <c r="AM17931" s="4"/>
    </row>
    <row r="17932" spans="21:39" x14ac:dyDescent="0.2">
      <c r="U17932" s="4"/>
      <c r="V17932" s="4"/>
      <c r="W17932" s="4"/>
      <c r="X17932" s="4"/>
      <c r="AJ17932" s="4"/>
      <c r="AK17932" s="4"/>
      <c r="AL17932" s="4"/>
      <c r="AM17932" s="4"/>
    </row>
    <row r="17933" spans="21:39" x14ac:dyDescent="0.2">
      <c r="U17933" s="4"/>
      <c r="V17933" s="4"/>
      <c r="W17933" s="4"/>
      <c r="X17933" s="4"/>
      <c r="AJ17933" s="4"/>
      <c r="AK17933" s="4"/>
      <c r="AL17933" s="4"/>
      <c r="AM17933" s="4"/>
    </row>
    <row r="17934" spans="21:39" x14ac:dyDescent="0.2">
      <c r="U17934" s="4"/>
      <c r="V17934" s="4"/>
      <c r="W17934" s="4"/>
      <c r="X17934" s="4"/>
      <c r="AJ17934" s="4"/>
      <c r="AK17934" s="4"/>
      <c r="AL17934" s="4"/>
      <c r="AM17934" s="4"/>
    </row>
    <row r="17935" spans="21:39" x14ac:dyDescent="0.2">
      <c r="U17935" s="4"/>
      <c r="V17935" s="4"/>
      <c r="W17935" s="4"/>
      <c r="X17935" s="4"/>
      <c r="AJ17935" s="4"/>
      <c r="AK17935" s="4"/>
      <c r="AL17935" s="4"/>
      <c r="AM17935" s="4"/>
    </row>
    <row r="17936" spans="21:39" x14ac:dyDescent="0.2">
      <c r="U17936" s="4"/>
      <c r="V17936" s="4"/>
      <c r="W17936" s="4"/>
      <c r="X17936" s="4"/>
      <c r="AJ17936" s="4"/>
      <c r="AK17936" s="4"/>
      <c r="AL17936" s="4"/>
      <c r="AM17936" s="4"/>
    </row>
    <row r="17937" spans="21:39" x14ac:dyDescent="0.2">
      <c r="U17937" s="4"/>
      <c r="V17937" s="4"/>
      <c r="W17937" s="4"/>
      <c r="X17937" s="4"/>
      <c r="AJ17937" s="4"/>
      <c r="AK17937" s="4"/>
      <c r="AL17937" s="4"/>
      <c r="AM17937" s="4"/>
    </row>
    <row r="17938" spans="21:39" x14ac:dyDescent="0.2">
      <c r="U17938" s="4"/>
      <c r="V17938" s="4"/>
      <c r="W17938" s="4"/>
      <c r="X17938" s="4"/>
      <c r="AJ17938" s="4"/>
      <c r="AK17938" s="4"/>
      <c r="AL17938" s="4"/>
      <c r="AM17938" s="4"/>
    </row>
    <row r="17939" spans="21:39" x14ac:dyDescent="0.2">
      <c r="U17939" s="4"/>
      <c r="V17939" s="4"/>
      <c r="W17939" s="4"/>
      <c r="X17939" s="4"/>
      <c r="AJ17939" s="4"/>
      <c r="AK17939" s="4"/>
      <c r="AL17939" s="4"/>
      <c r="AM17939" s="4"/>
    </row>
    <row r="17940" spans="21:39" x14ac:dyDescent="0.2">
      <c r="U17940" s="4"/>
      <c r="V17940" s="4"/>
      <c r="W17940" s="4"/>
      <c r="X17940" s="4"/>
      <c r="AJ17940" s="4"/>
      <c r="AK17940" s="4"/>
      <c r="AL17940" s="4"/>
      <c r="AM17940" s="4"/>
    </row>
    <row r="17941" spans="21:39" x14ac:dyDescent="0.2">
      <c r="U17941" s="4"/>
      <c r="V17941" s="4"/>
      <c r="W17941" s="4"/>
      <c r="X17941" s="4"/>
      <c r="AJ17941" s="4"/>
      <c r="AK17941" s="4"/>
      <c r="AL17941" s="4"/>
      <c r="AM17941" s="4"/>
    </row>
    <row r="17942" spans="21:39" x14ac:dyDescent="0.2">
      <c r="U17942" s="4"/>
      <c r="V17942" s="4"/>
      <c r="W17942" s="4"/>
      <c r="X17942" s="4"/>
      <c r="AJ17942" s="4"/>
      <c r="AK17942" s="4"/>
      <c r="AL17942" s="4"/>
      <c r="AM17942" s="4"/>
    </row>
    <row r="17943" spans="21:39" x14ac:dyDescent="0.2">
      <c r="U17943" s="4"/>
      <c r="V17943" s="4"/>
      <c r="W17943" s="4"/>
      <c r="X17943" s="4"/>
      <c r="AJ17943" s="4"/>
      <c r="AK17943" s="4"/>
      <c r="AL17943" s="4"/>
      <c r="AM17943" s="4"/>
    </row>
    <row r="17944" spans="21:39" x14ac:dyDescent="0.2">
      <c r="U17944" s="4"/>
      <c r="V17944" s="4"/>
      <c r="W17944" s="4"/>
      <c r="X17944" s="4"/>
      <c r="AJ17944" s="4"/>
      <c r="AK17944" s="4"/>
      <c r="AL17944" s="4"/>
      <c r="AM17944" s="4"/>
    </row>
    <row r="17945" spans="21:39" x14ac:dyDescent="0.2">
      <c r="U17945" s="4"/>
      <c r="V17945" s="4"/>
      <c r="W17945" s="4"/>
      <c r="X17945" s="4"/>
      <c r="AJ17945" s="4"/>
      <c r="AK17945" s="4"/>
      <c r="AL17945" s="4"/>
      <c r="AM17945" s="4"/>
    </row>
    <row r="17946" spans="21:39" x14ac:dyDescent="0.2">
      <c r="U17946" s="4"/>
      <c r="V17946" s="4"/>
      <c r="W17946" s="4"/>
      <c r="X17946" s="4"/>
      <c r="AJ17946" s="4"/>
      <c r="AK17946" s="4"/>
      <c r="AL17946" s="4"/>
      <c r="AM17946" s="4"/>
    </row>
    <row r="17947" spans="21:39" x14ac:dyDescent="0.2">
      <c r="U17947" s="4"/>
      <c r="V17947" s="4"/>
      <c r="W17947" s="4"/>
      <c r="X17947" s="4"/>
      <c r="AJ17947" s="4"/>
      <c r="AK17947" s="4"/>
      <c r="AL17947" s="4"/>
      <c r="AM17947" s="4"/>
    </row>
    <row r="17948" spans="21:39" x14ac:dyDescent="0.2">
      <c r="U17948" s="4"/>
      <c r="V17948" s="4"/>
      <c r="W17948" s="4"/>
      <c r="X17948" s="4"/>
      <c r="AJ17948" s="4"/>
      <c r="AK17948" s="4"/>
      <c r="AL17948" s="4"/>
      <c r="AM17948" s="4"/>
    </row>
    <row r="17949" spans="21:39" x14ac:dyDescent="0.2">
      <c r="U17949" s="4"/>
      <c r="V17949" s="4"/>
      <c r="W17949" s="4"/>
      <c r="X17949" s="4"/>
      <c r="AJ17949" s="4"/>
      <c r="AK17949" s="4"/>
      <c r="AL17949" s="4"/>
      <c r="AM17949" s="4"/>
    </row>
    <row r="17950" spans="21:39" x14ac:dyDescent="0.2">
      <c r="U17950" s="4"/>
      <c r="V17950" s="4"/>
      <c r="W17950" s="4"/>
      <c r="X17950" s="4"/>
      <c r="AJ17950" s="4"/>
      <c r="AK17950" s="4"/>
      <c r="AL17950" s="4"/>
      <c r="AM17950" s="4"/>
    </row>
    <row r="17951" spans="21:39" x14ac:dyDescent="0.2">
      <c r="U17951" s="4"/>
      <c r="V17951" s="4"/>
      <c r="W17951" s="4"/>
      <c r="X17951" s="4"/>
      <c r="AJ17951" s="4"/>
      <c r="AK17951" s="4"/>
      <c r="AL17951" s="4"/>
      <c r="AM17951" s="4"/>
    </row>
    <row r="17952" spans="21:39" x14ac:dyDescent="0.2">
      <c r="U17952" s="4"/>
      <c r="V17952" s="4"/>
      <c r="W17952" s="4"/>
      <c r="X17952" s="4"/>
      <c r="AJ17952" s="4"/>
      <c r="AK17952" s="4"/>
      <c r="AL17952" s="4"/>
      <c r="AM17952" s="4"/>
    </row>
    <row r="17953" spans="21:39" x14ac:dyDescent="0.2">
      <c r="U17953" s="4"/>
      <c r="V17953" s="4"/>
      <c r="W17953" s="4"/>
      <c r="X17953" s="4"/>
      <c r="AJ17953" s="4"/>
      <c r="AK17953" s="4"/>
      <c r="AL17953" s="4"/>
      <c r="AM17953" s="4"/>
    </row>
    <row r="17954" spans="21:39" x14ac:dyDescent="0.2">
      <c r="U17954" s="4"/>
      <c r="V17954" s="4"/>
      <c r="W17954" s="4"/>
      <c r="X17954" s="4"/>
      <c r="AJ17954" s="4"/>
      <c r="AK17954" s="4"/>
      <c r="AL17954" s="4"/>
      <c r="AM17954" s="4"/>
    </row>
    <row r="17955" spans="21:39" x14ac:dyDescent="0.2">
      <c r="U17955" s="4"/>
      <c r="V17955" s="4"/>
      <c r="W17955" s="4"/>
      <c r="X17955" s="4"/>
      <c r="AJ17955" s="4"/>
      <c r="AK17955" s="4"/>
      <c r="AL17955" s="4"/>
      <c r="AM17955" s="4"/>
    </row>
    <row r="17956" spans="21:39" x14ac:dyDescent="0.2">
      <c r="U17956" s="4"/>
      <c r="V17956" s="4"/>
      <c r="W17956" s="4"/>
      <c r="X17956" s="4"/>
      <c r="AJ17956" s="4"/>
      <c r="AK17956" s="4"/>
      <c r="AL17956" s="4"/>
      <c r="AM17956" s="4"/>
    </row>
    <row r="17957" spans="21:39" x14ac:dyDescent="0.2">
      <c r="U17957" s="4"/>
      <c r="V17957" s="4"/>
      <c r="W17957" s="4"/>
      <c r="X17957" s="4"/>
      <c r="AJ17957" s="4"/>
      <c r="AK17957" s="4"/>
      <c r="AL17957" s="4"/>
      <c r="AM17957" s="4"/>
    </row>
    <row r="17958" spans="21:39" x14ac:dyDescent="0.2">
      <c r="U17958" s="4"/>
      <c r="V17958" s="4"/>
      <c r="W17958" s="4"/>
      <c r="X17958" s="4"/>
      <c r="AJ17958" s="4"/>
      <c r="AK17958" s="4"/>
      <c r="AL17958" s="4"/>
      <c r="AM17958" s="4"/>
    </row>
    <row r="17959" spans="21:39" x14ac:dyDescent="0.2">
      <c r="U17959" s="4"/>
      <c r="V17959" s="4"/>
      <c r="W17959" s="4"/>
      <c r="X17959" s="4"/>
      <c r="AJ17959" s="4"/>
      <c r="AK17959" s="4"/>
      <c r="AL17959" s="4"/>
      <c r="AM17959" s="4"/>
    </row>
    <row r="17960" spans="21:39" x14ac:dyDescent="0.2">
      <c r="U17960" s="4"/>
      <c r="V17960" s="4"/>
      <c r="W17960" s="4"/>
      <c r="X17960" s="4"/>
      <c r="AJ17960" s="4"/>
      <c r="AK17960" s="4"/>
      <c r="AL17960" s="4"/>
      <c r="AM17960" s="4"/>
    </row>
    <row r="17961" spans="21:39" x14ac:dyDescent="0.2">
      <c r="U17961" s="4"/>
      <c r="V17961" s="4"/>
      <c r="W17961" s="4"/>
      <c r="X17961" s="4"/>
      <c r="AJ17961" s="4"/>
      <c r="AK17961" s="4"/>
      <c r="AL17961" s="4"/>
      <c r="AM17961" s="4"/>
    </row>
    <row r="17962" spans="21:39" x14ac:dyDescent="0.2">
      <c r="U17962" s="4"/>
      <c r="V17962" s="4"/>
      <c r="W17962" s="4"/>
      <c r="X17962" s="4"/>
      <c r="AJ17962" s="4"/>
      <c r="AK17962" s="4"/>
      <c r="AL17962" s="4"/>
      <c r="AM17962" s="4"/>
    </row>
    <row r="17963" spans="21:39" x14ac:dyDescent="0.2">
      <c r="U17963" s="4"/>
      <c r="V17963" s="4"/>
      <c r="W17963" s="4"/>
      <c r="X17963" s="4"/>
      <c r="AJ17963" s="4"/>
      <c r="AK17963" s="4"/>
      <c r="AL17963" s="4"/>
      <c r="AM17963" s="4"/>
    </row>
    <row r="17964" spans="21:39" x14ac:dyDescent="0.2">
      <c r="U17964" s="4"/>
      <c r="V17964" s="4"/>
      <c r="W17964" s="4"/>
      <c r="X17964" s="4"/>
      <c r="AJ17964" s="4"/>
      <c r="AK17964" s="4"/>
      <c r="AL17964" s="4"/>
      <c r="AM17964" s="4"/>
    </row>
    <row r="17965" spans="21:39" x14ac:dyDescent="0.2">
      <c r="U17965" s="4"/>
      <c r="V17965" s="4"/>
      <c r="W17965" s="4"/>
      <c r="X17965" s="4"/>
      <c r="AJ17965" s="4"/>
      <c r="AK17965" s="4"/>
      <c r="AL17965" s="4"/>
      <c r="AM17965" s="4"/>
    </row>
    <row r="17966" spans="21:39" x14ac:dyDescent="0.2">
      <c r="U17966" s="4"/>
      <c r="V17966" s="4"/>
      <c r="W17966" s="4"/>
      <c r="X17966" s="4"/>
      <c r="AJ17966" s="4"/>
      <c r="AK17966" s="4"/>
      <c r="AL17966" s="4"/>
      <c r="AM17966" s="4"/>
    </row>
    <row r="17967" spans="21:39" x14ac:dyDescent="0.2">
      <c r="U17967" s="4"/>
      <c r="V17967" s="4"/>
      <c r="W17967" s="4"/>
      <c r="X17967" s="4"/>
      <c r="AJ17967" s="4"/>
      <c r="AK17967" s="4"/>
      <c r="AL17967" s="4"/>
      <c r="AM17967" s="4"/>
    </row>
    <row r="17968" spans="21:39" x14ac:dyDescent="0.2">
      <c r="U17968" s="4"/>
      <c r="V17968" s="4"/>
      <c r="W17968" s="4"/>
      <c r="X17968" s="4"/>
      <c r="AJ17968" s="4"/>
      <c r="AK17968" s="4"/>
      <c r="AL17968" s="4"/>
      <c r="AM17968" s="4"/>
    </row>
    <row r="17969" spans="21:39" x14ac:dyDescent="0.2">
      <c r="U17969" s="4"/>
      <c r="V17969" s="4"/>
      <c r="W17969" s="4"/>
      <c r="X17969" s="4"/>
      <c r="AJ17969" s="4"/>
      <c r="AK17969" s="4"/>
      <c r="AL17969" s="4"/>
      <c r="AM17969" s="4"/>
    </row>
    <row r="17970" spans="21:39" x14ac:dyDescent="0.2">
      <c r="U17970" s="4"/>
      <c r="V17970" s="4"/>
      <c r="W17970" s="4"/>
      <c r="X17970" s="4"/>
      <c r="AJ17970" s="4"/>
      <c r="AK17970" s="4"/>
      <c r="AL17970" s="4"/>
      <c r="AM17970" s="4"/>
    </row>
    <row r="17971" spans="21:39" x14ac:dyDescent="0.2">
      <c r="U17971" s="4"/>
      <c r="V17971" s="4"/>
      <c r="W17971" s="4"/>
      <c r="X17971" s="4"/>
      <c r="AJ17971" s="4"/>
      <c r="AK17971" s="4"/>
      <c r="AL17971" s="4"/>
      <c r="AM17971" s="4"/>
    </row>
    <row r="17972" spans="21:39" x14ac:dyDescent="0.2">
      <c r="U17972" s="4"/>
      <c r="V17972" s="4"/>
      <c r="W17972" s="4"/>
      <c r="X17972" s="4"/>
      <c r="AJ17972" s="4"/>
      <c r="AK17972" s="4"/>
      <c r="AL17972" s="4"/>
      <c r="AM17972" s="4"/>
    </row>
    <row r="17973" spans="21:39" x14ac:dyDescent="0.2">
      <c r="U17973" s="4"/>
      <c r="V17973" s="4"/>
      <c r="W17973" s="4"/>
      <c r="X17973" s="4"/>
      <c r="AJ17973" s="4"/>
      <c r="AK17973" s="4"/>
      <c r="AL17973" s="4"/>
      <c r="AM17973" s="4"/>
    </row>
    <row r="17974" spans="21:39" x14ac:dyDescent="0.2">
      <c r="U17974" s="4"/>
      <c r="V17974" s="4"/>
      <c r="W17974" s="4"/>
      <c r="X17974" s="4"/>
      <c r="AJ17974" s="4"/>
      <c r="AK17974" s="4"/>
      <c r="AL17974" s="4"/>
      <c r="AM17974" s="4"/>
    </row>
    <row r="17975" spans="21:39" x14ac:dyDescent="0.2">
      <c r="U17975" s="4"/>
      <c r="V17975" s="4"/>
      <c r="W17975" s="4"/>
      <c r="X17975" s="4"/>
      <c r="AJ17975" s="4"/>
      <c r="AK17975" s="4"/>
      <c r="AL17975" s="4"/>
      <c r="AM17975" s="4"/>
    </row>
    <row r="17976" spans="21:39" x14ac:dyDescent="0.2">
      <c r="U17976" s="4"/>
      <c r="V17976" s="4"/>
      <c r="W17976" s="4"/>
      <c r="X17976" s="4"/>
      <c r="AJ17976" s="4"/>
      <c r="AK17976" s="4"/>
      <c r="AL17976" s="4"/>
      <c r="AM17976" s="4"/>
    </row>
    <row r="17977" spans="21:39" x14ac:dyDescent="0.2">
      <c r="U17977" s="4"/>
      <c r="V17977" s="4"/>
      <c r="W17977" s="4"/>
      <c r="X17977" s="4"/>
      <c r="AJ17977" s="4"/>
      <c r="AK17977" s="4"/>
      <c r="AL17977" s="4"/>
      <c r="AM17977" s="4"/>
    </row>
    <row r="17978" spans="21:39" x14ac:dyDescent="0.2">
      <c r="U17978" s="4"/>
      <c r="V17978" s="4"/>
      <c r="W17978" s="4"/>
      <c r="X17978" s="4"/>
      <c r="AJ17978" s="4"/>
      <c r="AK17978" s="4"/>
      <c r="AL17978" s="4"/>
      <c r="AM17978" s="4"/>
    </row>
    <row r="17979" spans="21:39" x14ac:dyDescent="0.2">
      <c r="U17979" s="4"/>
      <c r="V17979" s="4"/>
      <c r="W17979" s="4"/>
      <c r="X17979" s="4"/>
      <c r="AJ17979" s="4"/>
      <c r="AK17979" s="4"/>
      <c r="AL17979" s="4"/>
      <c r="AM17979" s="4"/>
    </row>
    <row r="17980" spans="21:39" x14ac:dyDescent="0.2">
      <c r="U17980" s="4"/>
      <c r="V17980" s="4"/>
      <c r="W17980" s="4"/>
      <c r="X17980" s="4"/>
      <c r="AJ17980" s="4"/>
      <c r="AK17980" s="4"/>
      <c r="AL17980" s="4"/>
      <c r="AM17980" s="4"/>
    </row>
    <row r="17981" spans="21:39" x14ac:dyDescent="0.2">
      <c r="U17981" s="4"/>
      <c r="V17981" s="4"/>
      <c r="W17981" s="4"/>
      <c r="X17981" s="4"/>
      <c r="AJ17981" s="4"/>
      <c r="AK17981" s="4"/>
      <c r="AL17981" s="4"/>
      <c r="AM17981" s="4"/>
    </row>
    <row r="17982" spans="21:39" x14ac:dyDescent="0.2">
      <c r="U17982" s="4"/>
      <c r="V17982" s="4"/>
      <c r="W17982" s="4"/>
      <c r="X17982" s="4"/>
      <c r="AJ17982" s="4"/>
      <c r="AK17982" s="4"/>
      <c r="AL17982" s="4"/>
      <c r="AM17982" s="4"/>
    </row>
    <row r="17983" spans="21:39" x14ac:dyDescent="0.2">
      <c r="U17983" s="4"/>
      <c r="V17983" s="4"/>
      <c r="W17983" s="4"/>
      <c r="X17983" s="4"/>
      <c r="AJ17983" s="4"/>
      <c r="AK17983" s="4"/>
      <c r="AL17983" s="4"/>
      <c r="AM17983" s="4"/>
    </row>
    <row r="17984" spans="21:39" x14ac:dyDescent="0.2">
      <c r="U17984" s="4"/>
      <c r="V17984" s="4"/>
      <c r="W17984" s="4"/>
      <c r="X17984" s="4"/>
      <c r="AJ17984" s="4"/>
      <c r="AK17984" s="4"/>
      <c r="AL17984" s="4"/>
      <c r="AM17984" s="4"/>
    </row>
    <row r="17985" spans="21:39" x14ac:dyDescent="0.2">
      <c r="U17985" s="4"/>
      <c r="V17985" s="4"/>
      <c r="W17985" s="4"/>
      <c r="X17985" s="4"/>
      <c r="AJ17985" s="4"/>
      <c r="AK17985" s="4"/>
      <c r="AL17985" s="4"/>
      <c r="AM17985" s="4"/>
    </row>
    <row r="17986" spans="21:39" x14ac:dyDescent="0.2">
      <c r="U17986" s="4"/>
      <c r="V17986" s="4"/>
      <c r="W17986" s="4"/>
      <c r="X17986" s="4"/>
      <c r="AJ17986" s="4"/>
      <c r="AK17986" s="4"/>
      <c r="AL17986" s="4"/>
      <c r="AM17986" s="4"/>
    </row>
    <row r="17987" spans="21:39" x14ac:dyDescent="0.2">
      <c r="U17987" s="4"/>
      <c r="V17987" s="4"/>
      <c r="W17987" s="4"/>
      <c r="X17987" s="4"/>
      <c r="AJ17987" s="4"/>
      <c r="AK17987" s="4"/>
      <c r="AL17987" s="4"/>
      <c r="AM17987" s="4"/>
    </row>
    <row r="17988" spans="21:39" x14ac:dyDescent="0.2">
      <c r="U17988" s="4"/>
      <c r="V17988" s="4"/>
      <c r="W17988" s="4"/>
      <c r="X17988" s="4"/>
      <c r="AJ17988" s="4"/>
      <c r="AK17988" s="4"/>
      <c r="AL17988" s="4"/>
      <c r="AM17988" s="4"/>
    </row>
    <row r="17989" spans="21:39" x14ac:dyDescent="0.2">
      <c r="U17989" s="4"/>
      <c r="V17989" s="4"/>
      <c r="W17989" s="4"/>
      <c r="X17989" s="4"/>
      <c r="AJ17989" s="4"/>
      <c r="AK17989" s="4"/>
      <c r="AL17989" s="4"/>
      <c r="AM17989" s="4"/>
    </row>
    <row r="17990" spans="21:39" x14ac:dyDescent="0.2">
      <c r="U17990" s="4"/>
      <c r="V17990" s="4"/>
      <c r="W17990" s="4"/>
      <c r="X17990" s="4"/>
      <c r="AJ17990" s="4"/>
      <c r="AK17990" s="4"/>
      <c r="AL17990" s="4"/>
      <c r="AM17990" s="4"/>
    </row>
    <row r="17991" spans="21:39" x14ac:dyDescent="0.2">
      <c r="U17991" s="4"/>
      <c r="V17991" s="4"/>
      <c r="W17991" s="4"/>
      <c r="X17991" s="4"/>
      <c r="AJ17991" s="4"/>
      <c r="AK17991" s="4"/>
      <c r="AL17991" s="4"/>
      <c r="AM17991" s="4"/>
    </row>
    <row r="17992" spans="21:39" x14ac:dyDescent="0.2">
      <c r="U17992" s="4"/>
      <c r="V17992" s="4"/>
      <c r="W17992" s="4"/>
      <c r="X17992" s="4"/>
      <c r="AJ17992" s="4"/>
      <c r="AK17992" s="4"/>
      <c r="AL17992" s="4"/>
      <c r="AM17992" s="4"/>
    </row>
    <row r="17993" spans="21:39" x14ac:dyDescent="0.2">
      <c r="U17993" s="4"/>
      <c r="V17993" s="4"/>
      <c r="W17993" s="4"/>
      <c r="X17993" s="4"/>
      <c r="AJ17993" s="4"/>
      <c r="AK17993" s="4"/>
      <c r="AL17993" s="4"/>
      <c r="AM17993" s="4"/>
    </row>
    <row r="17994" spans="21:39" x14ac:dyDescent="0.2">
      <c r="U17994" s="4"/>
      <c r="V17994" s="4"/>
      <c r="W17994" s="4"/>
      <c r="X17994" s="4"/>
      <c r="AJ17994" s="4"/>
      <c r="AK17994" s="4"/>
      <c r="AL17994" s="4"/>
      <c r="AM17994" s="4"/>
    </row>
    <row r="17995" spans="21:39" x14ac:dyDescent="0.2">
      <c r="U17995" s="4"/>
      <c r="V17995" s="4"/>
      <c r="W17995" s="4"/>
      <c r="X17995" s="4"/>
      <c r="AJ17995" s="4"/>
      <c r="AK17995" s="4"/>
      <c r="AL17995" s="4"/>
      <c r="AM17995" s="4"/>
    </row>
    <row r="17996" spans="21:39" x14ac:dyDescent="0.2">
      <c r="U17996" s="4"/>
      <c r="V17996" s="4"/>
      <c r="W17996" s="4"/>
      <c r="X17996" s="4"/>
      <c r="AJ17996" s="4"/>
      <c r="AK17996" s="4"/>
      <c r="AL17996" s="4"/>
      <c r="AM17996" s="4"/>
    </row>
    <row r="17997" spans="21:39" x14ac:dyDescent="0.2">
      <c r="U17997" s="4"/>
      <c r="V17997" s="4"/>
      <c r="W17997" s="4"/>
      <c r="X17997" s="4"/>
      <c r="AJ17997" s="4"/>
      <c r="AK17997" s="4"/>
      <c r="AL17997" s="4"/>
      <c r="AM17997" s="4"/>
    </row>
    <row r="17998" spans="21:39" x14ac:dyDescent="0.2">
      <c r="U17998" s="4"/>
      <c r="V17998" s="4"/>
      <c r="W17998" s="4"/>
      <c r="X17998" s="4"/>
      <c r="AJ17998" s="4"/>
      <c r="AK17998" s="4"/>
      <c r="AL17998" s="4"/>
      <c r="AM17998" s="4"/>
    </row>
    <row r="17999" spans="21:39" x14ac:dyDescent="0.2">
      <c r="U17999" s="4"/>
      <c r="V17999" s="4"/>
      <c r="W17999" s="4"/>
      <c r="X17999" s="4"/>
      <c r="AJ17999" s="4"/>
      <c r="AK17999" s="4"/>
      <c r="AL17999" s="4"/>
      <c r="AM17999" s="4"/>
    </row>
    <row r="18000" spans="21:39" x14ac:dyDescent="0.2">
      <c r="U18000" s="4"/>
      <c r="V18000" s="4"/>
      <c r="W18000" s="4"/>
      <c r="X18000" s="4"/>
      <c r="AJ18000" s="4"/>
      <c r="AK18000" s="4"/>
      <c r="AL18000" s="4"/>
      <c r="AM18000" s="4"/>
    </row>
    <row r="18001" spans="21:39" x14ac:dyDescent="0.2">
      <c r="U18001" s="4"/>
      <c r="V18001" s="4"/>
      <c r="W18001" s="4"/>
      <c r="X18001" s="4"/>
      <c r="AJ18001" s="4"/>
      <c r="AK18001" s="4"/>
      <c r="AL18001" s="4"/>
      <c r="AM18001" s="4"/>
    </row>
    <row r="18002" spans="21:39" x14ac:dyDescent="0.2">
      <c r="U18002" s="4"/>
      <c r="V18002" s="4"/>
      <c r="W18002" s="4"/>
      <c r="X18002" s="4"/>
      <c r="AJ18002" s="4"/>
      <c r="AK18002" s="4"/>
      <c r="AL18002" s="4"/>
      <c r="AM18002" s="4"/>
    </row>
    <row r="18003" spans="21:39" x14ac:dyDescent="0.2">
      <c r="U18003" s="4"/>
      <c r="V18003" s="4"/>
      <c r="W18003" s="4"/>
      <c r="X18003" s="4"/>
      <c r="AJ18003" s="4"/>
      <c r="AK18003" s="4"/>
      <c r="AL18003" s="4"/>
      <c r="AM18003" s="4"/>
    </row>
    <row r="18004" spans="21:39" x14ac:dyDescent="0.2">
      <c r="U18004" s="4"/>
      <c r="V18004" s="4"/>
      <c r="W18004" s="4"/>
      <c r="X18004" s="4"/>
      <c r="AJ18004" s="4"/>
      <c r="AK18004" s="4"/>
      <c r="AL18004" s="4"/>
      <c r="AM18004" s="4"/>
    </row>
    <row r="18005" spans="21:39" x14ac:dyDescent="0.2">
      <c r="U18005" s="4"/>
      <c r="V18005" s="4"/>
      <c r="W18005" s="4"/>
      <c r="X18005" s="4"/>
      <c r="AJ18005" s="4"/>
      <c r="AK18005" s="4"/>
      <c r="AL18005" s="4"/>
      <c r="AM18005" s="4"/>
    </row>
    <row r="18006" spans="21:39" x14ac:dyDescent="0.2">
      <c r="U18006" s="4"/>
      <c r="V18006" s="4"/>
      <c r="W18006" s="4"/>
      <c r="X18006" s="4"/>
      <c r="AJ18006" s="4"/>
      <c r="AK18006" s="4"/>
      <c r="AL18006" s="4"/>
      <c r="AM18006" s="4"/>
    </row>
    <row r="18007" spans="21:39" x14ac:dyDescent="0.2">
      <c r="U18007" s="4"/>
      <c r="V18007" s="4"/>
      <c r="W18007" s="4"/>
      <c r="X18007" s="4"/>
      <c r="AJ18007" s="4"/>
      <c r="AK18007" s="4"/>
      <c r="AL18007" s="4"/>
      <c r="AM18007" s="4"/>
    </row>
    <row r="18008" spans="21:39" x14ac:dyDescent="0.2">
      <c r="U18008" s="4"/>
      <c r="V18008" s="4"/>
      <c r="W18008" s="4"/>
      <c r="X18008" s="4"/>
      <c r="AJ18008" s="4"/>
      <c r="AK18008" s="4"/>
      <c r="AL18008" s="4"/>
      <c r="AM18008" s="4"/>
    </row>
    <row r="18009" spans="21:39" x14ac:dyDescent="0.2">
      <c r="U18009" s="4"/>
      <c r="V18009" s="4"/>
      <c r="W18009" s="4"/>
      <c r="X18009" s="4"/>
      <c r="AJ18009" s="4"/>
      <c r="AK18009" s="4"/>
      <c r="AL18009" s="4"/>
      <c r="AM18009" s="4"/>
    </row>
    <row r="18010" spans="21:39" x14ac:dyDescent="0.2">
      <c r="U18010" s="4"/>
      <c r="V18010" s="4"/>
      <c r="W18010" s="4"/>
      <c r="X18010" s="4"/>
      <c r="AJ18010" s="4"/>
      <c r="AK18010" s="4"/>
      <c r="AL18010" s="4"/>
      <c r="AM18010" s="4"/>
    </row>
    <row r="18011" spans="21:39" x14ac:dyDescent="0.2">
      <c r="U18011" s="4"/>
      <c r="V18011" s="4"/>
      <c r="W18011" s="4"/>
      <c r="X18011" s="4"/>
      <c r="AJ18011" s="4"/>
      <c r="AK18011" s="4"/>
      <c r="AL18011" s="4"/>
      <c r="AM18011" s="4"/>
    </row>
    <row r="18012" spans="21:39" x14ac:dyDescent="0.2">
      <c r="U18012" s="4"/>
      <c r="V18012" s="4"/>
      <c r="W18012" s="4"/>
      <c r="X18012" s="4"/>
      <c r="AJ18012" s="4"/>
      <c r="AK18012" s="4"/>
      <c r="AL18012" s="4"/>
      <c r="AM18012" s="4"/>
    </row>
    <row r="18013" spans="21:39" x14ac:dyDescent="0.2">
      <c r="U18013" s="4"/>
      <c r="V18013" s="4"/>
      <c r="W18013" s="4"/>
      <c r="X18013" s="4"/>
      <c r="AJ18013" s="4"/>
      <c r="AK18013" s="4"/>
      <c r="AL18013" s="4"/>
      <c r="AM18013" s="4"/>
    </row>
    <row r="18014" spans="21:39" x14ac:dyDescent="0.2">
      <c r="U18014" s="4"/>
      <c r="V18014" s="4"/>
      <c r="W18014" s="4"/>
      <c r="X18014" s="4"/>
      <c r="AJ18014" s="4"/>
      <c r="AK18014" s="4"/>
      <c r="AL18014" s="4"/>
      <c r="AM18014" s="4"/>
    </row>
    <row r="18015" spans="21:39" x14ac:dyDescent="0.2">
      <c r="U18015" s="4"/>
      <c r="V18015" s="4"/>
      <c r="W18015" s="4"/>
      <c r="X18015" s="4"/>
      <c r="AJ18015" s="4"/>
      <c r="AK18015" s="4"/>
      <c r="AL18015" s="4"/>
      <c r="AM18015" s="4"/>
    </row>
    <row r="18016" spans="21:39" x14ac:dyDescent="0.2">
      <c r="U18016" s="4"/>
      <c r="V18016" s="4"/>
      <c r="W18016" s="4"/>
      <c r="X18016" s="4"/>
      <c r="AJ18016" s="4"/>
      <c r="AK18016" s="4"/>
      <c r="AL18016" s="4"/>
      <c r="AM18016" s="4"/>
    </row>
    <row r="18017" spans="21:39" x14ac:dyDescent="0.2">
      <c r="U18017" s="4"/>
      <c r="V18017" s="4"/>
      <c r="W18017" s="4"/>
      <c r="X18017" s="4"/>
      <c r="AJ18017" s="4"/>
      <c r="AK18017" s="4"/>
      <c r="AL18017" s="4"/>
      <c r="AM18017" s="4"/>
    </row>
    <row r="18018" spans="21:39" x14ac:dyDescent="0.2">
      <c r="U18018" s="4"/>
      <c r="V18018" s="4"/>
      <c r="W18018" s="4"/>
      <c r="X18018" s="4"/>
      <c r="AJ18018" s="4"/>
      <c r="AK18018" s="4"/>
      <c r="AL18018" s="4"/>
      <c r="AM18018" s="4"/>
    </row>
    <row r="18019" spans="21:39" x14ac:dyDescent="0.2">
      <c r="U18019" s="4"/>
      <c r="V18019" s="4"/>
      <c r="W18019" s="4"/>
      <c r="X18019" s="4"/>
      <c r="AJ18019" s="4"/>
      <c r="AK18019" s="4"/>
      <c r="AL18019" s="4"/>
      <c r="AM18019" s="4"/>
    </row>
    <row r="18020" spans="21:39" x14ac:dyDescent="0.2">
      <c r="U18020" s="4"/>
      <c r="V18020" s="4"/>
      <c r="W18020" s="4"/>
      <c r="X18020" s="4"/>
      <c r="AJ18020" s="4"/>
      <c r="AK18020" s="4"/>
      <c r="AL18020" s="4"/>
      <c r="AM18020" s="4"/>
    </row>
    <row r="18021" spans="21:39" x14ac:dyDescent="0.2">
      <c r="U18021" s="4"/>
      <c r="V18021" s="4"/>
      <c r="W18021" s="4"/>
      <c r="X18021" s="4"/>
      <c r="AJ18021" s="4"/>
      <c r="AK18021" s="4"/>
      <c r="AL18021" s="4"/>
      <c r="AM18021" s="4"/>
    </row>
    <row r="18022" spans="21:39" x14ac:dyDescent="0.2">
      <c r="U18022" s="4"/>
      <c r="V18022" s="4"/>
      <c r="W18022" s="4"/>
      <c r="X18022" s="4"/>
      <c r="AJ18022" s="4"/>
      <c r="AK18022" s="4"/>
      <c r="AL18022" s="4"/>
      <c r="AM18022" s="4"/>
    </row>
    <row r="18023" spans="21:39" x14ac:dyDescent="0.2">
      <c r="U18023" s="4"/>
      <c r="V18023" s="4"/>
      <c r="W18023" s="4"/>
      <c r="X18023" s="4"/>
      <c r="AJ18023" s="4"/>
      <c r="AK18023" s="4"/>
      <c r="AL18023" s="4"/>
      <c r="AM18023" s="4"/>
    </row>
    <row r="18024" spans="21:39" x14ac:dyDescent="0.2">
      <c r="U18024" s="4"/>
      <c r="V18024" s="4"/>
      <c r="W18024" s="4"/>
      <c r="X18024" s="4"/>
      <c r="AJ18024" s="4"/>
      <c r="AK18024" s="4"/>
      <c r="AL18024" s="4"/>
      <c r="AM18024" s="4"/>
    </row>
    <row r="18025" spans="21:39" x14ac:dyDescent="0.2">
      <c r="U18025" s="4"/>
      <c r="V18025" s="4"/>
      <c r="W18025" s="4"/>
      <c r="X18025" s="4"/>
      <c r="AJ18025" s="4"/>
      <c r="AK18025" s="4"/>
      <c r="AL18025" s="4"/>
      <c r="AM18025" s="4"/>
    </row>
    <row r="18026" spans="21:39" x14ac:dyDescent="0.2">
      <c r="U18026" s="4"/>
      <c r="V18026" s="4"/>
      <c r="W18026" s="4"/>
      <c r="X18026" s="4"/>
      <c r="AJ18026" s="4"/>
      <c r="AK18026" s="4"/>
      <c r="AL18026" s="4"/>
      <c r="AM18026" s="4"/>
    </row>
    <row r="18027" spans="21:39" x14ac:dyDescent="0.2">
      <c r="U18027" s="4"/>
      <c r="V18027" s="4"/>
      <c r="W18027" s="4"/>
      <c r="X18027" s="4"/>
      <c r="AJ18027" s="4"/>
      <c r="AK18027" s="4"/>
      <c r="AL18027" s="4"/>
      <c r="AM18027" s="4"/>
    </row>
    <row r="18028" spans="21:39" x14ac:dyDescent="0.2">
      <c r="U18028" s="4"/>
      <c r="V18028" s="4"/>
      <c r="W18028" s="4"/>
      <c r="X18028" s="4"/>
      <c r="AJ18028" s="4"/>
      <c r="AK18028" s="4"/>
      <c r="AL18028" s="4"/>
      <c r="AM18028" s="4"/>
    </row>
    <row r="18029" spans="21:39" x14ac:dyDescent="0.2">
      <c r="U18029" s="4"/>
      <c r="V18029" s="4"/>
      <c r="W18029" s="4"/>
      <c r="X18029" s="4"/>
      <c r="AJ18029" s="4"/>
      <c r="AK18029" s="4"/>
      <c r="AL18029" s="4"/>
      <c r="AM18029" s="4"/>
    </row>
    <row r="18030" spans="21:39" x14ac:dyDescent="0.2">
      <c r="U18030" s="4"/>
      <c r="V18030" s="4"/>
      <c r="W18030" s="4"/>
      <c r="X18030" s="4"/>
      <c r="AJ18030" s="4"/>
      <c r="AK18030" s="4"/>
      <c r="AL18030" s="4"/>
      <c r="AM18030" s="4"/>
    </row>
    <row r="18031" spans="21:39" x14ac:dyDescent="0.2">
      <c r="U18031" s="4"/>
      <c r="V18031" s="4"/>
      <c r="W18031" s="4"/>
      <c r="X18031" s="4"/>
      <c r="AJ18031" s="4"/>
      <c r="AK18031" s="4"/>
      <c r="AL18031" s="4"/>
      <c r="AM18031" s="4"/>
    </row>
    <row r="18032" spans="21:39" x14ac:dyDescent="0.2">
      <c r="U18032" s="4"/>
      <c r="V18032" s="4"/>
      <c r="W18032" s="4"/>
      <c r="X18032" s="4"/>
      <c r="AJ18032" s="4"/>
      <c r="AK18032" s="4"/>
      <c r="AL18032" s="4"/>
      <c r="AM18032" s="4"/>
    </row>
    <row r="18033" spans="21:39" x14ac:dyDescent="0.2">
      <c r="U18033" s="4"/>
      <c r="V18033" s="4"/>
      <c r="W18033" s="4"/>
      <c r="X18033" s="4"/>
      <c r="AJ18033" s="4"/>
      <c r="AK18033" s="4"/>
      <c r="AL18033" s="4"/>
      <c r="AM18033" s="4"/>
    </row>
    <row r="18034" spans="21:39" x14ac:dyDescent="0.2">
      <c r="U18034" s="4"/>
      <c r="V18034" s="4"/>
      <c r="W18034" s="4"/>
      <c r="X18034" s="4"/>
      <c r="AJ18034" s="4"/>
      <c r="AK18034" s="4"/>
      <c r="AL18034" s="4"/>
      <c r="AM18034" s="4"/>
    </row>
    <row r="18035" spans="21:39" x14ac:dyDescent="0.2">
      <c r="U18035" s="4"/>
      <c r="V18035" s="4"/>
      <c r="W18035" s="4"/>
      <c r="X18035" s="4"/>
      <c r="AJ18035" s="4"/>
      <c r="AK18035" s="4"/>
      <c r="AL18035" s="4"/>
      <c r="AM18035" s="4"/>
    </row>
    <row r="18036" spans="21:39" x14ac:dyDescent="0.2">
      <c r="U18036" s="4"/>
      <c r="V18036" s="4"/>
      <c r="W18036" s="4"/>
      <c r="X18036" s="4"/>
      <c r="AJ18036" s="4"/>
      <c r="AK18036" s="4"/>
      <c r="AL18036" s="4"/>
      <c r="AM18036" s="4"/>
    </row>
    <row r="18037" spans="21:39" x14ac:dyDescent="0.2">
      <c r="U18037" s="4"/>
      <c r="V18037" s="4"/>
      <c r="W18037" s="4"/>
      <c r="X18037" s="4"/>
      <c r="AJ18037" s="4"/>
      <c r="AK18037" s="4"/>
      <c r="AL18037" s="4"/>
      <c r="AM18037" s="4"/>
    </row>
    <row r="18038" spans="21:39" x14ac:dyDescent="0.2">
      <c r="U18038" s="4"/>
      <c r="V18038" s="4"/>
      <c r="W18038" s="4"/>
      <c r="X18038" s="4"/>
      <c r="AJ18038" s="4"/>
      <c r="AK18038" s="4"/>
      <c r="AL18038" s="4"/>
      <c r="AM18038" s="4"/>
    </row>
    <row r="18039" spans="21:39" x14ac:dyDescent="0.2">
      <c r="U18039" s="4"/>
      <c r="V18039" s="4"/>
      <c r="W18039" s="4"/>
      <c r="X18039" s="4"/>
      <c r="AJ18039" s="4"/>
      <c r="AK18039" s="4"/>
      <c r="AL18039" s="4"/>
      <c r="AM18039" s="4"/>
    </row>
    <row r="18040" spans="21:39" x14ac:dyDescent="0.2">
      <c r="U18040" s="4"/>
      <c r="V18040" s="4"/>
      <c r="W18040" s="4"/>
      <c r="X18040" s="4"/>
      <c r="AJ18040" s="4"/>
      <c r="AK18040" s="4"/>
      <c r="AL18040" s="4"/>
      <c r="AM18040" s="4"/>
    </row>
    <row r="18041" spans="21:39" x14ac:dyDescent="0.2">
      <c r="U18041" s="4"/>
      <c r="V18041" s="4"/>
      <c r="W18041" s="4"/>
      <c r="X18041" s="4"/>
      <c r="AJ18041" s="4"/>
      <c r="AK18041" s="4"/>
      <c r="AL18041" s="4"/>
      <c r="AM18041" s="4"/>
    </row>
    <row r="18042" spans="21:39" x14ac:dyDescent="0.2">
      <c r="U18042" s="4"/>
      <c r="V18042" s="4"/>
      <c r="W18042" s="4"/>
      <c r="X18042" s="4"/>
      <c r="AJ18042" s="4"/>
      <c r="AK18042" s="4"/>
      <c r="AL18042" s="4"/>
      <c r="AM18042" s="4"/>
    </row>
    <row r="18043" spans="21:39" x14ac:dyDescent="0.2">
      <c r="U18043" s="4"/>
      <c r="V18043" s="4"/>
      <c r="W18043" s="4"/>
      <c r="X18043" s="4"/>
      <c r="AJ18043" s="4"/>
      <c r="AK18043" s="4"/>
      <c r="AL18043" s="4"/>
      <c r="AM18043" s="4"/>
    </row>
    <row r="18044" spans="21:39" x14ac:dyDescent="0.2">
      <c r="U18044" s="4"/>
      <c r="V18044" s="4"/>
      <c r="W18044" s="4"/>
      <c r="X18044" s="4"/>
      <c r="AJ18044" s="4"/>
      <c r="AK18044" s="4"/>
      <c r="AL18044" s="4"/>
      <c r="AM18044" s="4"/>
    </row>
    <row r="18045" spans="21:39" x14ac:dyDescent="0.2">
      <c r="U18045" s="4"/>
      <c r="V18045" s="4"/>
      <c r="W18045" s="4"/>
      <c r="X18045" s="4"/>
      <c r="AJ18045" s="4"/>
      <c r="AK18045" s="4"/>
      <c r="AL18045" s="4"/>
      <c r="AM18045" s="4"/>
    </row>
    <row r="18046" spans="21:39" x14ac:dyDescent="0.2">
      <c r="U18046" s="4"/>
      <c r="V18046" s="4"/>
      <c r="W18046" s="4"/>
      <c r="X18046" s="4"/>
      <c r="AJ18046" s="4"/>
      <c r="AK18046" s="4"/>
      <c r="AL18046" s="4"/>
      <c r="AM18046" s="4"/>
    </row>
    <row r="18047" spans="21:39" x14ac:dyDescent="0.2">
      <c r="U18047" s="4"/>
      <c r="V18047" s="4"/>
      <c r="W18047" s="4"/>
      <c r="X18047" s="4"/>
      <c r="AJ18047" s="4"/>
      <c r="AK18047" s="4"/>
      <c r="AL18047" s="4"/>
      <c r="AM18047" s="4"/>
    </row>
    <row r="18048" spans="21:39" x14ac:dyDescent="0.2">
      <c r="U18048" s="4"/>
      <c r="V18048" s="4"/>
      <c r="W18048" s="4"/>
      <c r="X18048" s="4"/>
      <c r="AJ18048" s="4"/>
      <c r="AK18048" s="4"/>
      <c r="AL18048" s="4"/>
      <c r="AM18048" s="4"/>
    </row>
    <row r="18049" spans="21:39" x14ac:dyDescent="0.2">
      <c r="U18049" s="4"/>
      <c r="V18049" s="4"/>
      <c r="W18049" s="4"/>
      <c r="X18049" s="4"/>
      <c r="AJ18049" s="4"/>
      <c r="AK18049" s="4"/>
      <c r="AL18049" s="4"/>
      <c r="AM18049" s="4"/>
    </row>
    <row r="18050" spans="21:39" x14ac:dyDescent="0.2">
      <c r="U18050" s="4"/>
      <c r="V18050" s="4"/>
      <c r="W18050" s="4"/>
      <c r="X18050" s="4"/>
      <c r="AJ18050" s="4"/>
      <c r="AK18050" s="4"/>
      <c r="AL18050" s="4"/>
      <c r="AM18050" s="4"/>
    </row>
    <row r="18051" spans="21:39" x14ac:dyDescent="0.2">
      <c r="U18051" s="4"/>
      <c r="V18051" s="4"/>
      <c r="W18051" s="4"/>
      <c r="X18051" s="4"/>
      <c r="AJ18051" s="4"/>
      <c r="AK18051" s="4"/>
      <c r="AL18051" s="4"/>
      <c r="AM18051" s="4"/>
    </row>
    <row r="18052" spans="21:39" x14ac:dyDescent="0.2">
      <c r="U18052" s="4"/>
      <c r="V18052" s="4"/>
      <c r="W18052" s="4"/>
      <c r="X18052" s="4"/>
      <c r="AJ18052" s="4"/>
      <c r="AK18052" s="4"/>
      <c r="AL18052" s="4"/>
      <c r="AM18052" s="4"/>
    </row>
    <row r="18053" spans="21:39" x14ac:dyDescent="0.2">
      <c r="U18053" s="4"/>
      <c r="V18053" s="4"/>
      <c r="W18053" s="4"/>
      <c r="X18053" s="4"/>
      <c r="AJ18053" s="4"/>
      <c r="AK18053" s="4"/>
      <c r="AL18053" s="4"/>
      <c r="AM18053" s="4"/>
    </row>
    <row r="18054" spans="21:39" x14ac:dyDescent="0.2">
      <c r="U18054" s="4"/>
      <c r="V18054" s="4"/>
      <c r="W18054" s="4"/>
      <c r="X18054" s="4"/>
      <c r="AJ18054" s="4"/>
      <c r="AK18054" s="4"/>
      <c r="AL18054" s="4"/>
      <c r="AM18054" s="4"/>
    </row>
    <row r="18055" spans="21:39" x14ac:dyDescent="0.2">
      <c r="U18055" s="4"/>
      <c r="V18055" s="4"/>
      <c r="W18055" s="4"/>
      <c r="X18055" s="4"/>
      <c r="AJ18055" s="4"/>
      <c r="AK18055" s="4"/>
      <c r="AL18055" s="4"/>
      <c r="AM18055" s="4"/>
    </row>
    <row r="18056" spans="21:39" x14ac:dyDescent="0.2">
      <c r="U18056" s="4"/>
      <c r="V18056" s="4"/>
      <c r="W18056" s="4"/>
      <c r="X18056" s="4"/>
      <c r="AJ18056" s="4"/>
      <c r="AK18056" s="4"/>
      <c r="AL18056" s="4"/>
      <c r="AM18056" s="4"/>
    </row>
    <row r="18057" spans="21:39" x14ac:dyDescent="0.2">
      <c r="U18057" s="4"/>
      <c r="V18057" s="4"/>
      <c r="W18057" s="4"/>
      <c r="X18057" s="4"/>
      <c r="AJ18057" s="4"/>
      <c r="AK18057" s="4"/>
      <c r="AL18057" s="4"/>
      <c r="AM18057" s="4"/>
    </row>
    <row r="18058" spans="21:39" x14ac:dyDescent="0.2">
      <c r="U18058" s="4"/>
      <c r="V18058" s="4"/>
      <c r="W18058" s="4"/>
      <c r="X18058" s="4"/>
      <c r="AJ18058" s="4"/>
      <c r="AK18058" s="4"/>
      <c r="AL18058" s="4"/>
      <c r="AM18058" s="4"/>
    </row>
    <row r="18059" spans="21:39" x14ac:dyDescent="0.2">
      <c r="U18059" s="4"/>
      <c r="V18059" s="4"/>
      <c r="W18059" s="4"/>
      <c r="X18059" s="4"/>
      <c r="AJ18059" s="4"/>
      <c r="AK18059" s="4"/>
      <c r="AL18059" s="4"/>
      <c r="AM18059" s="4"/>
    </row>
    <row r="18060" spans="21:39" x14ac:dyDescent="0.2">
      <c r="U18060" s="4"/>
      <c r="V18060" s="4"/>
      <c r="W18060" s="4"/>
      <c r="X18060" s="4"/>
      <c r="AJ18060" s="4"/>
      <c r="AK18060" s="4"/>
      <c r="AL18060" s="4"/>
      <c r="AM18060" s="4"/>
    </row>
    <row r="18061" spans="21:39" x14ac:dyDescent="0.2">
      <c r="U18061" s="4"/>
      <c r="V18061" s="4"/>
      <c r="W18061" s="4"/>
      <c r="X18061" s="4"/>
      <c r="AJ18061" s="4"/>
      <c r="AK18061" s="4"/>
      <c r="AL18061" s="4"/>
      <c r="AM18061" s="4"/>
    </row>
    <row r="18062" spans="21:39" x14ac:dyDescent="0.2">
      <c r="U18062" s="4"/>
      <c r="V18062" s="4"/>
      <c r="W18062" s="4"/>
      <c r="X18062" s="4"/>
      <c r="AJ18062" s="4"/>
      <c r="AK18062" s="4"/>
      <c r="AL18062" s="4"/>
      <c r="AM18062" s="4"/>
    </row>
    <row r="18063" spans="21:39" x14ac:dyDescent="0.2">
      <c r="U18063" s="4"/>
      <c r="V18063" s="4"/>
      <c r="W18063" s="4"/>
      <c r="X18063" s="4"/>
      <c r="AJ18063" s="4"/>
      <c r="AK18063" s="4"/>
      <c r="AL18063" s="4"/>
      <c r="AM18063" s="4"/>
    </row>
    <row r="18064" spans="21:39" x14ac:dyDescent="0.2">
      <c r="U18064" s="4"/>
      <c r="V18064" s="4"/>
      <c r="W18064" s="4"/>
      <c r="X18064" s="4"/>
      <c r="AJ18064" s="4"/>
      <c r="AK18064" s="4"/>
      <c r="AL18064" s="4"/>
      <c r="AM18064" s="4"/>
    </row>
    <row r="18065" spans="21:39" x14ac:dyDescent="0.2">
      <c r="U18065" s="4"/>
      <c r="V18065" s="4"/>
      <c r="W18065" s="4"/>
      <c r="X18065" s="4"/>
      <c r="AJ18065" s="4"/>
      <c r="AK18065" s="4"/>
      <c r="AL18065" s="4"/>
      <c r="AM18065" s="4"/>
    </row>
    <row r="18066" spans="21:39" x14ac:dyDescent="0.2">
      <c r="U18066" s="4"/>
      <c r="V18066" s="4"/>
      <c r="W18066" s="4"/>
      <c r="X18066" s="4"/>
      <c r="AJ18066" s="4"/>
      <c r="AK18066" s="4"/>
      <c r="AL18066" s="4"/>
      <c r="AM18066" s="4"/>
    </row>
    <row r="18067" spans="21:39" x14ac:dyDescent="0.2">
      <c r="U18067" s="4"/>
      <c r="V18067" s="4"/>
      <c r="W18067" s="4"/>
      <c r="X18067" s="4"/>
      <c r="AJ18067" s="4"/>
      <c r="AK18067" s="4"/>
      <c r="AL18067" s="4"/>
      <c r="AM18067" s="4"/>
    </row>
    <row r="18068" spans="21:39" x14ac:dyDescent="0.2">
      <c r="U18068" s="4"/>
      <c r="V18068" s="4"/>
      <c r="W18068" s="4"/>
      <c r="X18068" s="4"/>
      <c r="AJ18068" s="4"/>
      <c r="AK18068" s="4"/>
      <c r="AL18068" s="4"/>
      <c r="AM18068" s="4"/>
    </row>
    <row r="18069" spans="21:39" x14ac:dyDescent="0.2">
      <c r="U18069" s="4"/>
      <c r="V18069" s="4"/>
      <c r="W18069" s="4"/>
      <c r="X18069" s="4"/>
      <c r="AJ18069" s="4"/>
      <c r="AK18069" s="4"/>
      <c r="AL18069" s="4"/>
      <c r="AM18069" s="4"/>
    </row>
    <row r="18070" spans="21:39" x14ac:dyDescent="0.2">
      <c r="U18070" s="4"/>
      <c r="V18070" s="4"/>
      <c r="W18070" s="4"/>
      <c r="X18070" s="4"/>
      <c r="AJ18070" s="4"/>
      <c r="AK18070" s="4"/>
      <c r="AL18070" s="4"/>
      <c r="AM18070" s="4"/>
    </row>
    <row r="18071" spans="21:39" x14ac:dyDescent="0.2">
      <c r="U18071" s="4"/>
      <c r="V18071" s="4"/>
      <c r="W18071" s="4"/>
      <c r="X18071" s="4"/>
      <c r="AJ18071" s="4"/>
      <c r="AK18071" s="4"/>
      <c r="AL18071" s="4"/>
      <c r="AM18071" s="4"/>
    </row>
    <row r="18072" spans="21:39" x14ac:dyDescent="0.2">
      <c r="U18072" s="4"/>
      <c r="V18072" s="4"/>
      <c r="W18072" s="4"/>
      <c r="X18072" s="4"/>
      <c r="AJ18072" s="4"/>
      <c r="AK18072" s="4"/>
      <c r="AL18072" s="4"/>
      <c r="AM18072" s="4"/>
    </row>
    <row r="18073" spans="21:39" x14ac:dyDescent="0.2">
      <c r="U18073" s="4"/>
      <c r="V18073" s="4"/>
      <c r="W18073" s="4"/>
      <c r="X18073" s="4"/>
      <c r="AJ18073" s="4"/>
      <c r="AK18073" s="4"/>
      <c r="AL18073" s="4"/>
      <c r="AM18073" s="4"/>
    </row>
    <row r="18074" spans="21:39" x14ac:dyDescent="0.2">
      <c r="U18074" s="4"/>
      <c r="V18074" s="4"/>
      <c r="W18074" s="4"/>
      <c r="X18074" s="4"/>
      <c r="AJ18074" s="4"/>
      <c r="AK18074" s="4"/>
      <c r="AL18074" s="4"/>
      <c r="AM18074" s="4"/>
    </row>
    <row r="18075" spans="21:39" x14ac:dyDescent="0.2">
      <c r="U18075" s="4"/>
      <c r="V18075" s="4"/>
      <c r="W18075" s="4"/>
      <c r="X18075" s="4"/>
      <c r="AJ18075" s="4"/>
      <c r="AK18075" s="4"/>
      <c r="AL18075" s="4"/>
      <c r="AM18075" s="4"/>
    </row>
    <row r="18076" spans="21:39" x14ac:dyDescent="0.2">
      <c r="U18076" s="4"/>
      <c r="V18076" s="4"/>
      <c r="W18076" s="4"/>
      <c r="X18076" s="4"/>
      <c r="AJ18076" s="4"/>
      <c r="AK18076" s="4"/>
      <c r="AL18076" s="4"/>
      <c r="AM18076" s="4"/>
    </row>
    <row r="18077" spans="21:39" x14ac:dyDescent="0.2">
      <c r="U18077" s="4"/>
      <c r="V18077" s="4"/>
      <c r="W18077" s="4"/>
      <c r="X18077" s="4"/>
      <c r="AJ18077" s="4"/>
      <c r="AK18077" s="4"/>
      <c r="AL18077" s="4"/>
      <c r="AM18077" s="4"/>
    </row>
    <row r="18078" spans="21:39" x14ac:dyDescent="0.2">
      <c r="U18078" s="4"/>
      <c r="V18078" s="4"/>
      <c r="W18078" s="4"/>
      <c r="X18078" s="4"/>
      <c r="AJ18078" s="4"/>
      <c r="AK18078" s="4"/>
      <c r="AL18078" s="4"/>
      <c r="AM18078" s="4"/>
    </row>
    <row r="18079" spans="21:39" x14ac:dyDescent="0.2">
      <c r="U18079" s="4"/>
      <c r="V18079" s="4"/>
      <c r="W18079" s="4"/>
      <c r="X18079" s="4"/>
      <c r="AJ18079" s="4"/>
      <c r="AK18079" s="4"/>
      <c r="AL18079" s="4"/>
      <c r="AM18079" s="4"/>
    </row>
    <row r="18080" spans="21:39" x14ac:dyDescent="0.2">
      <c r="U18080" s="4"/>
      <c r="V18080" s="4"/>
      <c r="W18080" s="4"/>
      <c r="X18080" s="4"/>
      <c r="AJ18080" s="4"/>
      <c r="AK18080" s="4"/>
      <c r="AL18080" s="4"/>
      <c r="AM18080" s="4"/>
    </row>
    <row r="18081" spans="21:39" x14ac:dyDescent="0.2">
      <c r="U18081" s="4"/>
      <c r="V18081" s="4"/>
      <c r="W18081" s="4"/>
      <c r="X18081" s="4"/>
      <c r="AJ18081" s="4"/>
      <c r="AK18081" s="4"/>
      <c r="AL18081" s="4"/>
      <c r="AM18081" s="4"/>
    </row>
    <row r="18082" spans="21:39" x14ac:dyDescent="0.2">
      <c r="U18082" s="4"/>
      <c r="V18082" s="4"/>
      <c r="W18082" s="4"/>
      <c r="X18082" s="4"/>
      <c r="AJ18082" s="4"/>
      <c r="AK18082" s="4"/>
      <c r="AL18082" s="4"/>
      <c r="AM18082" s="4"/>
    </row>
    <row r="18083" spans="21:39" x14ac:dyDescent="0.2">
      <c r="U18083" s="4"/>
      <c r="V18083" s="4"/>
      <c r="W18083" s="4"/>
      <c r="X18083" s="4"/>
      <c r="AJ18083" s="4"/>
      <c r="AK18083" s="4"/>
      <c r="AL18083" s="4"/>
      <c r="AM18083" s="4"/>
    </row>
    <row r="18084" spans="21:39" x14ac:dyDescent="0.2">
      <c r="U18084" s="4"/>
      <c r="V18084" s="4"/>
      <c r="W18084" s="4"/>
      <c r="X18084" s="4"/>
      <c r="AJ18084" s="4"/>
      <c r="AK18084" s="4"/>
      <c r="AL18084" s="4"/>
      <c r="AM18084" s="4"/>
    </row>
    <row r="18085" spans="21:39" x14ac:dyDescent="0.2">
      <c r="U18085" s="4"/>
      <c r="V18085" s="4"/>
      <c r="W18085" s="4"/>
      <c r="X18085" s="4"/>
      <c r="AJ18085" s="4"/>
      <c r="AK18085" s="4"/>
      <c r="AL18085" s="4"/>
      <c r="AM18085" s="4"/>
    </row>
    <row r="18086" spans="21:39" x14ac:dyDescent="0.2">
      <c r="U18086" s="4"/>
      <c r="V18086" s="4"/>
      <c r="W18086" s="4"/>
      <c r="X18086" s="4"/>
      <c r="AJ18086" s="4"/>
      <c r="AK18086" s="4"/>
      <c r="AL18086" s="4"/>
      <c r="AM18086" s="4"/>
    </row>
    <row r="18087" spans="21:39" x14ac:dyDescent="0.2">
      <c r="U18087" s="4"/>
      <c r="V18087" s="4"/>
      <c r="W18087" s="4"/>
      <c r="X18087" s="4"/>
      <c r="AJ18087" s="4"/>
      <c r="AK18087" s="4"/>
      <c r="AL18087" s="4"/>
      <c r="AM18087" s="4"/>
    </row>
    <row r="18088" spans="21:39" x14ac:dyDescent="0.2">
      <c r="U18088" s="4"/>
      <c r="V18088" s="4"/>
      <c r="W18088" s="4"/>
      <c r="X18088" s="4"/>
      <c r="AJ18088" s="4"/>
      <c r="AK18088" s="4"/>
      <c r="AL18088" s="4"/>
      <c r="AM18088" s="4"/>
    </row>
    <row r="18089" spans="21:39" x14ac:dyDescent="0.2">
      <c r="U18089" s="4"/>
      <c r="V18089" s="4"/>
      <c r="W18089" s="4"/>
      <c r="X18089" s="4"/>
      <c r="AJ18089" s="4"/>
      <c r="AK18089" s="4"/>
      <c r="AL18089" s="4"/>
      <c r="AM18089" s="4"/>
    </row>
    <row r="18090" spans="21:39" x14ac:dyDescent="0.2">
      <c r="U18090" s="4"/>
      <c r="V18090" s="4"/>
      <c r="W18090" s="4"/>
      <c r="X18090" s="4"/>
      <c r="AJ18090" s="4"/>
      <c r="AK18090" s="4"/>
      <c r="AL18090" s="4"/>
      <c r="AM18090" s="4"/>
    </row>
    <row r="18091" spans="21:39" x14ac:dyDescent="0.2">
      <c r="U18091" s="4"/>
      <c r="V18091" s="4"/>
      <c r="W18091" s="4"/>
      <c r="X18091" s="4"/>
      <c r="AJ18091" s="4"/>
      <c r="AK18091" s="4"/>
      <c r="AL18091" s="4"/>
      <c r="AM18091" s="4"/>
    </row>
    <row r="18092" spans="21:39" x14ac:dyDescent="0.2">
      <c r="U18092" s="4"/>
      <c r="V18092" s="4"/>
      <c r="W18092" s="4"/>
      <c r="X18092" s="4"/>
      <c r="AJ18092" s="4"/>
      <c r="AK18092" s="4"/>
      <c r="AL18092" s="4"/>
      <c r="AM18092" s="4"/>
    </row>
    <row r="18093" spans="21:39" x14ac:dyDescent="0.2">
      <c r="U18093" s="4"/>
      <c r="V18093" s="4"/>
      <c r="W18093" s="4"/>
      <c r="X18093" s="4"/>
      <c r="AJ18093" s="4"/>
      <c r="AK18093" s="4"/>
      <c r="AL18093" s="4"/>
      <c r="AM18093" s="4"/>
    </row>
    <row r="18094" spans="21:39" x14ac:dyDescent="0.2">
      <c r="U18094" s="4"/>
      <c r="V18094" s="4"/>
      <c r="W18094" s="4"/>
      <c r="X18094" s="4"/>
      <c r="AJ18094" s="4"/>
      <c r="AK18094" s="4"/>
      <c r="AL18094" s="4"/>
      <c r="AM18094" s="4"/>
    </row>
    <row r="18095" spans="21:39" x14ac:dyDescent="0.2">
      <c r="U18095" s="4"/>
      <c r="V18095" s="4"/>
      <c r="W18095" s="4"/>
      <c r="X18095" s="4"/>
      <c r="AJ18095" s="4"/>
      <c r="AK18095" s="4"/>
      <c r="AL18095" s="4"/>
      <c r="AM18095" s="4"/>
    </row>
    <row r="18096" spans="21:39" x14ac:dyDescent="0.2">
      <c r="U18096" s="4"/>
      <c r="V18096" s="4"/>
      <c r="W18096" s="4"/>
      <c r="X18096" s="4"/>
      <c r="AJ18096" s="4"/>
      <c r="AK18096" s="4"/>
      <c r="AL18096" s="4"/>
      <c r="AM18096" s="4"/>
    </row>
    <row r="18097" spans="21:39" x14ac:dyDescent="0.2">
      <c r="U18097" s="4"/>
      <c r="V18097" s="4"/>
      <c r="W18097" s="4"/>
      <c r="X18097" s="4"/>
      <c r="AJ18097" s="4"/>
      <c r="AK18097" s="4"/>
      <c r="AL18097" s="4"/>
      <c r="AM18097" s="4"/>
    </row>
    <row r="18098" spans="21:39" x14ac:dyDescent="0.2">
      <c r="U18098" s="4"/>
      <c r="V18098" s="4"/>
      <c r="W18098" s="4"/>
      <c r="X18098" s="4"/>
      <c r="AJ18098" s="4"/>
      <c r="AK18098" s="4"/>
      <c r="AL18098" s="4"/>
      <c r="AM18098" s="4"/>
    </row>
    <row r="18099" spans="21:39" x14ac:dyDescent="0.2">
      <c r="U18099" s="4"/>
      <c r="V18099" s="4"/>
      <c r="W18099" s="4"/>
      <c r="X18099" s="4"/>
      <c r="AJ18099" s="4"/>
      <c r="AK18099" s="4"/>
      <c r="AL18099" s="4"/>
      <c r="AM18099" s="4"/>
    </row>
    <row r="18100" spans="21:39" x14ac:dyDescent="0.2">
      <c r="U18100" s="4"/>
      <c r="V18100" s="4"/>
      <c r="W18100" s="4"/>
      <c r="X18100" s="4"/>
      <c r="AJ18100" s="4"/>
      <c r="AK18100" s="4"/>
      <c r="AL18100" s="4"/>
      <c r="AM18100" s="4"/>
    </row>
    <row r="18101" spans="21:39" x14ac:dyDescent="0.2">
      <c r="U18101" s="4"/>
      <c r="V18101" s="4"/>
      <c r="W18101" s="4"/>
      <c r="X18101" s="4"/>
      <c r="AJ18101" s="4"/>
      <c r="AK18101" s="4"/>
      <c r="AL18101" s="4"/>
      <c r="AM18101" s="4"/>
    </row>
    <row r="18102" spans="21:39" x14ac:dyDescent="0.2">
      <c r="U18102" s="4"/>
      <c r="V18102" s="4"/>
      <c r="W18102" s="4"/>
      <c r="X18102" s="4"/>
      <c r="AJ18102" s="4"/>
      <c r="AK18102" s="4"/>
      <c r="AL18102" s="4"/>
      <c r="AM18102" s="4"/>
    </row>
    <row r="18103" spans="21:39" x14ac:dyDescent="0.2">
      <c r="U18103" s="4"/>
      <c r="V18103" s="4"/>
      <c r="W18103" s="4"/>
      <c r="X18103" s="4"/>
      <c r="AJ18103" s="4"/>
      <c r="AK18103" s="4"/>
      <c r="AL18103" s="4"/>
      <c r="AM18103" s="4"/>
    </row>
    <row r="18104" spans="21:39" x14ac:dyDescent="0.2">
      <c r="U18104" s="4"/>
      <c r="V18104" s="4"/>
      <c r="W18104" s="4"/>
      <c r="X18104" s="4"/>
      <c r="AJ18104" s="4"/>
      <c r="AK18104" s="4"/>
      <c r="AL18104" s="4"/>
      <c r="AM18104" s="4"/>
    </row>
    <row r="18105" spans="21:39" x14ac:dyDescent="0.2">
      <c r="U18105" s="4"/>
      <c r="V18105" s="4"/>
      <c r="W18105" s="4"/>
      <c r="X18105" s="4"/>
      <c r="AJ18105" s="4"/>
      <c r="AK18105" s="4"/>
      <c r="AL18105" s="4"/>
      <c r="AM18105" s="4"/>
    </row>
    <row r="18106" spans="21:39" x14ac:dyDescent="0.2">
      <c r="U18106" s="4"/>
      <c r="V18106" s="4"/>
      <c r="W18106" s="4"/>
      <c r="X18106" s="4"/>
      <c r="AJ18106" s="4"/>
      <c r="AK18106" s="4"/>
      <c r="AL18106" s="4"/>
      <c r="AM18106" s="4"/>
    </row>
    <row r="18107" spans="21:39" x14ac:dyDescent="0.2">
      <c r="U18107" s="4"/>
      <c r="V18107" s="4"/>
      <c r="W18107" s="4"/>
      <c r="X18107" s="4"/>
      <c r="AJ18107" s="4"/>
      <c r="AK18107" s="4"/>
      <c r="AL18107" s="4"/>
      <c r="AM18107" s="4"/>
    </row>
    <row r="18108" spans="21:39" x14ac:dyDescent="0.2">
      <c r="U18108" s="4"/>
      <c r="V18108" s="4"/>
      <c r="W18108" s="4"/>
      <c r="X18108" s="4"/>
      <c r="AJ18108" s="4"/>
      <c r="AK18108" s="4"/>
      <c r="AL18108" s="4"/>
      <c r="AM18108" s="4"/>
    </row>
    <row r="18109" spans="21:39" x14ac:dyDescent="0.2">
      <c r="U18109" s="4"/>
      <c r="V18109" s="4"/>
      <c r="W18109" s="4"/>
      <c r="X18109" s="4"/>
      <c r="AJ18109" s="4"/>
      <c r="AK18109" s="4"/>
      <c r="AL18109" s="4"/>
      <c r="AM18109" s="4"/>
    </row>
    <row r="18110" spans="21:39" x14ac:dyDescent="0.2">
      <c r="U18110" s="4"/>
      <c r="V18110" s="4"/>
      <c r="W18110" s="4"/>
      <c r="X18110" s="4"/>
      <c r="AJ18110" s="4"/>
      <c r="AK18110" s="4"/>
      <c r="AL18110" s="4"/>
      <c r="AM18110" s="4"/>
    </row>
    <row r="18111" spans="21:39" x14ac:dyDescent="0.2">
      <c r="U18111" s="4"/>
      <c r="V18111" s="4"/>
      <c r="W18111" s="4"/>
      <c r="X18111" s="4"/>
      <c r="AJ18111" s="4"/>
      <c r="AK18111" s="4"/>
      <c r="AL18111" s="4"/>
      <c r="AM18111" s="4"/>
    </row>
    <row r="18112" spans="21:39" x14ac:dyDescent="0.2">
      <c r="U18112" s="4"/>
      <c r="V18112" s="4"/>
      <c r="W18112" s="4"/>
      <c r="X18112" s="4"/>
      <c r="AJ18112" s="4"/>
      <c r="AK18112" s="4"/>
      <c r="AL18112" s="4"/>
      <c r="AM18112" s="4"/>
    </row>
    <row r="18113" spans="21:39" x14ac:dyDescent="0.2">
      <c r="U18113" s="4"/>
      <c r="V18113" s="4"/>
      <c r="W18113" s="4"/>
      <c r="X18113" s="4"/>
      <c r="AJ18113" s="4"/>
      <c r="AK18113" s="4"/>
      <c r="AL18113" s="4"/>
      <c r="AM18113" s="4"/>
    </row>
    <row r="18114" spans="21:39" x14ac:dyDescent="0.2">
      <c r="U18114" s="4"/>
      <c r="V18114" s="4"/>
      <c r="W18114" s="4"/>
      <c r="X18114" s="4"/>
      <c r="AJ18114" s="4"/>
      <c r="AK18114" s="4"/>
      <c r="AL18114" s="4"/>
      <c r="AM18114" s="4"/>
    </row>
    <row r="18115" spans="21:39" x14ac:dyDescent="0.2">
      <c r="U18115" s="4"/>
      <c r="V18115" s="4"/>
      <c r="W18115" s="4"/>
      <c r="X18115" s="4"/>
      <c r="AJ18115" s="4"/>
      <c r="AK18115" s="4"/>
      <c r="AL18115" s="4"/>
      <c r="AM18115" s="4"/>
    </row>
    <row r="18116" spans="21:39" x14ac:dyDescent="0.2">
      <c r="U18116" s="4"/>
      <c r="V18116" s="4"/>
      <c r="W18116" s="4"/>
      <c r="X18116" s="4"/>
      <c r="AJ18116" s="4"/>
      <c r="AK18116" s="4"/>
      <c r="AL18116" s="4"/>
      <c r="AM18116" s="4"/>
    </row>
    <row r="18117" spans="21:39" x14ac:dyDescent="0.2">
      <c r="U18117" s="4"/>
      <c r="V18117" s="4"/>
      <c r="W18117" s="4"/>
      <c r="X18117" s="4"/>
      <c r="AJ18117" s="4"/>
      <c r="AK18117" s="4"/>
      <c r="AL18117" s="4"/>
      <c r="AM18117" s="4"/>
    </row>
    <row r="18118" spans="21:39" x14ac:dyDescent="0.2">
      <c r="U18118" s="4"/>
      <c r="V18118" s="4"/>
      <c r="W18118" s="4"/>
      <c r="X18118" s="4"/>
      <c r="AJ18118" s="4"/>
      <c r="AK18118" s="4"/>
      <c r="AL18118" s="4"/>
      <c r="AM18118" s="4"/>
    </row>
    <row r="18119" spans="21:39" x14ac:dyDescent="0.2">
      <c r="U18119" s="4"/>
      <c r="V18119" s="4"/>
      <c r="W18119" s="4"/>
      <c r="X18119" s="4"/>
      <c r="AJ18119" s="4"/>
      <c r="AK18119" s="4"/>
      <c r="AL18119" s="4"/>
      <c r="AM18119" s="4"/>
    </row>
    <row r="18120" spans="21:39" x14ac:dyDescent="0.2">
      <c r="U18120" s="4"/>
      <c r="V18120" s="4"/>
      <c r="W18120" s="4"/>
      <c r="X18120" s="4"/>
      <c r="AJ18120" s="4"/>
      <c r="AK18120" s="4"/>
      <c r="AL18120" s="4"/>
      <c r="AM18120" s="4"/>
    </row>
    <row r="18121" spans="21:39" x14ac:dyDescent="0.2">
      <c r="U18121" s="4"/>
      <c r="V18121" s="4"/>
      <c r="W18121" s="4"/>
      <c r="X18121" s="4"/>
      <c r="AJ18121" s="4"/>
      <c r="AK18121" s="4"/>
      <c r="AL18121" s="4"/>
      <c r="AM18121" s="4"/>
    </row>
    <row r="18122" spans="21:39" x14ac:dyDescent="0.2">
      <c r="U18122" s="4"/>
      <c r="V18122" s="4"/>
      <c r="W18122" s="4"/>
      <c r="X18122" s="4"/>
      <c r="AJ18122" s="4"/>
      <c r="AK18122" s="4"/>
      <c r="AL18122" s="4"/>
      <c r="AM18122" s="4"/>
    </row>
    <row r="18123" spans="21:39" x14ac:dyDescent="0.2">
      <c r="U18123" s="4"/>
      <c r="V18123" s="4"/>
      <c r="W18123" s="4"/>
      <c r="X18123" s="4"/>
      <c r="AJ18123" s="4"/>
      <c r="AK18123" s="4"/>
      <c r="AL18123" s="4"/>
      <c r="AM18123" s="4"/>
    </row>
    <row r="18124" spans="21:39" x14ac:dyDescent="0.2">
      <c r="U18124" s="4"/>
      <c r="V18124" s="4"/>
      <c r="W18124" s="4"/>
      <c r="X18124" s="4"/>
      <c r="AJ18124" s="4"/>
      <c r="AK18124" s="4"/>
      <c r="AL18124" s="4"/>
      <c r="AM18124" s="4"/>
    </row>
    <row r="18125" spans="21:39" x14ac:dyDescent="0.2">
      <c r="U18125" s="4"/>
      <c r="V18125" s="4"/>
      <c r="W18125" s="4"/>
      <c r="X18125" s="4"/>
      <c r="AJ18125" s="4"/>
      <c r="AK18125" s="4"/>
      <c r="AL18125" s="4"/>
      <c r="AM18125" s="4"/>
    </row>
    <row r="18126" spans="21:39" x14ac:dyDescent="0.2">
      <c r="U18126" s="4"/>
      <c r="V18126" s="4"/>
      <c r="W18126" s="4"/>
      <c r="X18126" s="4"/>
      <c r="AJ18126" s="4"/>
      <c r="AK18126" s="4"/>
      <c r="AL18126" s="4"/>
      <c r="AM18126" s="4"/>
    </row>
    <row r="18127" spans="21:39" x14ac:dyDescent="0.2">
      <c r="U18127" s="4"/>
      <c r="V18127" s="4"/>
      <c r="W18127" s="4"/>
      <c r="X18127" s="4"/>
      <c r="AJ18127" s="4"/>
      <c r="AK18127" s="4"/>
      <c r="AL18127" s="4"/>
      <c r="AM18127" s="4"/>
    </row>
    <row r="18128" spans="21:39" x14ac:dyDescent="0.2">
      <c r="U18128" s="4"/>
      <c r="V18128" s="4"/>
      <c r="W18128" s="4"/>
      <c r="X18128" s="4"/>
      <c r="AJ18128" s="4"/>
      <c r="AK18128" s="4"/>
      <c r="AL18128" s="4"/>
      <c r="AM18128" s="4"/>
    </row>
    <row r="18129" spans="21:39" x14ac:dyDescent="0.2">
      <c r="U18129" s="4"/>
      <c r="V18129" s="4"/>
      <c r="W18129" s="4"/>
      <c r="X18129" s="4"/>
      <c r="AJ18129" s="4"/>
      <c r="AK18129" s="4"/>
      <c r="AL18129" s="4"/>
      <c r="AM18129" s="4"/>
    </row>
    <row r="18130" spans="21:39" x14ac:dyDescent="0.2">
      <c r="U18130" s="4"/>
      <c r="V18130" s="4"/>
      <c r="W18130" s="4"/>
      <c r="X18130" s="4"/>
      <c r="AJ18130" s="4"/>
      <c r="AK18130" s="4"/>
      <c r="AL18130" s="4"/>
      <c r="AM18130" s="4"/>
    </row>
    <row r="18131" spans="21:39" x14ac:dyDescent="0.2">
      <c r="U18131" s="4"/>
      <c r="V18131" s="4"/>
      <c r="W18131" s="4"/>
      <c r="X18131" s="4"/>
      <c r="AJ18131" s="4"/>
      <c r="AK18131" s="4"/>
      <c r="AL18131" s="4"/>
      <c r="AM18131" s="4"/>
    </row>
    <row r="18132" spans="21:39" x14ac:dyDescent="0.2">
      <c r="U18132" s="4"/>
      <c r="V18132" s="4"/>
      <c r="W18132" s="4"/>
      <c r="X18132" s="4"/>
      <c r="AJ18132" s="4"/>
      <c r="AK18132" s="4"/>
      <c r="AL18132" s="4"/>
      <c r="AM18132" s="4"/>
    </row>
    <row r="18133" spans="21:39" x14ac:dyDescent="0.2">
      <c r="U18133" s="4"/>
      <c r="V18133" s="4"/>
      <c r="W18133" s="4"/>
      <c r="X18133" s="4"/>
      <c r="AJ18133" s="4"/>
      <c r="AK18133" s="4"/>
      <c r="AL18133" s="4"/>
      <c r="AM18133" s="4"/>
    </row>
    <row r="18134" spans="21:39" x14ac:dyDescent="0.2">
      <c r="U18134" s="4"/>
      <c r="V18134" s="4"/>
      <c r="W18134" s="4"/>
      <c r="X18134" s="4"/>
      <c r="AJ18134" s="4"/>
      <c r="AK18134" s="4"/>
      <c r="AL18134" s="4"/>
      <c r="AM18134" s="4"/>
    </row>
    <row r="18135" spans="21:39" x14ac:dyDescent="0.2">
      <c r="U18135" s="4"/>
      <c r="V18135" s="4"/>
      <c r="W18135" s="4"/>
      <c r="X18135" s="4"/>
      <c r="AJ18135" s="4"/>
      <c r="AK18135" s="4"/>
      <c r="AL18135" s="4"/>
      <c r="AM18135" s="4"/>
    </row>
    <row r="18136" spans="21:39" x14ac:dyDescent="0.2">
      <c r="U18136" s="4"/>
      <c r="V18136" s="4"/>
      <c r="W18136" s="4"/>
      <c r="X18136" s="4"/>
      <c r="AJ18136" s="4"/>
      <c r="AK18136" s="4"/>
      <c r="AL18136" s="4"/>
      <c r="AM18136" s="4"/>
    </row>
    <row r="18137" spans="21:39" x14ac:dyDescent="0.2">
      <c r="U18137" s="4"/>
      <c r="V18137" s="4"/>
      <c r="W18137" s="4"/>
      <c r="X18137" s="4"/>
      <c r="AJ18137" s="4"/>
      <c r="AK18137" s="4"/>
      <c r="AL18137" s="4"/>
      <c r="AM18137" s="4"/>
    </row>
    <row r="18138" spans="21:39" x14ac:dyDescent="0.2">
      <c r="U18138" s="4"/>
      <c r="V18138" s="4"/>
      <c r="W18138" s="4"/>
      <c r="X18138" s="4"/>
      <c r="AJ18138" s="4"/>
      <c r="AK18138" s="4"/>
      <c r="AL18138" s="4"/>
      <c r="AM18138" s="4"/>
    </row>
    <row r="18139" spans="21:39" x14ac:dyDescent="0.2">
      <c r="U18139" s="4"/>
      <c r="V18139" s="4"/>
      <c r="W18139" s="4"/>
      <c r="X18139" s="4"/>
      <c r="AJ18139" s="4"/>
      <c r="AK18139" s="4"/>
      <c r="AL18139" s="4"/>
      <c r="AM18139" s="4"/>
    </row>
    <row r="18140" spans="21:39" x14ac:dyDescent="0.2">
      <c r="U18140" s="4"/>
      <c r="V18140" s="4"/>
      <c r="W18140" s="4"/>
      <c r="X18140" s="4"/>
      <c r="AJ18140" s="4"/>
      <c r="AK18140" s="4"/>
      <c r="AL18140" s="4"/>
      <c r="AM18140" s="4"/>
    </row>
    <row r="18141" spans="21:39" x14ac:dyDescent="0.2">
      <c r="U18141" s="4"/>
      <c r="V18141" s="4"/>
      <c r="W18141" s="4"/>
      <c r="X18141" s="4"/>
      <c r="AJ18141" s="4"/>
      <c r="AK18141" s="4"/>
      <c r="AL18141" s="4"/>
      <c r="AM18141" s="4"/>
    </row>
    <row r="18142" spans="21:39" x14ac:dyDescent="0.2">
      <c r="U18142" s="4"/>
      <c r="V18142" s="4"/>
      <c r="W18142" s="4"/>
      <c r="X18142" s="4"/>
      <c r="AJ18142" s="4"/>
      <c r="AK18142" s="4"/>
      <c r="AL18142" s="4"/>
      <c r="AM18142" s="4"/>
    </row>
    <row r="18143" spans="21:39" x14ac:dyDescent="0.2">
      <c r="U18143" s="4"/>
      <c r="V18143" s="4"/>
      <c r="W18143" s="4"/>
      <c r="X18143" s="4"/>
      <c r="AJ18143" s="4"/>
      <c r="AK18143" s="4"/>
      <c r="AL18143" s="4"/>
      <c r="AM18143" s="4"/>
    </row>
    <row r="18144" spans="21:39" x14ac:dyDescent="0.2">
      <c r="U18144" s="4"/>
      <c r="V18144" s="4"/>
      <c r="W18144" s="4"/>
      <c r="X18144" s="4"/>
      <c r="AJ18144" s="4"/>
      <c r="AK18144" s="4"/>
      <c r="AL18144" s="4"/>
      <c r="AM18144" s="4"/>
    </row>
    <row r="18145" spans="21:39" x14ac:dyDescent="0.2">
      <c r="U18145" s="4"/>
      <c r="V18145" s="4"/>
      <c r="W18145" s="4"/>
      <c r="X18145" s="4"/>
      <c r="AJ18145" s="4"/>
      <c r="AK18145" s="4"/>
      <c r="AL18145" s="4"/>
      <c r="AM18145" s="4"/>
    </row>
    <row r="18146" spans="21:39" x14ac:dyDescent="0.2">
      <c r="U18146" s="4"/>
      <c r="V18146" s="4"/>
      <c r="W18146" s="4"/>
      <c r="X18146" s="4"/>
      <c r="AJ18146" s="4"/>
      <c r="AK18146" s="4"/>
      <c r="AL18146" s="4"/>
      <c r="AM18146" s="4"/>
    </row>
    <row r="18147" spans="21:39" x14ac:dyDescent="0.2">
      <c r="U18147" s="4"/>
      <c r="V18147" s="4"/>
      <c r="W18147" s="4"/>
      <c r="X18147" s="4"/>
      <c r="AJ18147" s="4"/>
      <c r="AK18147" s="4"/>
      <c r="AL18147" s="4"/>
      <c r="AM18147" s="4"/>
    </row>
    <row r="18148" spans="21:39" x14ac:dyDescent="0.2">
      <c r="U18148" s="4"/>
      <c r="V18148" s="4"/>
      <c r="W18148" s="4"/>
      <c r="X18148" s="4"/>
      <c r="AJ18148" s="4"/>
      <c r="AK18148" s="4"/>
      <c r="AL18148" s="4"/>
      <c r="AM18148" s="4"/>
    </row>
    <row r="18149" spans="21:39" x14ac:dyDescent="0.2">
      <c r="U18149" s="4"/>
      <c r="V18149" s="4"/>
      <c r="W18149" s="4"/>
      <c r="X18149" s="4"/>
      <c r="AJ18149" s="4"/>
      <c r="AK18149" s="4"/>
      <c r="AL18149" s="4"/>
      <c r="AM18149" s="4"/>
    </row>
    <row r="18150" spans="21:39" x14ac:dyDescent="0.2">
      <c r="U18150" s="4"/>
      <c r="V18150" s="4"/>
      <c r="W18150" s="4"/>
      <c r="X18150" s="4"/>
      <c r="AJ18150" s="4"/>
      <c r="AK18150" s="4"/>
      <c r="AL18150" s="4"/>
      <c r="AM18150" s="4"/>
    </row>
    <row r="18151" spans="21:39" x14ac:dyDescent="0.2">
      <c r="U18151" s="4"/>
      <c r="V18151" s="4"/>
      <c r="W18151" s="4"/>
      <c r="X18151" s="4"/>
      <c r="AJ18151" s="4"/>
      <c r="AK18151" s="4"/>
      <c r="AL18151" s="4"/>
      <c r="AM18151" s="4"/>
    </row>
    <row r="18152" spans="21:39" x14ac:dyDescent="0.2">
      <c r="U18152" s="4"/>
      <c r="V18152" s="4"/>
      <c r="W18152" s="4"/>
      <c r="X18152" s="4"/>
      <c r="AJ18152" s="4"/>
      <c r="AK18152" s="4"/>
      <c r="AL18152" s="4"/>
      <c r="AM18152" s="4"/>
    </row>
    <row r="18153" spans="21:39" x14ac:dyDescent="0.2">
      <c r="U18153" s="4"/>
      <c r="V18153" s="4"/>
      <c r="W18153" s="4"/>
      <c r="X18153" s="4"/>
      <c r="AJ18153" s="4"/>
      <c r="AK18153" s="4"/>
      <c r="AL18153" s="4"/>
      <c r="AM18153" s="4"/>
    </row>
    <row r="18154" spans="21:39" x14ac:dyDescent="0.2">
      <c r="U18154" s="4"/>
      <c r="V18154" s="4"/>
      <c r="W18154" s="4"/>
      <c r="X18154" s="4"/>
      <c r="AJ18154" s="4"/>
      <c r="AK18154" s="4"/>
      <c r="AL18154" s="4"/>
      <c r="AM18154" s="4"/>
    </row>
    <row r="18155" spans="21:39" x14ac:dyDescent="0.2">
      <c r="U18155" s="4"/>
      <c r="V18155" s="4"/>
      <c r="W18155" s="4"/>
      <c r="X18155" s="4"/>
      <c r="AJ18155" s="4"/>
      <c r="AK18155" s="4"/>
      <c r="AL18155" s="4"/>
      <c r="AM18155" s="4"/>
    </row>
    <row r="18156" spans="21:39" x14ac:dyDescent="0.2">
      <c r="U18156" s="4"/>
      <c r="V18156" s="4"/>
      <c r="W18156" s="4"/>
      <c r="X18156" s="4"/>
      <c r="AJ18156" s="4"/>
      <c r="AK18156" s="4"/>
      <c r="AL18156" s="4"/>
      <c r="AM18156" s="4"/>
    </row>
    <row r="18157" spans="21:39" x14ac:dyDescent="0.2">
      <c r="U18157" s="4"/>
      <c r="V18157" s="4"/>
      <c r="W18157" s="4"/>
      <c r="X18157" s="4"/>
      <c r="AJ18157" s="4"/>
      <c r="AK18157" s="4"/>
      <c r="AL18157" s="4"/>
      <c r="AM18157" s="4"/>
    </row>
    <row r="18158" spans="21:39" x14ac:dyDescent="0.2">
      <c r="U18158" s="4"/>
      <c r="V18158" s="4"/>
      <c r="W18158" s="4"/>
      <c r="X18158" s="4"/>
      <c r="AJ18158" s="4"/>
      <c r="AK18158" s="4"/>
      <c r="AL18158" s="4"/>
      <c r="AM18158" s="4"/>
    </row>
    <row r="18159" spans="21:39" x14ac:dyDescent="0.2">
      <c r="U18159" s="4"/>
      <c r="V18159" s="4"/>
      <c r="W18159" s="4"/>
      <c r="X18159" s="4"/>
      <c r="AJ18159" s="4"/>
      <c r="AK18159" s="4"/>
      <c r="AL18159" s="4"/>
      <c r="AM18159" s="4"/>
    </row>
    <row r="18160" spans="21:39" x14ac:dyDescent="0.2">
      <c r="U18160" s="4"/>
      <c r="V18160" s="4"/>
      <c r="W18160" s="4"/>
      <c r="X18160" s="4"/>
      <c r="AJ18160" s="4"/>
      <c r="AK18160" s="4"/>
      <c r="AL18160" s="4"/>
      <c r="AM18160" s="4"/>
    </row>
    <row r="18161" spans="21:39" x14ac:dyDescent="0.2">
      <c r="U18161" s="4"/>
      <c r="V18161" s="4"/>
      <c r="W18161" s="4"/>
      <c r="X18161" s="4"/>
      <c r="AJ18161" s="4"/>
      <c r="AK18161" s="4"/>
      <c r="AL18161" s="4"/>
      <c r="AM18161" s="4"/>
    </row>
    <row r="18162" spans="21:39" x14ac:dyDescent="0.2">
      <c r="U18162" s="4"/>
      <c r="V18162" s="4"/>
      <c r="W18162" s="4"/>
      <c r="X18162" s="4"/>
      <c r="AJ18162" s="4"/>
      <c r="AK18162" s="4"/>
      <c r="AL18162" s="4"/>
      <c r="AM18162" s="4"/>
    </row>
    <row r="18163" spans="21:39" x14ac:dyDescent="0.2">
      <c r="U18163" s="4"/>
      <c r="V18163" s="4"/>
      <c r="W18163" s="4"/>
      <c r="X18163" s="4"/>
      <c r="AJ18163" s="4"/>
      <c r="AK18163" s="4"/>
      <c r="AL18163" s="4"/>
      <c r="AM18163" s="4"/>
    </row>
    <row r="18164" spans="21:39" x14ac:dyDescent="0.2">
      <c r="U18164" s="4"/>
      <c r="V18164" s="4"/>
      <c r="W18164" s="4"/>
      <c r="X18164" s="4"/>
      <c r="AJ18164" s="4"/>
      <c r="AK18164" s="4"/>
      <c r="AL18164" s="4"/>
      <c r="AM18164" s="4"/>
    </row>
    <row r="18165" spans="21:39" x14ac:dyDescent="0.2">
      <c r="U18165" s="4"/>
      <c r="V18165" s="4"/>
      <c r="W18165" s="4"/>
      <c r="X18165" s="4"/>
      <c r="AJ18165" s="4"/>
      <c r="AK18165" s="4"/>
      <c r="AL18165" s="4"/>
      <c r="AM18165" s="4"/>
    </row>
    <row r="18166" spans="21:39" x14ac:dyDescent="0.2">
      <c r="U18166" s="4"/>
      <c r="V18166" s="4"/>
      <c r="W18166" s="4"/>
      <c r="X18166" s="4"/>
      <c r="AJ18166" s="4"/>
      <c r="AK18166" s="4"/>
      <c r="AL18166" s="4"/>
      <c r="AM18166" s="4"/>
    </row>
    <row r="18167" spans="21:39" x14ac:dyDescent="0.2">
      <c r="U18167" s="4"/>
      <c r="V18167" s="4"/>
      <c r="W18167" s="4"/>
      <c r="X18167" s="4"/>
      <c r="AJ18167" s="4"/>
      <c r="AK18167" s="4"/>
      <c r="AL18167" s="4"/>
      <c r="AM18167" s="4"/>
    </row>
    <row r="18168" spans="21:39" x14ac:dyDescent="0.2">
      <c r="U18168" s="4"/>
      <c r="V18168" s="4"/>
      <c r="W18168" s="4"/>
      <c r="X18168" s="4"/>
      <c r="AJ18168" s="4"/>
      <c r="AK18168" s="4"/>
      <c r="AL18168" s="4"/>
      <c r="AM18168" s="4"/>
    </row>
    <row r="18169" spans="21:39" x14ac:dyDescent="0.2">
      <c r="U18169" s="4"/>
      <c r="V18169" s="4"/>
      <c r="W18169" s="4"/>
      <c r="X18169" s="4"/>
      <c r="AJ18169" s="4"/>
      <c r="AK18169" s="4"/>
      <c r="AL18169" s="4"/>
      <c r="AM18169" s="4"/>
    </row>
    <row r="18170" spans="21:39" x14ac:dyDescent="0.2">
      <c r="U18170" s="4"/>
      <c r="V18170" s="4"/>
      <c r="W18170" s="4"/>
      <c r="X18170" s="4"/>
      <c r="AJ18170" s="4"/>
      <c r="AK18170" s="4"/>
      <c r="AL18170" s="4"/>
      <c r="AM18170" s="4"/>
    </row>
    <row r="18171" spans="21:39" x14ac:dyDescent="0.2">
      <c r="U18171" s="4"/>
      <c r="V18171" s="4"/>
      <c r="W18171" s="4"/>
      <c r="X18171" s="4"/>
      <c r="AJ18171" s="4"/>
      <c r="AK18171" s="4"/>
      <c r="AL18171" s="4"/>
      <c r="AM18171" s="4"/>
    </row>
    <row r="18172" spans="21:39" x14ac:dyDescent="0.2">
      <c r="U18172" s="4"/>
      <c r="V18172" s="4"/>
      <c r="W18172" s="4"/>
      <c r="X18172" s="4"/>
      <c r="AJ18172" s="4"/>
      <c r="AK18172" s="4"/>
      <c r="AL18172" s="4"/>
      <c r="AM18172" s="4"/>
    </row>
    <row r="18173" spans="21:39" x14ac:dyDescent="0.2">
      <c r="U18173" s="4"/>
      <c r="V18173" s="4"/>
      <c r="W18173" s="4"/>
      <c r="X18173" s="4"/>
      <c r="AJ18173" s="4"/>
      <c r="AK18173" s="4"/>
      <c r="AL18173" s="4"/>
      <c r="AM18173" s="4"/>
    </row>
    <row r="18174" spans="21:39" x14ac:dyDescent="0.2">
      <c r="U18174" s="4"/>
      <c r="V18174" s="4"/>
      <c r="W18174" s="4"/>
      <c r="X18174" s="4"/>
      <c r="AJ18174" s="4"/>
      <c r="AK18174" s="4"/>
      <c r="AL18174" s="4"/>
      <c r="AM18174" s="4"/>
    </row>
    <row r="18175" spans="21:39" x14ac:dyDescent="0.2">
      <c r="U18175" s="4"/>
      <c r="V18175" s="4"/>
      <c r="W18175" s="4"/>
      <c r="X18175" s="4"/>
      <c r="AJ18175" s="4"/>
      <c r="AK18175" s="4"/>
      <c r="AL18175" s="4"/>
      <c r="AM18175" s="4"/>
    </row>
    <row r="18176" spans="21:39" x14ac:dyDescent="0.2">
      <c r="U18176" s="4"/>
      <c r="V18176" s="4"/>
      <c r="W18176" s="4"/>
      <c r="X18176" s="4"/>
      <c r="AJ18176" s="4"/>
      <c r="AK18176" s="4"/>
      <c r="AL18176" s="4"/>
      <c r="AM18176" s="4"/>
    </row>
    <row r="18177" spans="21:39" x14ac:dyDescent="0.2">
      <c r="U18177" s="4"/>
      <c r="V18177" s="4"/>
      <c r="W18177" s="4"/>
      <c r="X18177" s="4"/>
      <c r="AJ18177" s="4"/>
      <c r="AK18177" s="4"/>
      <c r="AL18177" s="4"/>
      <c r="AM18177" s="4"/>
    </row>
    <row r="18178" spans="21:39" x14ac:dyDescent="0.2">
      <c r="U18178" s="4"/>
      <c r="V18178" s="4"/>
      <c r="W18178" s="4"/>
      <c r="X18178" s="4"/>
      <c r="AJ18178" s="4"/>
      <c r="AK18178" s="4"/>
      <c r="AL18178" s="4"/>
      <c r="AM18178" s="4"/>
    </row>
    <row r="18179" spans="21:39" x14ac:dyDescent="0.2">
      <c r="U18179" s="4"/>
      <c r="V18179" s="4"/>
      <c r="W18179" s="4"/>
      <c r="X18179" s="4"/>
      <c r="AJ18179" s="4"/>
      <c r="AK18179" s="4"/>
      <c r="AL18179" s="4"/>
      <c r="AM18179" s="4"/>
    </row>
    <row r="18180" spans="21:39" x14ac:dyDescent="0.2">
      <c r="U18180" s="4"/>
      <c r="V18180" s="4"/>
      <c r="W18180" s="4"/>
      <c r="X18180" s="4"/>
      <c r="AJ18180" s="4"/>
      <c r="AK18180" s="4"/>
      <c r="AL18180" s="4"/>
      <c r="AM18180" s="4"/>
    </row>
    <row r="18181" spans="21:39" x14ac:dyDescent="0.2">
      <c r="U18181" s="4"/>
      <c r="V18181" s="4"/>
      <c r="W18181" s="4"/>
      <c r="X18181" s="4"/>
      <c r="AJ18181" s="4"/>
      <c r="AK18181" s="4"/>
      <c r="AL18181" s="4"/>
      <c r="AM18181" s="4"/>
    </row>
    <row r="18182" spans="21:39" x14ac:dyDescent="0.2">
      <c r="U18182" s="4"/>
      <c r="V18182" s="4"/>
      <c r="W18182" s="4"/>
      <c r="X18182" s="4"/>
      <c r="AJ18182" s="4"/>
      <c r="AK18182" s="4"/>
      <c r="AL18182" s="4"/>
      <c r="AM18182" s="4"/>
    </row>
    <row r="18183" spans="21:39" x14ac:dyDescent="0.2">
      <c r="U18183" s="4"/>
      <c r="V18183" s="4"/>
      <c r="W18183" s="4"/>
      <c r="X18183" s="4"/>
      <c r="AJ18183" s="4"/>
      <c r="AK18183" s="4"/>
      <c r="AL18183" s="4"/>
      <c r="AM18183" s="4"/>
    </row>
    <row r="18184" spans="21:39" x14ac:dyDescent="0.2">
      <c r="U18184" s="4"/>
      <c r="V18184" s="4"/>
      <c r="W18184" s="4"/>
      <c r="X18184" s="4"/>
      <c r="AJ18184" s="4"/>
      <c r="AK18184" s="4"/>
      <c r="AL18184" s="4"/>
      <c r="AM18184" s="4"/>
    </row>
    <row r="18185" spans="21:39" x14ac:dyDescent="0.2">
      <c r="U18185" s="4"/>
      <c r="V18185" s="4"/>
      <c r="W18185" s="4"/>
      <c r="X18185" s="4"/>
      <c r="AJ18185" s="4"/>
      <c r="AK18185" s="4"/>
      <c r="AL18185" s="4"/>
      <c r="AM18185" s="4"/>
    </row>
    <row r="18186" spans="21:39" x14ac:dyDescent="0.2">
      <c r="U18186" s="4"/>
      <c r="V18186" s="4"/>
      <c r="W18186" s="4"/>
      <c r="X18186" s="4"/>
      <c r="AJ18186" s="4"/>
      <c r="AK18186" s="4"/>
      <c r="AL18186" s="4"/>
      <c r="AM18186" s="4"/>
    </row>
    <row r="18187" spans="21:39" x14ac:dyDescent="0.2">
      <c r="U18187" s="4"/>
      <c r="V18187" s="4"/>
      <c r="W18187" s="4"/>
      <c r="X18187" s="4"/>
      <c r="AJ18187" s="4"/>
      <c r="AK18187" s="4"/>
      <c r="AL18187" s="4"/>
      <c r="AM18187" s="4"/>
    </row>
    <row r="18188" spans="21:39" x14ac:dyDescent="0.2">
      <c r="U18188" s="4"/>
      <c r="V18188" s="4"/>
      <c r="W18188" s="4"/>
      <c r="X18188" s="4"/>
      <c r="AJ18188" s="4"/>
      <c r="AK18188" s="4"/>
      <c r="AL18188" s="4"/>
      <c r="AM18188" s="4"/>
    </row>
    <row r="18189" spans="21:39" x14ac:dyDescent="0.2">
      <c r="U18189" s="4"/>
      <c r="V18189" s="4"/>
      <c r="W18189" s="4"/>
      <c r="X18189" s="4"/>
      <c r="AJ18189" s="4"/>
      <c r="AK18189" s="4"/>
      <c r="AL18189" s="4"/>
      <c r="AM18189" s="4"/>
    </row>
    <row r="18190" spans="21:39" x14ac:dyDescent="0.2">
      <c r="U18190" s="4"/>
      <c r="V18190" s="4"/>
      <c r="W18190" s="4"/>
      <c r="X18190" s="4"/>
      <c r="AJ18190" s="4"/>
      <c r="AK18190" s="4"/>
      <c r="AL18190" s="4"/>
      <c r="AM18190" s="4"/>
    </row>
    <row r="18191" spans="21:39" x14ac:dyDescent="0.2">
      <c r="U18191" s="4"/>
      <c r="V18191" s="4"/>
      <c r="W18191" s="4"/>
      <c r="X18191" s="4"/>
      <c r="AJ18191" s="4"/>
      <c r="AK18191" s="4"/>
      <c r="AL18191" s="4"/>
      <c r="AM18191" s="4"/>
    </row>
    <row r="18192" spans="21:39" x14ac:dyDescent="0.2">
      <c r="U18192" s="4"/>
      <c r="V18192" s="4"/>
      <c r="W18192" s="4"/>
      <c r="X18192" s="4"/>
      <c r="AJ18192" s="4"/>
      <c r="AK18192" s="4"/>
      <c r="AL18192" s="4"/>
      <c r="AM18192" s="4"/>
    </row>
    <row r="18193" spans="21:39" x14ac:dyDescent="0.2">
      <c r="U18193" s="4"/>
      <c r="V18193" s="4"/>
      <c r="W18193" s="4"/>
      <c r="X18193" s="4"/>
      <c r="AJ18193" s="4"/>
      <c r="AK18193" s="4"/>
      <c r="AL18193" s="4"/>
      <c r="AM18193" s="4"/>
    </row>
    <row r="18194" spans="21:39" x14ac:dyDescent="0.2">
      <c r="U18194" s="4"/>
      <c r="V18194" s="4"/>
      <c r="W18194" s="4"/>
      <c r="X18194" s="4"/>
      <c r="AJ18194" s="4"/>
      <c r="AK18194" s="4"/>
      <c r="AL18194" s="4"/>
      <c r="AM18194" s="4"/>
    </row>
    <row r="18195" spans="21:39" x14ac:dyDescent="0.2">
      <c r="U18195" s="4"/>
      <c r="V18195" s="4"/>
      <c r="W18195" s="4"/>
      <c r="X18195" s="4"/>
      <c r="AJ18195" s="4"/>
      <c r="AK18195" s="4"/>
      <c r="AL18195" s="4"/>
      <c r="AM18195" s="4"/>
    </row>
    <row r="18196" spans="21:39" x14ac:dyDescent="0.2">
      <c r="U18196" s="4"/>
      <c r="V18196" s="4"/>
      <c r="W18196" s="4"/>
      <c r="X18196" s="4"/>
      <c r="AJ18196" s="4"/>
      <c r="AK18196" s="4"/>
      <c r="AL18196" s="4"/>
      <c r="AM18196" s="4"/>
    </row>
    <row r="18197" spans="21:39" x14ac:dyDescent="0.2">
      <c r="U18197" s="4"/>
      <c r="V18197" s="4"/>
      <c r="W18197" s="4"/>
      <c r="X18197" s="4"/>
      <c r="AJ18197" s="4"/>
      <c r="AK18197" s="4"/>
      <c r="AL18197" s="4"/>
      <c r="AM18197" s="4"/>
    </row>
    <row r="18198" spans="21:39" x14ac:dyDescent="0.2">
      <c r="U18198" s="4"/>
      <c r="V18198" s="4"/>
      <c r="W18198" s="4"/>
      <c r="X18198" s="4"/>
      <c r="AJ18198" s="4"/>
      <c r="AK18198" s="4"/>
      <c r="AL18198" s="4"/>
      <c r="AM18198" s="4"/>
    </row>
    <row r="18199" spans="21:39" x14ac:dyDescent="0.2">
      <c r="U18199" s="4"/>
      <c r="V18199" s="4"/>
      <c r="W18199" s="4"/>
      <c r="X18199" s="4"/>
      <c r="AJ18199" s="4"/>
      <c r="AK18199" s="4"/>
      <c r="AL18199" s="4"/>
      <c r="AM18199" s="4"/>
    </row>
    <row r="18200" spans="21:39" x14ac:dyDescent="0.2">
      <c r="U18200" s="4"/>
      <c r="V18200" s="4"/>
      <c r="W18200" s="4"/>
      <c r="X18200" s="4"/>
      <c r="AJ18200" s="4"/>
      <c r="AK18200" s="4"/>
      <c r="AL18200" s="4"/>
      <c r="AM18200" s="4"/>
    </row>
    <row r="18201" spans="21:39" x14ac:dyDescent="0.2">
      <c r="U18201" s="4"/>
      <c r="V18201" s="4"/>
      <c r="W18201" s="4"/>
      <c r="X18201" s="4"/>
      <c r="AJ18201" s="4"/>
      <c r="AK18201" s="4"/>
      <c r="AL18201" s="4"/>
      <c r="AM18201" s="4"/>
    </row>
    <row r="18202" spans="21:39" x14ac:dyDescent="0.2">
      <c r="U18202" s="4"/>
      <c r="V18202" s="4"/>
      <c r="W18202" s="4"/>
      <c r="X18202" s="4"/>
      <c r="AJ18202" s="4"/>
      <c r="AK18202" s="4"/>
      <c r="AL18202" s="4"/>
      <c r="AM18202" s="4"/>
    </row>
    <row r="18203" spans="21:39" x14ac:dyDescent="0.2">
      <c r="U18203" s="4"/>
      <c r="V18203" s="4"/>
      <c r="W18203" s="4"/>
      <c r="X18203" s="4"/>
      <c r="AJ18203" s="4"/>
      <c r="AK18203" s="4"/>
      <c r="AL18203" s="4"/>
      <c r="AM18203" s="4"/>
    </row>
    <row r="18204" spans="21:39" x14ac:dyDescent="0.2">
      <c r="U18204" s="4"/>
      <c r="V18204" s="4"/>
      <c r="W18204" s="4"/>
      <c r="X18204" s="4"/>
      <c r="AJ18204" s="4"/>
      <c r="AK18204" s="4"/>
      <c r="AL18204" s="4"/>
      <c r="AM18204" s="4"/>
    </row>
    <row r="18205" spans="21:39" x14ac:dyDescent="0.2">
      <c r="U18205" s="4"/>
      <c r="V18205" s="4"/>
      <c r="W18205" s="4"/>
      <c r="X18205" s="4"/>
      <c r="AJ18205" s="4"/>
      <c r="AK18205" s="4"/>
      <c r="AL18205" s="4"/>
      <c r="AM18205" s="4"/>
    </row>
    <row r="18206" spans="21:39" x14ac:dyDescent="0.2">
      <c r="U18206" s="4"/>
      <c r="V18206" s="4"/>
      <c r="W18206" s="4"/>
      <c r="X18206" s="4"/>
      <c r="AJ18206" s="4"/>
      <c r="AK18206" s="4"/>
      <c r="AL18206" s="4"/>
      <c r="AM18206" s="4"/>
    </row>
    <row r="18207" spans="21:39" x14ac:dyDescent="0.2">
      <c r="U18207" s="4"/>
      <c r="V18207" s="4"/>
      <c r="W18207" s="4"/>
      <c r="X18207" s="4"/>
      <c r="AJ18207" s="4"/>
      <c r="AK18207" s="4"/>
      <c r="AL18207" s="4"/>
      <c r="AM18207" s="4"/>
    </row>
    <row r="18208" spans="21:39" x14ac:dyDescent="0.2">
      <c r="U18208" s="4"/>
      <c r="V18208" s="4"/>
      <c r="W18208" s="4"/>
      <c r="X18208" s="4"/>
      <c r="AJ18208" s="4"/>
      <c r="AK18208" s="4"/>
      <c r="AL18208" s="4"/>
      <c r="AM18208" s="4"/>
    </row>
    <row r="18209" spans="21:39" x14ac:dyDescent="0.2">
      <c r="U18209" s="4"/>
      <c r="V18209" s="4"/>
      <c r="W18209" s="4"/>
      <c r="X18209" s="4"/>
      <c r="AJ18209" s="4"/>
      <c r="AK18209" s="4"/>
      <c r="AL18209" s="4"/>
      <c r="AM18209" s="4"/>
    </row>
    <row r="18210" spans="21:39" x14ac:dyDescent="0.2">
      <c r="U18210" s="4"/>
      <c r="V18210" s="4"/>
      <c r="W18210" s="4"/>
      <c r="X18210" s="4"/>
      <c r="AJ18210" s="4"/>
      <c r="AK18210" s="4"/>
      <c r="AL18210" s="4"/>
      <c r="AM18210" s="4"/>
    </row>
    <row r="18211" spans="21:39" x14ac:dyDescent="0.2">
      <c r="U18211" s="4"/>
      <c r="V18211" s="4"/>
      <c r="W18211" s="4"/>
      <c r="X18211" s="4"/>
      <c r="AJ18211" s="4"/>
      <c r="AK18211" s="4"/>
      <c r="AL18211" s="4"/>
      <c r="AM18211" s="4"/>
    </row>
    <row r="18212" spans="21:39" x14ac:dyDescent="0.2">
      <c r="U18212" s="4"/>
      <c r="V18212" s="4"/>
      <c r="W18212" s="4"/>
      <c r="X18212" s="4"/>
      <c r="AJ18212" s="4"/>
      <c r="AK18212" s="4"/>
      <c r="AL18212" s="4"/>
      <c r="AM18212" s="4"/>
    </row>
    <row r="18213" spans="21:39" x14ac:dyDescent="0.2">
      <c r="U18213" s="4"/>
      <c r="V18213" s="4"/>
      <c r="W18213" s="4"/>
      <c r="X18213" s="4"/>
      <c r="AJ18213" s="4"/>
      <c r="AK18213" s="4"/>
      <c r="AL18213" s="4"/>
      <c r="AM18213" s="4"/>
    </row>
    <row r="18214" spans="21:39" x14ac:dyDescent="0.2">
      <c r="U18214" s="4"/>
      <c r="V18214" s="4"/>
      <c r="W18214" s="4"/>
      <c r="X18214" s="4"/>
      <c r="AJ18214" s="4"/>
      <c r="AK18214" s="4"/>
      <c r="AL18214" s="4"/>
      <c r="AM18214" s="4"/>
    </row>
    <row r="18215" spans="21:39" x14ac:dyDescent="0.2">
      <c r="U18215" s="4"/>
      <c r="V18215" s="4"/>
      <c r="W18215" s="4"/>
      <c r="X18215" s="4"/>
      <c r="AJ18215" s="4"/>
      <c r="AK18215" s="4"/>
      <c r="AL18215" s="4"/>
      <c r="AM18215" s="4"/>
    </row>
    <row r="18216" spans="21:39" x14ac:dyDescent="0.2">
      <c r="U18216" s="4"/>
      <c r="V18216" s="4"/>
      <c r="W18216" s="4"/>
      <c r="X18216" s="4"/>
      <c r="AJ18216" s="4"/>
      <c r="AK18216" s="4"/>
      <c r="AL18216" s="4"/>
      <c r="AM18216" s="4"/>
    </row>
    <row r="18217" spans="21:39" x14ac:dyDescent="0.2">
      <c r="U18217" s="4"/>
      <c r="V18217" s="4"/>
      <c r="W18217" s="4"/>
      <c r="X18217" s="4"/>
      <c r="AJ18217" s="4"/>
      <c r="AK18217" s="4"/>
      <c r="AL18217" s="4"/>
      <c r="AM18217" s="4"/>
    </row>
    <row r="18218" spans="21:39" x14ac:dyDescent="0.2">
      <c r="U18218" s="4"/>
      <c r="V18218" s="4"/>
      <c r="W18218" s="4"/>
      <c r="X18218" s="4"/>
      <c r="AJ18218" s="4"/>
      <c r="AK18218" s="4"/>
      <c r="AL18218" s="4"/>
      <c r="AM18218" s="4"/>
    </row>
    <row r="18219" spans="21:39" x14ac:dyDescent="0.2">
      <c r="U18219" s="4"/>
      <c r="V18219" s="4"/>
      <c r="W18219" s="4"/>
      <c r="X18219" s="4"/>
      <c r="AJ18219" s="4"/>
      <c r="AK18219" s="4"/>
      <c r="AL18219" s="4"/>
      <c r="AM18219" s="4"/>
    </row>
    <row r="18220" spans="21:39" x14ac:dyDescent="0.2">
      <c r="U18220" s="4"/>
      <c r="V18220" s="4"/>
      <c r="W18220" s="4"/>
      <c r="X18220" s="4"/>
      <c r="AJ18220" s="4"/>
      <c r="AK18220" s="4"/>
      <c r="AL18220" s="4"/>
      <c r="AM18220" s="4"/>
    </row>
    <row r="18221" spans="21:39" x14ac:dyDescent="0.2">
      <c r="U18221" s="4"/>
      <c r="V18221" s="4"/>
      <c r="W18221" s="4"/>
      <c r="X18221" s="4"/>
      <c r="AJ18221" s="4"/>
      <c r="AK18221" s="4"/>
      <c r="AL18221" s="4"/>
      <c r="AM18221" s="4"/>
    </row>
    <row r="18222" spans="21:39" x14ac:dyDescent="0.2">
      <c r="U18222" s="4"/>
      <c r="V18222" s="4"/>
      <c r="W18222" s="4"/>
      <c r="X18222" s="4"/>
      <c r="AJ18222" s="4"/>
      <c r="AK18222" s="4"/>
      <c r="AL18222" s="4"/>
      <c r="AM18222" s="4"/>
    </row>
    <row r="18223" spans="21:39" x14ac:dyDescent="0.2">
      <c r="U18223" s="4"/>
      <c r="V18223" s="4"/>
      <c r="W18223" s="4"/>
      <c r="X18223" s="4"/>
      <c r="AJ18223" s="4"/>
      <c r="AK18223" s="4"/>
      <c r="AL18223" s="4"/>
      <c r="AM18223" s="4"/>
    </row>
    <row r="18224" spans="21:39" x14ac:dyDescent="0.2">
      <c r="U18224" s="4"/>
      <c r="V18224" s="4"/>
      <c r="W18224" s="4"/>
      <c r="X18224" s="4"/>
      <c r="AJ18224" s="4"/>
      <c r="AK18224" s="4"/>
      <c r="AL18224" s="4"/>
      <c r="AM18224" s="4"/>
    </row>
    <row r="18225" spans="21:39" x14ac:dyDescent="0.2">
      <c r="U18225" s="4"/>
      <c r="V18225" s="4"/>
      <c r="W18225" s="4"/>
      <c r="X18225" s="4"/>
      <c r="AJ18225" s="4"/>
      <c r="AK18225" s="4"/>
      <c r="AL18225" s="4"/>
      <c r="AM18225" s="4"/>
    </row>
    <row r="18226" spans="21:39" x14ac:dyDescent="0.2">
      <c r="U18226" s="4"/>
      <c r="V18226" s="4"/>
      <c r="W18226" s="4"/>
      <c r="X18226" s="4"/>
      <c r="AJ18226" s="4"/>
      <c r="AK18226" s="4"/>
      <c r="AL18226" s="4"/>
      <c r="AM18226" s="4"/>
    </row>
    <row r="18227" spans="21:39" x14ac:dyDescent="0.2">
      <c r="U18227" s="4"/>
      <c r="V18227" s="4"/>
      <c r="W18227" s="4"/>
      <c r="X18227" s="4"/>
      <c r="AJ18227" s="4"/>
      <c r="AK18227" s="4"/>
      <c r="AL18227" s="4"/>
      <c r="AM18227" s="4"/>
    </row>
    <row r="18228" spans="21:39" x14ac:dyDescent="0.2">
      <c r="U18228" s="4"/>
      <c r="V18228" s="4"/>
      <c r="W18228" s="4"/>
      <c r="X18228" s="4"/>
      <c r="AJ18228" s="4"/>
      <c r="AK18228" s="4"/>
      <c r="AL18228" s="4"/>
      <c r="AM18228" s="4"/>
    </row>
    <row r="18229" spans="21:39" x14ac:dyDescent="0.2">
      <c r="U18229" s="4"/>
      <c r="V18229" s="4"/>
      <c r="W18229" s="4"/>
      <c r="X18229" s="4"/>
      <c r="AJ18229" s="4"/>
      <c r="AK18229" s="4"/>
      <c r="AL18229" s="4"/>
      <c r="AM18229" s="4"/>
    </row>
    <row r="18230" spans="21:39" x14ac:dyDescent="0.2">
      <c r="U18230" s="4"/>
      <c r="V18230" s="4"/>
      <c r="W18230" s="4"/>
      <c r="X18230" s="4"/>
      <c r="AJ18230" s="4"/>
      <c r="AK18230" s="4"/>
      <c r="AL18230" s="4"/>
      <c r="AM18230" s="4"/>
    </row>
    <row r="18231" spans="21:39" x14ac:dyDescent="0.2">
      <c r="U18231" s="4"/>
      <c r="V18231" s="4"/>
      <c r="W18231" s="4"/>
      <c r="X18231" s="4"/>
      <c r="AJ18231" s="4"/>
      <c r="AK18231" s="4"/>
      <c r="AL18231" s="4"/>
      <c r="AM18231" s="4"/>
    </row>
    <row r="18232" spans="21:39" x14ac:dyDescent="0.2">
      <c r="U18232" s="4"/>
      <c r="V18232" s="4"/>
      <c r="W18232" s="4"/>
      <c r="X18232" s="4"/>
      <c r="AJ18232" s="4"/>
      <c r="AK18232" s="4"/>
      <c r="AL18232" s="4"/>
      <c r="AM18232" s="4"/>
    </row>
    <row r="18233" spans="21:39" x14ac:dyDescent="0.2">
      <c r="U18233" s="4"/>
      <c r="V18233" s="4"/>
      <c r="W18233" s="4"/>
      <c r="X18233" s="4"/>
      <c r="AJ18233" s="4"/>
      <c r="AK18233" s="4"/>
      <c r="AL18233" s="4"/>
      <c r="AM18233" s="4"/>
    </row>
    <row r="18234" spans="21:39" x14ac:dyDescent="0.2">
      <c r="U18234" s="4"/>
      <c r="V18234" s="4"/>
      <c r="W18234" s="4"/>
      <c r="X18234" s="4"/>
      <c r="AJ18234" s="4"/>
      <c r="AK18234" s="4"/>
      <c r="AL18234" s="4"/>
      <c r="AM18234" s="4"/>
    </row>
    <row r="18235" spans="21:39" x14ac:dyDescent="0.2">
      <c r="U18235" s="4"/>
      <c r="V18235" s="4"/>
      <c r="W18235" s="4"/>
      <c r="X18235" s="4"/>
      <c r="AJ18235" s="4"/>
      <c r="AK18235" s="4"/>
      <c r="AL18235" s="4"/>
      <c r="AM18235" s="4"/>
    </row>
    <row r="18236" spans="21:39" x14ac:dyDescent="0.2">
      <c r="U18236" s="4"/>
      <c r="V18236" s="4"/>
      <c r="W18236" s="4"/>
      <c r="X18236" s="4"/>
      <c r="AJ18236" s="4"/>
      <c r="AK18236" s="4"/>
      <c r="AL18236" s="4"/>
      <c r="AM18236" s="4"/>
    </row>
    <row r="18237" spans="21:39" x14ac:dyDescent="0.2">
      <c r="U18237" s="4"/>
      <c r="V18237" s="4"/>
      <c r="W18237" s="4"/>
      <c r="X18237" s="4"/>
      <c r="AJ18237" s="4"/>
      <c r="AK18237" s="4"/>
      <c r="AL18237" s="4"/>
      <c r="AM18237" s="4"/>
    </row>
    <row r="18238" spans="21:39" x14ac:dyDescent="0.2">
      <c r="U18238" s="4"/>
      <c r="V18238" s="4"/>
      <c r="W18238" s="4"/>
      <c r="X18238" s="4"/>
      <c r="AJ18238" s="4"/>
      <c r="AK18238" s="4"/>
      <c r="AL18238" s="4"/>
      <c r="AM18238" s="4"/>
    </row>
    <row r="18239" spans="21:39" x14ac:dyDescent="0.2">
      <c r="U18239" s="4"/>
      <c r="V18239" s="4"/>
      <c r="W18239" s="4"/>
      <c r="X18239" s="4"/>
      <c r="AJ18239" s="4"/>
      <c r="AK18239" s="4"/>
      <c r="AL18239" s="4"/>
      <c r="AM18239" s="4"/>
    </row>
    <row r="18240" spans="21:39" x14ac:dyDescent="0.2">
      <c r="U18240" s="4"/>
      <c r="V18240" s="4"/>
      <c r="W18240" s="4"/>
      <c r="X18240" s="4"/>
      <c r="AJ18240" s="4"/>
      <c r="AK18240" s="4"/>
      <c r="AL18240" s="4"/>
      <c r="AM18240" s="4"/>
    </row>
    <row r="18241" spans="21:39" x14ac:dyDescent="0.2">
      <c r="U18241" s="4"/>
      <c r="V18241" s="4"/>
      <c r="W18241" s="4"/>
      <c r="X18241" s="4"/>
      <c r="AJ18241" s="4"/>
      <c r="AK18241" s="4"/>
      <c r="AL18241" s="4"/>
      <c r="AM18241" s="4"/>
    </row>
    <row r="18242" spans="21:39" x14ac:dyDescent="0.2">
      <c r="U18242" s="4"/>
      <c r="V18242" s="4"/>
      <c r="W18242" s="4"/>
      <c r="X18242" s="4"/>
      <c r="AJ18242" s="4"/>
      <c r="AK18242" s="4"/>
      <c r="AL18242" s="4"/>
      <c r="AM18242" s="4"/>
    </row>
    <row r="18243" spans="21:39" x14ac:dyDescent="0.2">
      <c r="U18243" s="4"/>
      <c r="V18243" s="4"/>
      <c r="W18243" s="4"/>
      <c r="X18243" s="4"/>
      <c r="AJ18243" s="4"/>
      <c r="AK18243" s="4"/>
      <c r="AL18243" s="4"/>
      <c r="AM18243" s="4"/>
    </row>
    <row r="18244" spans="21:39" x14ac:dyDescent="0.2">
      <c r="U18244" s="4"/>
      <c r="V18244" s="4"/>
      <c r="W18244" s="4"/>
      <c r="X18244" s="4"/>
      <c r="AJ18244" s="4"/>
      <c r="AK18244" s="4"/>
      <c r="AL18244" s="4"/>
      <c r="AM18244" s="4"/>
    </row>
    <row r="18245" spans="21:39" x14ac:dyDescent="0.2">
      <c r="U18245" s="4"/>
      <c r="V18245" s="4"/>
      <c r="W18245" s="4"/>
      <c r="X18245" s="4"/>
      <c r="AJ18245" s="4"/>
      <c r="AK18245" s="4"/>
      <c r="AL18245" s="4"/>
      <c r="AM18245" s="4"/>
    </row>
    <row r="18246" spans="21:39" x14ac:dyDescent="0.2">
      <c r="U18246" s="4"/>
      <c r="V18246" s="4"/>
      <c r="W18246" s="4"/>
      <c r="X18246" s="4"/>
      <c r="AJ18246" s="4"/>
      <c r="AK18246" s="4"/>
      <c r="AL18246" s="4"/>
      <c r="AM18246" s="4"/>
    </row>
    <row r="18247" spans="21:39" x14ac:dyDescent="0.2">
      <c r="U18247" s="4"/>
      <c r="V18247" s="4"/>
      <c r="W18247" s="4"/>
      <c r="X18247" s="4"/>
      <c r="AJ18247" s="4"/>
      <c r="AK18247" s="4"/>
      <c r="AL18247" s="4"/>
      <c r="AM18247" s="4"/>
    </row>
    <row r="18248" spans="21:39" x14ac:dyDescent="0.2">
      <c r="U18248" s="4"/>
      <c r="V18248" s="4"/>
      <c r="W18248" s="4"/>
      <c r="X18248" s="4"/>
      <c r="AJ18248" s="4"/>
      <c r="AK18248" s="4"/>
      <c r="AL18248" s="4"/>
      <c r="AM18248" s="4"/>
    </row>
    <row r="18249" spans="21:39" x14ac:dyDescent="0.2">
      <c r="U18249" s="4"/>
      <c r="V18249" s="4"/>
      <c r="W18249" s="4"/>
      <c r="X18249" s="4"/>
      <c r="AJ18249" s="4"/>
      <c r="AK18249" s="4"/>
      <c r="AL18249" s="4"/>
      <c r="AM18249" s="4"/>
    </row>
    <row r="18250" spans="21:39" x14ac:dyDescent="0.2">
      <c r="U18250" s="4"/>
      <c r="V18250" s="4"/>
      <c r="W18250" s="4"/>
      <c r="X18250" s="4"/>
      <c r="AJ18250" s="4"/>
      <c r="AK18250" s="4"/>
      <c r="AL18250" s="4"/>
      <c r="AM18250" s="4"/>
    </row>
    <row r="18251" spans="21:39" x14ac:dyDescent="0.2">
      <c r="U18251" s="4"/>
      <c r="V18251" s="4"/>
      <c r="W18251" s="4"/>
      <c r="X18251" s="4"/>
      <c r="AJ18251" s="4"/>
      <c r="AK18251" s="4"/>
      <c r="AL18251" s="4"/>
      <c r="AM18251" s="4"/>
    </row>
    <row r="18252" spans="21:39" x14ac:dyDescent="0.2">
      <c r="U18252" s="4"/>
      <c r="V18252" s="4"/>
      <c r="W18252" s="4"/>
      <c r="X18252" s="4"/>
      <c r="AJ18252" s="4"/>
      <c r="AK18252" s="4"/>
      <c r="AL18252" s="4"/>
      <c r="AM18252" s="4"/>
    </row>
    <row r="18253" spans="21:39" x14ac:dyDescent="0.2">
      <c r="U18253" s="4"/>
      <c r="V18253" s="4"/>
      <c r="W18253" s="4"/>
      <c r="X18253" s="4"/>
      <c r="AJ18253" s="4"/>
      <c r="AK18253" s="4"/>
      <c r="AL18253" s="4"/>
      <c r="AM18253" s="4"/>
    </row>
    <row r="18254" spans="21:39" x14ac:dyDescent="0.2">
      <c r="U18254" s="4"/>
      <c r="V18254" s="4"/>
      <c r="W18254" s="4"/>
      <c r="X18254" s="4"/>
      <c r="AJ18254" s="4"/>
      <c r="AK18254" s="4"/>
      <c r="AL18254" s="4"/>
      <c r="AM18254" s="4"/>
    </row>
    <row r="18255" spans="21:39" x14ac:dyDescent="0.2">
      <c r="U18255" s="4"/>
      <c r="V18255" s="4"/>
      <c r="W18255" s="4"/>
      <c r="X18255" s="4"/>
      <c r="AJ18255" s="4"/>
      <c r="AK18255" s="4"/>
      <c r="AL18255" s="4"/>
      <c r="AM18255" s="4"/>
    </row>
    <row r="18256" spans="21:39" x14ac:dyDescent="0.2">
      <c r="U18256" s="4"/>
      <c r="V18256" s="4"/>
      <c r="W18256" s="4"/>
      <c r="X18256" s="4"/>
      <c r="AJ18256" s="4"/>
      <c r="AK18256" s="4"/>
      <c r="AL18256" s="4"/>
      <c r="AM18256" s="4"/>
    </row>
    <row r="18257" spans="21:39" x14ac:dyDescent="0.2">
      <c r="U18257" s="4"/>
      <c r="V18257" s="4"/>
      <c r="W18257" s="4"/>
      <c r="X18257" s="4"/>
      <c r="AJ18257" s="4"/>
      <c r="AK18257" s="4"/>
      <c r="AL18257" s="4"/>
      <c r="AM18257" s="4"/>
    </row>
    <row r="18258" spans="21:39" x14ac:dyDescent="0.2">
      <c r="U18258" s="4"/>
      <c r="V18258" s="4"/>
      <c r="W18258" s="4"/>
      <c r="X18258" s="4"/>
      <c r="AJ18258" s="4"/>
      <c r="AK18258" s="4"/>
      <c r="AL18258" s="4"/>
      <c r="AM18258" s="4"/>
    </row>
    <row r="18259" spans="21:39" x14ac:dyDescent="0.2">
      <c r="U18259" s="4"/>
      <c r="V18259" s="4"/>
      <c r="W18259" s="4"/>
      <c r="X18259" s="4"/>
      <c r="AJ18259" s="4"/>
      <c r="AK18259" s="4"/>
      <c r="AL18259" s="4"/>
      <c r="AM18259" s="4"/>
    </row>
    <row r="18260" spans="21:39" x14ac:dyDescent="0.2">
      <c r="U18260" s="4"/>
      <c r="V18260" s="4"/>
      <c r="W18260" s="4"/>
      <c r="X18260" s="4"/>
      <c r="AJ18260" s="4"/>
      <c r="AK18260" s="4"/>
      <c r="AL18260" s="4"/>
      <c r="AM18260" s="4"/>
    </row>
    <row r="18261" spans="21:39" x14ac:dyDescent="0.2">
      <c r="U18261" s="4"/>
      <c r="V18261" s="4"/>
      <c r="W18261" s="4"/>
      <c r="X18261" s="4"/>
      <c r="AJ18261" s="4"/>
      <c r="AK18261" s="4"/>
      <c r="AL18261" s="4"/>
      <c r="AM18261" s="4"/>
    </row>
    <row r="18262" spans="21:39" x14ac:dyDescent="0.2">
      <c r="U18262" s="4"/>
      <c r="V18262" s="4"/>
      <c r="W18262" s="4"/>
      <c r="X18262" s="4"/>
      <c r="AJ18262" s="4"/>
      <c r="AK18262" s="4"/>
      <c r="AL18262" s="4"/>
      <c r="AM18262" s="4"/>
    </row>
    <row r="18263" spans="21:39" x14ac:dyDescent="0.2">
      <c r="U18263" s="4"/>
      <c r="V18263" s="4"/>
      <c r="W18263" s="4"/>
      <c r="X18263" s="4"/>
      <c r="AJ18263" s="4"/>
      <c r="AK18263" s="4"/>
      <c r="AL18263" s="4"/>
      <c r="AM18263" s="4"/>
    </row>
    <row r="18264" spans="21:39" x14ac:dyDescent="0.2">
      <c r="U18264" s="4"/>
      <c r="V18264" s="4"/>
      <c r="W18264" s="4"/>
      <c r="X18264" s="4"/>
      <c r="AJ18264" s="4"/>
      <c r="AK18264" s="4"/>
      <c r="AL18264" s="4"/>
      <c r="AM18264" s="4"/>
    </row>
    <row r="18265" spans="21:39" x14ac:dyDescent="0.2">
      <c r="U18265" s="4"/>
      <c r="V18265" s="4"/>
      <c r="W18265" s="4"/>
      <c r="X18265" s="4"/>
      <c r="AJ18265" s="4"/>
      <c r="AK18265" s="4"/>
      <c r="AL18265" s="4"/>
      <c r="AM18265" s="4"/>
    </row>
    <row r="18266" spans="21:39" x14ac:dyDescent="0.2">
      <c r="U18266" s="4"/>
      <c r="V18266" s="4"/>
      <c r="W18266" s="4"/>
      <c r="X18266" s="4"/>
      <c r="AJ18266" s="4"/>
      <c r="AK18266" s="4"/>
      <c r="AL18266" s="4"/>
      <c r="AM18266" s="4"/>
    </row>
    <row r="18267" spans="21:39" x14ac:dyDescent="0.2">
      <c r="U18267" s="4"/>
      <c r="V18267" s="4"/>
      <c r="W18267" s="4"/>
      <c r="X18267" s="4"/>
      <c r="AJ18267" s="4"/>
      <c r="AK18267" s="4"/>
      <c r="AL18267" s="4"/>
      <c r="AM18267" s="4"/>
    </row>
    <row r="18268" spans="21:39" x14ac:dyDescent="0.2">
      <c r="U18268" s="4"/>
      <c r="V18268" s="4"/>
      <c r="W18268" s="4"/>
      <c r="X18268" s="4"/>
      <c r="AJ18268" s="4"/>
      <c r="AK18268" s="4"/>
      <c r="AL18268" s="4"/>
      <c r="AM18268" s="4"/>
    </row>
    <row r="18269" spans="21:39" x14ac:dyDescent="0.2">
      <c r="U18269" s="4"/>
      <c r="V18269" s="4"/>
      <c r="W18269" s="4"/>
      <c r="X18269" s="4"/>
      <c r="AJ18269" s="4"/>
      <c r="AK18269" s="4"/>
      <c r="AL18269" s="4"/>
      <c r="AM18269" s="4"/>
    </row>
    <row r="18270" spans="21:39" x14ac:dyDescent="0.2">
      <c r="U18270" s="4"/>
      <c r="V18270" s="4"/>
      <c r="W18270" s="4"/>
      <c r="X18270" s="4"/>
      <c r="AJ18270" s="4"/>
      <c r="AK18270" s="4"/>
      <c r="AL18270" s="4"/>
      <c r="AM18270" s="4"/>
    </row>
    <row r="18271" spans="21:39" x14ac:dyDescent="0.2">
      <c r="U18271" s="4"/>
      <c r="V18271" s="4"/>
      <c r="W18271" s="4"/>
      <c r="X18271" s="4"/>
      <c r="AJ18271" s="4"/>
      <c r="AK18271" s="4"/>
      <c r="AL18271" s="4"/>
      <c r="AM18271" s="4"/>
    </row>
    <row r="18272" spans="21:39" x14ac:dyDescent="0.2">
      <c r="U18272" s="4"/>
      <c r="V18272" s="4"/>
      <c r="W18272" s="4"/>
      <c r="X18272" s="4"/>
      <c r="AJ18272" s="4"/>
      <c r="AK18272" s="4"/>
      <c r="AL18272" s="4"/>
      <c r="AM18272" s="4"/>
    </row>
    <row r="18273" spans="21:39" x14ac:dyDescent="0.2">
      <c r="U18273" s="4"/>
      <c r="V18273" s="4"/>
      <c r="W18273" s="4"/>
      <c r="X18273" s="4"/>
      <c r="AJ18273" s="4"/>
      <c r="AK18273" s="4"/>
      <c r="AL18273" s="4"/>
      <c r="AM18273" s="4"/>
    </row>
    <row r="18274" spans="21:39" x14ac:dyDescent="0.2">
      <c r="U18274" s="4"/>
      <c r="V18274" s="4"/>
      <c r="W18274" s="4"/>
      <c r="X18274" s="4"/>
      <c r="AJ18274" s="4"/>
      <c r="AK18274" s="4"/>
      <c r="AL18274" s="4"/>
      <c r="AM18274" s="4"/>
    </row>
    <row r="18275" spans="21:39" x14ac:dyDescent="0.2">
      <c r="U18275" s="4"/>
      <c r="V18275" s="4"/>
      <c r="W18275" s="4"/>
      <c r="X18275" s="4"/>
      <c r="AJ18275" s="4"/>
      <c r="AK18275" s="4"/>
      <c r="AL18275" s="4"/>
      <c r="AM18275" s="4"/>
    </row>
    <row r="18276" spans="21:39" x14ac:dyDescent="0.2">
      <c r="U18276" s="4"/>
      <c r="V18276" s="4"/>
      <c r="W18276" s="4"/>
      <c r="X18276" s="4"/>
      <c r="AJ18276" s="4"/>
      <c r="AK18276" s="4"/>
      <c r="AL18276" s="4"/>
      <c r="AM18276" s="4"/>
    </row>
    <row r="18277" spans="21:39" x14ac:dyDescent="0.2">
      <c r="U18277" s="4"/>
      <c r="V18277" s="4"/>
      <c r="W18277" s="4"/>
      <c r="X18277" s="4"/>
      <c r="AJ18277" s="4"/>
      <c r="AK18277" s="4"/>
      <c r="AL18277" s="4"/>
      <c r="AM18277" s="4"/>
    </row>
    <row r="18278" spans="21:39" x14ac:dyDescent="0.2">
      <c r="U18278" s="4"/>
      <c r="V18278" s="4"/>
      <c r="W18278" s="4"/>
      <c r="X18278" s="4"/>
      <c r="AJ18278" s="4"/>
      <c r="AK18278" s="4"/>
      <c r="AL18278" s="4"/>
      <c r="AM18278" s="4"/>
    </row>
    <row r="18279" spans="21:39" x14ac:dyDescent="0.2">
      <c r="U18279" s="4"/>
      <c r="V18279" s="4"/>
      <c r="W18279" s="4"/>
      <c r="X18279" s="4"/>
      <c r="AJ18279" s="4"/>
      <c r="AK18279" s="4"/>
      <c r="AL18279" s="4"/>
      <c r="AM18279" s="4"/>
    </row>
    <row r="18280" spans="21:39" x14ac:dyDescent="0.2">
      <c r="U18280" s="4"/>
      <c r="V18280" s="4"/>
      <c r="W18280" s="4"/>
      <c r="X18280" s="4"/>
      <c r="AJ18280" s="4"/>
      <c r="AK18280" s="4"/>
      <c r="AL18280" s="4"/>
      <c r="AM18280" s="4"/>
    </row>
    <row r="18281" spans="21:39" x14ac:dyDescent="0.2">
      <c r="U18281" s="4"/>
      <c r="V18281" s="4"/>
      <c r="W18281" s="4"/>
      <c r="X18281" s="4"/>
      <c r="AJ18281" s="4"/>
      <c r="AK18281" s="4"/>
      <c r="AL18281" s="4"/>
      <c r="AM18281" s="4"/>
    </row>
    <row r="18282" spans="21:39" x14ac:dyDescent="0.2">
      <c r="U18282" s="4"/>
      <c r="V18282" s="4"/>
      <c r="W18282" s="4"/>
      <c r="X18282" s="4"/>
      <c r="AJ18282" s="4"/>
      <c r="AK18282" s="4"/>
      <c r="AL18282" s="4"/>
      <c r="AM18282" s="4"/>
    </row>
    <row r="18283" spans="21:39" x14ac:dyDescent="0.2">
      <c r="U18283" s="4"/>
      <c r="V18283" s="4"/>
      <c r="W18283" s="4"/>
      <c r="X18283" s="4"/>
      <c r="AJ18283" s="4"/>
      <c r="AK18283" s="4"/>
      <c r="AL18283" s="4"/>
      <c r="AM18283" s="4"/>
    </row>
    <row r="18284" spans="21:39" x14ac:dyDescent="0.2">
      <c r="U18284" s="4"/>
      <c r="V18284" s="4"/>
      <c r="W18284" s="4"/>
      <c r="X18284" s="4"/>
      <c r="AJ18284" s="4"/>
      <c r="AK18284" s="4"/>
      <c r="AL18284" s="4"/>
      <c r="AM18284" s="4"/>
    </row>
    <row r="18285" spans="21:39" x14ac:dyDescent="0.2">
      <c r="U18285" s="4"/>
      <c r="V18285" s="4"/>
      <c r="W18285" s="4"/>
      <c r="X18285" s="4"/>
      <c r="AJ18285" s="4"/>
      <c r="AK18285" s="4"/>
      <c r="AL18285" s="4"/>
      <c r="AM18285" s="4"/>
    </row>
    <row r="18286" spans="21:39" x14ac:dyDescent="0.2">
      <c r="U18286" s="4"/>
      <c r="V18286" s="4"/>
      <c r="W18286" s="4"/>
      <c r="X18286" s="4"/>
      <c r="AJ18286" s="4"/>
      <c r="AK18286" s="4"/>
      <c r="AL18286" s="4"/>
      <c r="AM18286" s="4"/>
    </row>
    <row r="18287" spans="21:39" x14ac:dyDescent="0.2">
      <c r="U18287" s="4"/>
      <c r="V18287" s="4"/>
      <c r="W18287" s="4"/>
      <c r="X18287" s="4"/>
      <c r="AJ18287" s="4"/>
      <c r="AK18287" s="4"/>
      <c r="AL18287" s="4"/>
      <c r="AM18287" s="4"/>
    </row>
    <row r="18288" spans="21:39" x14ac:dyDescent="0.2">
      <c r="U18288" s="4"/>
      <c r="V18288" s="4"/>
      <c r="W18288" s="4"/>
      <c r="X18288" s="4"/>
      <c r="AJ18288" s="4"/>
      <c r="AK18288" s="4"/>
      <c r="AL18288" s="4"/>
      <c r="AM18288" s="4"/>
    </row>
    <row r="18289" spans="21:39" x14ac:dyDescent="0.2">
      <c r="U18289" s="4"/>
      <c r="V18289" s="4"/>
      <c r="W18289" s="4"/>
      <c r="X18289" s="4"/>
      <c r="AJ18289" s="4"/>
      <c r="AK18289" s="4"/>
      <c r="AL18289" s="4"/>
      <c r="AM18289" s="4"/>
    </row>
    <row r="18290" spans="21:39" x14ac:dyDescent="0.2">
      <c r="U18290" s="4"/>
      <c r="V18290" s="4"/>
      <c r="W18290" s="4"/>
      <c r="X18290" s="4"/>
      <c r="AJ18290" s="4"/>
      <c r="AK18290" s="4"/>
      <c r="AL18290" s="4"/>
      <c r="AM18290" s="4"/>
    </row>
    <row r="18291" spans="21:39" x14ac:dyDescent="0.2">
      <c r="U18291" s="4"/>
      <c r="V18291" s="4"/>
      <c r="W18291" s="4"/>
      <c r="X18291" s="4"/>
      <c r="AJ18291" s="4"/>
      <c r="AK18291" s="4"/>
      <c r="AL18291" s="4"/>
      <c r="AM18291" s="4"/>
    </row>
    <row r="18292" spans="21:39" x14ac:dyDescent="0.2">
      <c r="U18292" s="4"/>
      <c r="V18292" s="4"/>
      <c r="W18292" s="4"/>
      <c r="X18292" s="4"/>
      <c r="AJ18292" s="4"/>
      <c r="AK18292" s="4"/>
      <c r="AL18292" s="4"/>
      <c r="AM18292" s="4"/>
    </row>
    <row r="18293" spans="21:39" x14ac:dyDescent="0.2">
      <c r="U18293" s="4"/>
      <c r="V18293" s="4"/>
      <c r="W18293" s="4"/>
      <c r="X18293" s="4"/>
      <c r="AJ18293" s="4"/>
      <c r="AK18293" s="4"/>
      <c r="AL18293" s="4"/>
      <c r="AM18293" s="4"/>
    </row>
    <row r="18294" spans="21:39" x14ac:dyDescent="0.2">
      <c r="U18294" s="4"/>
      <c r="V18294" s="4"/>
      <c r="W18294" s="4"/>
      <c r="X18294" s="4"/>
      <c r="AJ18294" s="4"/>
      <c r="AK18294" s="4"/>
      <c r="AL18294" s="4"/>
      <c r="AM18294" s="4"/>
    </row>
    <row r="18295" spans="21:39" x14ac:dyDescent="0.2">
      <c r="U18295" s="4"/>
      <c r="V18295" s="4"/>
      <c r="W18295" s="4"/>
      <c r="X18295" s="4"/>
      <c r="AJ18295" s="4"/>
      <c r="AK18295" s="4"/>
      <c r="AL18295" s="4"/>
      <c r="AM18295" s="4"/>
    </row>
    <row r="18296" spans="21:39" x14ac:dyDescent="0.2">
      <c r="U18296" s="4"/>
      <c r="V18296" s="4"/>
      <c r="W18296" s="4"/>
      <c r="X18296" s="4"/>
      <c r="AJ18296" s="4"/>
      <c r="AK18296" s="4"/>
      <c r="AL18296" s="4"/>
      <c r="AM18296" s="4"/>
    </row>
    <row r="18297" spans="21:39" x14ac:dyDescent="0.2">
      <c r="U18297" s="4"/>
      <c r="V18297" s="4"/>
      <c r="W18297" s="4"/>
      <c r="X18297" s="4"/>
      <c r="AJ18297" s="4"/>
      <c r="AK18297" s="4"/>
      <c r="AL18297" s="4"/>
      <c r="AM18297" s="4"/>
    </row>
    <row r="18298" spans="21:39" x14ac:dyDescent="0.2">
      <c r="U18298" s="4"/>
      <c r="V18298" s="4"/>
      <c r="W18298" s="4"/>
      <c r="X18298" s="4"/>
      <c r="AJ18298" s="4"/>
      <c r="AK18298" s="4"/>
      <c r="AL18298" s="4"/>
      <c r="AM18298" s="4"/>
    </row>
    <row r="18299" spans="21:39" x14ac:dyDescent="0.2">
      <c r="U18299" s="4"/>
      <c r="V18299" s="4"/>
      <c r="W18299" s="4"/>
      <c r="X18299" s="4"/>
      <c r="AJ18299" s="4"/>
      <c r="AK18299" s="4"/>
      <c r="AL18299" s="4"/>
      <c r="AM18299" s="4"/>
    </row>
    <row r="18300" spans="21:39" x14ac:dyDescent="0.2">
      <c r="U18300" s="4"/>
      <c r="V18300" s="4"/>
      <c r="W18300" s="4"/>
      <c r="X18300" s="4"/>
      <c r="AJ18300" s="4"/>
      <c r="AK18300" s="4"/>
      <c r="AL18300" s="4"/>
      <c r="AM18300" s="4"/>
    </row>
    <row r="18301" spans="21:39" x14ac:dyDescent="0.2">
      <c r="U18301" s="4"/>
      <c r="V18301" s="4"/>
      <c r="W18301" s="4"/>
      <c r="X18301" s="4"/>
      <c r="AJ18301" s="4"/>
      <c r="AK18301" s="4"/>
      <c r="AL18301" s="4"/>
      <c r="AM18301" s="4"/>
    </row>
    <row r="18302" spans="21:39" x14ac:dyDescent="0.2">
      <c r="U18302" s="4"/>
      <c r="V18302" s="4"/>
      <c r="W18302" s="4"/>
      <c r="X18302" s="4"/>
      <c r="AJ18302" s="4"/>
      <c r="AK18302" s="4"/>
      <c r="AL18302" s="4"/>
      <c r="AM18302" s="4"/>
    </row>
    <row r="18303" spans="21:39" x14ac:dyDescent="0.2">
      <c r="U18303" s="4"/>
      <c r="V18303" s="4"/>
      <c r="W18303" s="4"/>
      <c r="X18303" s="4"/>
      <c r="AJ18303" s="4"/>
      <c r="AK18303" s="4"/>
      <c r="AL18303" s="4"/>
      <c r="AM18303" s="4"/>
    </row>
    <row r="18304" spans="21:39" x14ac:dyDescent="0.2">
      <c r="U18304" s="4"/>
      <c r="V18304" s="4"/>
      <c r="W18304" s="4"/>
      <c r="X18304" s="4"/>
      <c r="AJ18304" s="4"/>
      <c r="AK18304" s="4"/>
      <c r="AL18304" s="4"/>
      <c r="AM18304" s="4"/>
    </row>
    <row r="18305" spans="21:39" x14ac:dyDescent="0.2">
      <c r="U18305" s="4"/>
      <c r="V18305" s="4"/>
      <c r="W18305" s="4"/>
      <c r="X18305" s="4"/>
      <c r="AJ18305" s="4"/>
      <c r="AK18305" s="4"/>
      <c r="AL18305" s="4"/>
      <c r="AM18305" s="4"/>
    </row>
    <row r="18306" spans="21:39" x14ac:dyDescent="0.2">
      <c r="U18306" s="4"/>
      <c r="V18306" s="4"/>
      <c r="W18306" s="4"/>
      <c r="X18306" s="4"/>
      <c r="AJ18306" s="4"/>
      <c r="AK18306" s="4"/>
      <c r="AL18306" s="4"/>
      <c r="AM18306" s="4"/>
    </row>
    <row r="18307" spans="21:39" x14ac:dyDescent="0.2">
      <c r="U18307" s="4"/>
      <c r="V18307" s="4"/>
      <c r="W18307" s="4"/>
      <c r="X18307" s="4"/>
      <c r="AJ18307" s="4"/>
      <c r="AK18307" s="4"/>
      <c r="AL18307" s="4"/>
      <c r="AM18307" s="4"/>
    </row>
    <row r="18308" spans="21:39" x14ac:dyDescent="0.2">
      <c r="U18308" s="4"/>
      <c r="V18308" s="4"/>
      <c r="W18308" s="4"/>
      <c r="X18308" s="4"/>
      <c r="AJ18308" s="4"/>
      <c r="AK18308" s="4"/>
      <c r="AL18308" s="4"/>
      <c r="AM18308" s="4"/>
    </row>
    <row r="18309" spans="21:39" x14ac:dyDescent="0.2">
      <c r="U18309" s="4"/>
      <c r="V18309" s="4"/>
      <c r="W18309" s="4"/>
      <c r="X18309" s="4"/>
      <c r="AJ18309" s="4"/>
      <c r="AK18309" s="4"/>
      <c r="AL18309" s="4"/>
      <c r="AM18309" s="4"/>
    </row>
    <row r="18310" spans="21:39" x14ac:dyDescent="0.2">
      <c r="U18310" s="4"/>
      <c r="V18310" s="4"/>
      <c r="W18310" s="4"/>
      <c r="X18310" s="4"/>
      <c r="AJ18310" s="4"/>
      <c r="AK18310" s="4"/>
      <c r="AL18310" s="4"/>
      <c r="AM18310" s="4"/>
    </row>
    <row r="18311" spans="21:39" x14ac:dyDescent="0.2">
      <c r="U18311" s="4"/>
      <c r="V18311" s="4"/>
      <c r="W18311" s="4"/>
      <c r="X18311" s="4"/>
      <c r="AJ18311" s="4"/>
      <c r="AK18311" s="4"/>
      <c r="AL18311" s="4"/>
      <c r="AM18311" s="4"/>
    </row>
    <row r="18312" spans="21:39" x14ac:dyDescent="0.2">
      <c r="U18312" s="4"/>
      <c r="V18312" s="4"/>
      <c r="W18312" s="4"/>
      <c r="X18312" s="4"/>
      <c r="AJ18312" s="4"/>
      <c r="AK18312" s="4"/>
      <c r="AL18312" s="4"/>
      <c r="AM18312" s="4"/>
    </row>
    <row r="18313" spans="21:39" x14ac:dyDescent="0.2">
      <c r="U18313" s="4"/>
      <c r="V18313" s="4"/>
      <c r="W18313" s="4"/>
      <c r="X18313" s="4"/>
      <c r="AJ18313" s="4"/>
      <c r="AK18313" s="4"/>
      <c r="AL18313" s="4"/>
      <c r="AM18313" s="4"/>
    </row>
    <row r="18314" spans="21:39" x14ac:dyDescent="0.2">
      <c r="U18314" s="4"/>
      <c r="V18314" s="4"/>
      <c r="W18314" s="4"/>
      <c r="X18314" s="4"/>
      <c r="AJ18314" s="4"/>
      <c r="AK18314" s="4"/>
      <c r="AL18314" s="4"/>
      <c r="AM18314" s="4"/>
    </row>
    <row r="18315" spans="21:39" x14ac:dyDescent="0.2">
      <c r="U18315" s="4"/>
      <c r="V18315" s="4"/>
      <c r="W18315" s="4"/>
      <c r="X18315" s="4"/>
      <c r="AJ18315" s="4"/>
      <c r="AK18315" s="4"/>
      <c r="AL18315" s="4"/>
      <c r="AM18315" s="4"/>
    </row>
    <row r="18316" spans="21:39" x14ac:dyDescent="0.2">
      <c r="U18316" s="4"/>
      <c r="V18316" s="4"/>
      <c r="W18316" s="4"/>
      <c r="X18316" s="4"/>
      <c r="AJ18316" s="4"/>
      <c r="AK18316" s="4"/>
      <c r="AL18316" s="4"/>
      <c r="AM18316" s="4"/>
    </row>
    <row r="18317" spans="21:39" x14ac:dyDescent="0.2">
      <c r="U18317" s="4"/>
      <c r="V18317" s="4"/>
      <c r="W18317" s="4"/>
      <c r="X18317" s="4"/>
      <c r="AJ18317" s="4"/>
      <c r="AK18317" s="4"/>
      <c r="AL18317" s="4"/>
      <c r="AM18317" s="4"/>
    </row>
    <row r="18318" spans="21:39" x14ac:dyDescent="0.2">
      <c r="U18318" s="4"/>
      <c r="V18318" s="4"/>
      <c r="W18318" s="4"/>
      <c r="X18318" s="4"/>
      <c r="AJ18318" s="4"/>
      <c r="AK18318" s="4"/>
      <c r="AL18318" s="4"/>
      <c r="AM18318" s="4"/>
    </row>
    <row r="18319" spans="21:39" x14ac:dyDescent="0.2">
      <c r="U18319" s="4"/>
      <c r="V18319" s="4"/>
      <c r="W18319" s="4"/>
      <c r="X18319" s="4"/>
      <c r="AJ18319" s="4"/>
      <c r="AK18319" s="4"/>
      <c r="AL18319" s="4"/>
      <c r="AM18319" s="4"/>
    </row>
    <row r="18320" spans="21:39" x14ac:dyDescent="0.2">
      <c r="U18320" s="4"/>
      <c r="V18320" s="4"/>
      <c r="W18320" s="4"/>
      <c r="X18320" s="4"/>
      <c r="AJ18320" s="4"/>
      <c r="AK18320" s="4"/>
      <c r="AL18320" s="4"/>
      <c r="AM18320" s="4"/>
    </row>
    <row r="18321" spans="21:39" x14ac:dyDescent="0.2">
      <c r="U18321" s="4"/>
      <c r="V18321" s="4"/>
      <c r="W18321" s="4"/>
      <c r="X18321" s="4"/>
      <c r="AJ18321" s="4"/>
      <c r="AK18321" s="4"/>
      <c r="AL18321" s="4"/>
      <c r="AM18321" s="4"/>
    </row>
    <row r="18322" spans="21:39" x14ac:dyDescent="0.2">
      <c r="U18322" s="4"/>
      <c r="V18322" s="4"/>
      <c r="W18322" s="4"/>
      <c r="X18322" s="4"/>
      <c r="AJ18322" s="4"/>
      <c r="AK18322" s="4"/>
      <c r="AL18322" s="4"/>
      <c r="AM18322" s="4"/>
    </row>
    <row r="18323" spans="21:39" x14ac:dyDescent="0.2">
      <c r="U18323" s="4"/>
      <c r="V18323" s="4"/>
      <c r="W18323" s="4"/>
      <c r="X18323" s="4"/>
      <c r="AJ18323" s="4"/>
      <c r="AK18323" s="4"/>
      <c r="AL18323" s="4"/>
      <c r="AM18323" s="4"/>
    </row>
    <row r="18324" spans="21:39" x14ac:dyDescent="0.2">
      <c r="U18324" s="4"/>
      <c r="V18324" s="4"/>
      <c r="W18324" s="4"/>
      <c r="X18324" s="4"/>
      <c r="AJ18324" s="4"/>
      <c r="AK18324" s="4"/>
      <c r="AL18324" s="4"/>
      <c r="AM18324" s="4"/>
    </row>
    <row r="18325" spans="21:39" x14ac:dyDescent="0.2">
      <c r="U18325" s="4"/>
      <c r="V18325" s="4"/>
      <c r="W18325" s="4"/>
      <c r="X18325" s="4"/>
      <c r="AJ18325" s="4"/>
      <c r="AK18325" s="4"/>
      <c r="AL18325" s="4"/>
      <c r="AM18325" s="4"/>
    </row>
    <row r="18326" spans="21:39" x14ac:dyDescent="0.2">
      <c r="U18326" s="4"/>
      <c r="V18326" s="4"/>
      <c r="W18326" s="4"/>
      <c r="X18326" s="4"/>
      <c r="AJ18326" s="4"/>
      <c r="AK18326" s="4"/>
      <c r="AL18326" s="4"/>
      <c r="AM18326" s="4"/>
    </row>
    <row r="18327" spans="21:39" x14ac:dyDescent="0.2">
      <c r="U18327" s="4"/>
      <c r="V18327" s="4"/>
      <c r="W18327" s="4"/>
      <c r="X18327" s="4"/>
      <c r="AJ18327" s="4"/>
      <c r="AK18327" s="4"/>
      <c r="AL18327" s="4"/>
      <c r="AM18327" s="4"/>
    </row>
    <row r="18328" spans="21:39" x14ac:dyDescent="0.2">
      <c r="U18328" s="4"/>
      <c r="V18328" s="4"/>
      <c r="W18328" s="4"/>
      <c r="X18328" s="4"/>
      <c r="AJ18328" s="4"/>
      <c r="AK18328" s="4"/>
      <c r="AL18328" s="4"/>
      <c r="AM18328" s="4"/>
    </row>
    <row r="18329" spans="21:39" x14ac:dyDescent="0.2">
      <c r="U18329" s="4"/>
      <c r="V18329" s="4"/>
      <c r="W18329" s="4"/>
      <c r="X18329" s="4"/>
      <c r="AJ18329" s="4"/>
      <c r="AK18329" s="4"/>
      <c r="AL18329" s="4"/>
      <c r="AM18329" s="4"/>
    </row>
    <row r="18330" spans="21:39" x14ac:dyDescent="0.2">
      <c r="U18330" s="4"/>
      <c r="V18330" s="4"/>
      <c r="W18330" s="4"/>
      <c r="X18330" s="4"/>
      <c r="AJ18330" s="4"/>
      <c r="AK18330" s="4"/>
      <c r="AL18330" s="4"/>
      <c r="AM18330" s="4"/>
    </row>
    <row r="18331" spans="21:39" x14ac:dyDescent="0.2">
      <c r="U18331" s="4"/>
      <c r="V18331" s="4"/>
      <c r="W18331" s="4"/>
      <c r="X18331" s="4"/>
      <c r="AJ18331" s="4"/>
      <c r="AK18331" s="4"/>
      <c r="AL18331" s="4"/>
      <c r="AM18331" s="4"/>
    </row>
    <row r="18332" spans="21:39" x14ac:dyDescent="0.2">
      <c r="U18332" s="4"/>
      <c r="V18332" s="4"/>
      <c r="W18332" s="4"/>
      <c r="X18332" s="4"/>
      <c r="AJ18332" s="4"/>
      <c r="AK18332" s="4"/>
      <c r="AL18332" s="4"/>
      <c r="AM18332" s="4"/>
    </row>
    <row r="18333" spans="21:39" x14ac:dyDescent="0.2">
      <c r="U18333" s="4"/>
      <c r="V18333" s="4"/>
      <c r="W18333" s="4"/>
      <c r="X18333" s="4"/>
      <c r="AJ18333" s="4"/>
      <c r="AK18333" s="4"/>
      <c r="AL18333" s="4"/>
      <c r="AM18333" s="4"/>
    </row>
    <row r="18334" spans="21:39" x14ac:dyDescent="0.2">
      <c r="U18334" s="4"/>
      <c r="V18334" s="4"/>
      <c r="W18334" s="4"/>
      <c r="X18334" s="4"/>
      <c r="AJ18334" s="4"/>
      <c r="AK18334" s="4"/>
      <c r="AL18334" s="4"/>
      <c r="AM18334" s="4"/>
    </row>
    <row r="18335" spans="21:39" x14ac:dyDescent="0.2">
      <c r="U18335" s="4"/>
      <c r="V18335" s="4"/>
      <c r="W18335" s="4"/>
      <c r="X18335" s="4"/>
      <c r="AJ18335" s="4"/>
      <c r="AK18335" s="4"/>
      <c r="AL18335" s="4"/>
      <c r="AM18335" s="4"/>
    </row>
    <row r="18336" spans="21:39" x14ac:dyDescent="0.2">
      <c r="U18336" s="4"/>
      <c r="V18336" s="4"/>
      <c r="W18336" s="4"/>
      <c r="X18336" s="4"/>
      <c r="AJ18336" s="4"/>
      <c r="AK18336" s="4"/>
      <c r="AL18336" s="4"/>
      <c r="AM18336" s="4"/>
    </row>
    <row r="18337" spans="21:39" x14ac:dyDescent="0.2">
      <c r="U18337" s="4"/>
      <c r="V18337" s="4"/>
      <c r="W18337" s="4"/>
      <c r="X18337" s="4"/>
      <c r="AJ18337" s="4"/>
      <c r="AK18337" s="4"/>
      <c r="AL18337" s="4"/>
      <c r="AM18337" s="4"/>
    </row>
    <row r="18338" spans="21:39" x14ac:dyDescent="0.2">
      <c r="U18338" s="4"/>
      <c r="V18338" s="4"/>
      <c r="W18338" s="4"/>
      <c r="X18338" s="4"/>
      <c r="AJ18338" s="4"/>
      <c r="AK18338" s="4"/>
      <c r="AL18338" s="4"/>
      <c r="AM18338" s="4"/>
    </row>
    <row r="18339" spans="21:39" x14ac:dyDescent="0.2">
      <c r="U18339" s="4"/>
      <c r="V18339" s="4"/>
      <c r="W18339" s="4"/>
      <c r="X18339" s="4"/>
      <c r="AJ18339" s="4"/>
      <c r="AK18339" s="4"/>
      <c r="AL18339" s="4"/>
      <c r="AM18339" s="4"/>
    </row>
    <row r="18340" spans="21:39" x14ac:dyDescent="0.2">
      <c r="U18340" s="4"/>
      <c r="V18340" s="4"/>
      <c r="W18340" s="4"/>
      <c r="X18340" s="4"/>
      <c r="AJ18340" s="4"/>
      <c r="AK18340" s="4"/>
      <c r="AL18340" s="4"/>
      <c r="AM18340" s="4"/>
    </row>
    <row r="18341" spans="21:39" x14ac:dyDescent="0.2">
      <c r="U18341" s="4"/>
      <c r="V18341" s="4"/>
      <c r="W18341" s="4"/>
      <c r="X18341" s="4"/>
      <c r="AJ18341" s="4"/>
      <c r="AK18341" s="4"/>
      <c r="AL18341" s="4"/>
      <c r="AM18341" s="4"/>
    </row>
    <row r="18342" spans="21:39" x14ac:dyDescent="0.2">
      <c r="U18342" s="4"/>
      <c r="V18342" s="4"/>
      <c r="W18342" s="4"/>
      <c r="X18342" s="4"/>
      <c r="AJ18342" s="4"/>
      <c r="AK18342" s="4"/>
      <c r="AL18342" s="4"/>
      <c r="AM18342" s="4"/>
    </row>
    <row r="18343" spans="21:39" x14ac:dyDescent="0.2">
      <c r="U18343" s="4"/>
      <c r="V18343" s="4"/>
      <c r="W18343" s="4"/>
      <c r="X18343" s="4"/>
      <c r="AJ18343" s="4"/>
      <c r="AK18343" s="4"/>
      <c r="AL18343" s="4"/>
      <c r="AM18343" s="4"/>
    </row>
    <row r="18344" spans="21:39" x14ac:dyDescent="0.2">
      <c r="U18344" s="4"/>
      <c r="V18344" s="4"/>
      <c r="W18344" s="4"/>
      <c r="X18344" s="4"/>
      <c r="AJ18344" s="4"/>
      <c r="AK18344" s="4"/>
      <c r="AL18344" s="4"/>
      <c r="AM18344" s="4"/>
    </row>
    <row r="18345" spans="21:39" x14ac:dyDescent="0.2">
      <c r="U18345" s="4"/>
      <c r="V18345" s="4"/>
      <c r="W18345" s="4"/>
      <c r="X18345" s="4"/>
      <c r="AJ18345" s="4"/>
      <c r="AK18345" s="4"/>
      <c r="AL18345" s="4"/>
      <c r="AM18345" s="4"/>
    </row>
    <row r="18346" spans="21:39" x14ac:dyDescent="0.2">
      <c r="U18346" s="4"/>
      <c r="V18346" s="4"/>
      <c r="W18346" s="4"/>
      <c r="X18346" s="4"/>
      <c r="AJ18346" s="4"/>
      <c r="AK18346" s="4"/>
      <c r="AL18346" s="4"/>
      <c r="AM18346" s="4"/>
    </row>
    <row r="18347" spans="21:39" x14ac:dyDescent="0.2">
      <c r="U18347" s="4"/>
      <c r="V18347" s="4"/>
      <c r="W18347" s="4"/>
      <c r="X18347" s="4"/>
      <c r="AJ18347" s="4"/>
      <c r="AK18347" s="4"/>
      <c r="AL18347" s="4"/>
      <c r="AM18347" s="4"/>
    </row>
    <row r="18348" spans="21:39" x14ac:dyDescent="0.2">
      <c r="U18348" s="4"/>
      <c r="V18348" s="4"/>
      <c r="W18348" s="4"/>
      <c r="X18348" s="4"/>
      <c r="AJ18348" s="4"/>
      <c r="AK18348" s="4"/>
      <c r="AL18348" s="4"/>
      <c r="AM18348" s="4"/>
    </row>
    <row r="18349" spans="21:39" x14ac:dyDescent="0.2">
      <c r="U18349" s="4"/>
      <c r="V18349" s="4"/>
      <c r="W18349" s="4"/>
      <c r="X18349" s="4"/>
      <c r="AJ18349" s="4"/>
      <c r="AK18349" s="4"/>
      <c r="AL18349" s="4"/>
      <c r="AM18349" s="4"/>
    </row>
    <row r="18350" spans="21:39" x14ac:dyDescent="0.2">
      <c r="U18350" s="4"/>
      <c r="V18350" s="4"/>
      <c r="W18350" s="4"/>
      <c r="X18350" s="4"/>
      <c r="AJ18350" s="4"/>
      <c r="AK18350" s="4"/>
      <c r="AL18350" s="4"/>
      <c r="AM18350" s="4"/>
    </row>
    <row r="18351" spans="21:39" x14ac:dyDescent="0.2">
      <c r="U18351" s="4"/>
      <c r="V18351" s="4"/>
      <c r="W18351" s="4"/>
      <c r="X18351" s="4"/>
      <c r="AJ18351" s="4"/>
      <c r="AK18351" s="4"/>
      <c r="AL18351" s="4"/>
      <c r="AM18351" s="4"/>
    </row>
    <row r="18352" spans="21:39" x14ac:dyDescent="0.2">
      <c r="U18352" s="4"/>
      <c r="V18352" s="4"/>
      <c r="W18352" s="4"/>
      <c r="X18352" s="4"/>
      <c r="AJ18352" s="4"/>
      <c r="AK18352" s="4"/>
      <c r="AL18352" s="4"/>
      <c r="AM18352" s="4"/>
    </row>
    <row r="18353" spans="21:39" x14ac:dyDescent="0.2">
      <c r="U18353" s="4"/>
      <c r="V18353" s="4"/>
      <c r="W18353" s="4"/>
      <c r="X18353" s="4"/>
      <c r="AJ18353" s="4"/>
      <c r="AK18353" s="4"/>
      <c r="AL18353" s="4"/>
      <c r="AM18353" s="4"/>
    </row>
    <row r="18354" spans="21:39" x14ac:dyDescent="0.2">
      <c r="U18354" s="4"/>
      <c r="V18354" s="4"/>
      <c r="W18354" s="4"/>
      <c r="X18354" s="4"/>
      <c r="AJ18354" s="4"/>
      <c r="AK18354" s="4"/>
      <c r="AL18354" s="4"/>
      <c r="AM18354" s="4"/>
    </row>
    <row r="18355" spans="21:39" x14ac:dyDescent="0.2">
      <c r="U18355" s="4"/>
      <c r="V18355" s="4"/>
      <c r="W18355" s="4"/>
      <c r="X18355" s="4"/>
      <c r="AJ18355" s="4"/>
      <c r="AK18355" s="4"/>
      <c r="AL18355" s="4"/>
      <c r="AM18355" s="4"/>
    </row>
    <row r="18356" spans="21:39" x14ac:dyDescent="0.2">
      <c r="U18356" s="4"/>
      <c r="V18356" s="4"/>
      <c r="W18356" s="4"/>
      <c r="X18356" s="4"/>
      <c r="AJ18356" s="4"/>
      <c r="AK18356" s="4"/>
      <c r="AL18356" s="4"/>
      <c r="AM18356" s="4"/>
    </row>
    <row r="18357" spans="21:39" x14ac:dyDescent="0.2">
      <c r="U18357" s="4"/>
      <c r="V18357" s="4"/>
      <c r="W18357" s="4"/>
      <c r="X18357" s="4"/>
      <c r="AJ18357" s="4"/>
      <c r="AK18357" s="4"/>
      <c r="AL18357" s="4"/>
      <c r="AM18357" s="4"/>
    </row>
    <row r="18358" spans="21:39" x14ac:dyDescent="0.2">
      <c r="U18358" s="4"/>
      <c r="V18358" s="4"/>
      <c r="W18358" s="4"/>
      <c r="X18358" s="4"/>
      <c r="AJ18358" s="4"/>
      <c r="AK18358" s="4"/>
      <c r="AL18358" s="4"/>
      <c r="AM18358" s="4"/>
    </row>
    <row r="18359" spans="21:39" x14ac:dyDescent="0.2">
      <c r="U18359" s="4"/>
      <c r="V18359" s="4"/>
      <c r="W18359" s="4"/>
      <c r="X18359" s="4"/>
      <c r="AJ18359" s="4"/>
      <c r="AK18359" s="4"/>
      <c r="AL18359" s="4"/>
      <c r="AM18359" s="4"/>
    </row>
    <row r="18360" spans="21:39" x14ac:dyDescent="0.2">
      <c r="U18360" s="4"/>
      <c r="V18360" s="4"/>
      <c r="W18360" s="4"/>
      <c r="X18360" s="4"/>
      <c r="AJ18360" s="4"/>
      <c r="AK18360" s="4"/>
      <c r="AL18360" s="4"/>
      <c r="AM18360" s="4"/>
    </row>
    <row r="18361" spans="21:39" x14ac:dyDescent="0.2">
      <c r="U18361" s="4"/>
      <c r="V18361" s="4"/>
      <c r="W18361" s="4"/>
      <c r="X18361" s="4"/>
      <c r="AJ18361" s="4"/>
      <c r="AK18361" s="4"/>
      <c r="AL18361" s="4"/>
      <c r="AM18361" s="4"/>
    </row>
    <row r="18362" spans="21:39" x14ac:dyDescent="0.2">
      <c r="U18362" s="4"/>
      <c r="V18362" s="4"/>
      <c r="W18362" s="4"/>
      <c r="X18362" s="4"/>
      <c r="AJ18362" s="4"/>
      <c r="AK18362" s="4"/>
      <c r="AL18362" s="4"/>
      <c r="AM18362" s="4"/>
    </row>
    <row r="18363" spans="21:39" x14ac:dyDescent="0.2">
      <c r="U18363" s="4"/>
      <c r="V18363" s="4"/>
      <c r="W18363" s="4"/>
      <c r="X18363" s="4"/>
      <c r="AJ18363" s="4"/>
      <c r="AK18363" s="4"/>
      <c r="AL18363" s="4"/>
      <c r="AM18363" s="4"/>
    </row>
    <row r="18364" spans="21:39" x14ac:dyDescent="0.2">
      <c r="U18364" s="4"/>
      <c r="V18364" s="4"/>
      <c r="W18364" s="4"/>
      <c r="X18364" s="4"/>
      <c r="AJ18364" s="4"/>
      <c r="AK18364" s="4"/>
      <c r="AL18364" s="4"/>
      <c r="AM18364" s="4"/>
    </row>
    <row r="18365" spans="21:39" x14ac:dyDescent="0.2">
      <c r="U18365" s="4"/>
      <c r="V18365" s="4"/>
      <c r="W18365" s="4"/>
      <c r="X18365" s="4"/>
      <c r="AJ18365" s="4"/>
      <c r="AK18365" s="4"/>
      <c r="AL18365" s="4"/>
      <c r="AM18365" s="4"/>
    </row>
    <row r="18366" spans="21:39" x14ac:dyDescent="0.2">
      <c r="U18366" s="4"/>
      <c r="V18366" s="4"/>
      <c r="W18366" s="4"/>
      <c r="X18366" s="4"/>
      <c r="AJ18366" s="4"/>
      <c r="AK18366" s="4"/>
      <c r="AL18366" s="4"/>
      <c r="AM18366" s="4"/>
    </row>
    <row r="18367" spans="21:39" x14ac:dyDescent="0.2">
      <c r="U18367" s="4"/>
      <c r="V18367" s="4"/>
      <c r="W18367" s="4"/>
      <c r="X18367" s="4"/>
      <c r="AJ18367" s="4"/>
      <c r="AK18367" s="4"/>
      <c r="AL18367" s="4"/>
      <c r="AM18367" s="4"/>
    </row>
    <row r="18368" spans="21:39" x14ac:dyDescent="0.2">
      <c r="U18368" s="4"/>
      <c r="V18368" s="4"/>
      <c r="W18368" s="4"/>
      <c r="X18368" s="4"/>
      <c r="AJ18368" s="4"/>
      <c r="AK18368" s="4"/>
      <c r="AL18368" s="4"/>
      <c r="AM18368" s="4"/>
    </row>
    <row r="18369" spans="21:39" x14ac:dyDescent="0.2">
      <c r="U18369" s="4"/>
      <c r="V18369" s="4"/>
      <c r="W18369" s="4"/>
      <c r="X18369" s="4"/>
      <c r="AJ18369" s="4"/>
      <c r="AK18369" s="4"/>
      <c r="AL18369" s="4"/>
      <c r="AM18369" s="4"/>
    </row>
    <row r="18370" spans="21:39" x14ac:dyDescent="0.2">
      <c r="U18370" s="4"/>
      <c r="V18370" s="4"/>
      <c r="W18370" s="4"/>
      <c r="X18370" s="4"/>
      <c r="AJ18370" s="4"/>
      <c r="AK18370" s="4"/>
      <c r="AL18370" s="4"/>
      <c r="AM18370" s="4"/>
    </row>
    <row r="18371" spans="21:39" x14ac:dyDescent="0.2">
      <c r="U18371" s="4"/>
      <c r="V18371" s="4"/>
      <c r="W18371" s="4"/>
      <c r="X18371" s="4"/>
      <c r="AJ18371" s="4"/>
      <c r="AK18371" s="4"/>
      <c r="AL18371" s="4"/>
      <c r="AM18371" s="4"/>
    </row>
    <row r="18372" spans="21:39" x14ac:dyDescent="0.2">
      <c r="U18372" s="4"/>
      <c r="V18372" s="4"/>
      <c r="W18372" s="4"/>
      <c r="X18372" s="4"/>
      <c r="AJ18372" s="4"/>
      <c r="AK18372" s="4"/>
      <c r="AL18372" s="4"/>
      <c r="AM18372" s="4"/>
    </row>
    <row r="18373" spans="21:39" x14ac:dyDescent="0.2">
      <c r="U18373" s="4"/>
      <c r="V18373" s="4"/>
      <c r="W18373" s="4"/>
      <c r="X18373" s="4"/>
      <c r="AJ18373" s="4"/>
      <c r="AK18373" s="4"/>
      <c r="AL18373" s="4"/>
      <c r="AM18373" s="4"/>
    </row>
    <row r="18374" spans="21:39" x14ac:dyDescent="0.2">
      <c r="U18374" s="4"/>
      <c r="V18374" s="4"/>
      <c r="W18374" s="4"/>
      <c r="X18374" s="4"/>
      <c r="AJ18374" s="4"/>
      <c r="AK18374" s="4"/>
      <c r="AL18374" s="4"/>
      <c r="AM18374" s="4"/>
    </row>
    <row r="18375" spans="21:39" x14ac:dyDescent="0.2">
      <c r="U18375" s="4"/>
      <c r="V18375" s="4"/>
      <c r="W18375" s="4"/>
      <c r="X18375" s="4"/>
      <c r="AJ18375" s="4"/>
      <c r="AK18375" s="4"/>
      <c r="AL18375" s="4"/>
      <c r="AM18375" s="4"/>
    </row>
    <row r="18376" spans="21:39" x14ac:dyDescent="0.2">
      <c r="U18376" s="4"/>
      <c r="V18376" s="4"/>
      <c r="W18376" s="4"/>
      <c r="X18376" s="4"/>
      <c r="AJ18376" s="4"/>
      <c r="AK18376" s="4"/>
      <c r="AL18376" s="4"/>
      <c r="AM18376" s="4"/>
    </row>
    <row r="18377" spans="21:39" x14ac:dyDescent="0.2">
      <c r="U18377" s="4"/>
      <c r="V18377" s="4"/>
      <c r="W18377" s="4"/>
      <c r="X18377" s="4"/>
      <c r="AJ18377" s="4"/>
      <c r="AK18377" s="4"/>
      <c r="AL18377" s="4"/>
      <c r="AM18377" s="4"/>
    </row>
    <row r="18378" spans="21:39" x14ac:dyDescent="0.2">
      <c r="U18378" s="4"/>
      <c r="V18378" s="4"/>
      <c r="W18378" s="4"/>
      <c r="X18378" s="4"/>
      <c r="AJ18378" s="4"/>
      <c r="AK18378" s="4"/>
      <c r="AL18378" s="4"/>
      <c r="AM18378" s="4"/>
    </row>
    <row r="18379" spans="21:39" x14ac:dyDescent="0.2">
      <c r="U18379" s="4"/>
      <c r="V18379" s="4"/>
      <c r="W18379" s="4"/>
      <c r="X18379" s="4"/>
      <c r="AJ18379" s="4"/>
      <c r="AK18379" s="4"/>
      <c r="AL18379" s="4"/>
      <c r="AM18379" s="4"/>
    </row>
    <row r="18380" spans="21:39" x14ac:dyDescent="0.2">
      <c r="U18380" s="4"/>
      <c r="V18380" s="4"/>
      <c r="W18380" s="4"/>
      <c r="X18380" s="4"/>
      <c r="AJ18380" s="4"/>
      <c r="AK18380" s="4"/>
      <c r="AL18380" s="4"/>
      <c r="AM18380" s="4"/>
    </row>
    <row r="18381" spans="21:39" x14ac:dyDescent="0.2">
      <c r="U18381" s="4"/>
      <c r="V18381" s="4"/>
      <c r="W18381" s="4"/>
      <c r="X18381" s="4"/>
      <c r="AJ18381" s="4"/>
      <c r="AK18381" s="4"/>
      <c r="AL18381" s="4"/>
      <c r="AM18381" s="4"/>
    </row>
    <row r="18382" spans="21:39" x14ac:dyDescent="0.2">
      <c r="U18382" s="4"/>
      <c r="V18382" s="4"/>
      <c r="W18382" s="4"/>
      <c r="X18382" s="4"/>
      <c r="AJ18382" s="4"/>
      <c r="AK18382" s="4"/>
      <c r="AL18382" s="4"/>
      <c r="AM18382" s="4"/>
    </row>
    <row r="18383" spans="21:39" x14ac:dyDescent="0.2">
      <c r="U18383" s="4"/>
      <c r="V18383" s="4"/>
      <c r="W18383" s="4"/>
      <c r="X18383" s="4"/>
      <c r="AJ18383" s="4"/>
      <c r="AK18383" s="4"/>
      <c r="AL18383" s="4"/>
      <c r="AM18383" s="4"/>
    </row>
    <row r="18384" spans="21:39" x14ac:dyDescent="0.2">
      <c r="U18384" s="4"/>
      <c r="V18384" s="4"/>
      <c r="W18384" s="4"/>
      <c r="X18384" s="4"/>
      <c r="AJ18384" s="4"/>
      <c r="AK18384" s="4"/>
      <c r="AL18384" s="4"/>
      <c r="AM18384" s="4"/>
    </row>
    <row r="18385" spans="21:39" x14ac:dyDescent="0.2">
      <c r="U18385" s="4"/>
      <c r="V18385" s="4"/>
      <c r="W18385" s="4"/>
      <c r="X18385" s="4"/>
      <c r="AJ18385" s="4"/>
      <c r="AK18385" s="4"/>
      <c r="AL18385" s="4"/>
      <c r="AM18385" s="4"/>
    </row>
    <row r="18386" spans="21:39" x14ac:dyDescent="0.2">
      <c r="U18386" s="4"/>
      <c r="V18386" s="4"/>
      <c r="W18386" s="4"/>
      <c r="X18386" s="4"/>
      <c r="AJ18386" s="4"/>
      <c r="AK18386" s="4"/>
      <c r="AL18386" s="4"/>
      <c r="AM18386" s="4"/>
    </row>
    <row r="18387" spans="21:39" x14ac:dyDescent="0.2">
      <c r="U18387" s="4"/>
      <c r="V18387" s="4"/>
      <c r="W18387" s="4"/>
      <c r="X18387" s="4"/>
      <c r="AJ18387" s="4"/>
      <c r="AK18387" s="4"/>
      <c r="AL18387" s="4"/>
      <c r="AM18387" s="4"/>
    </row>
    <row r="18388" spans="21:39" x14ac:dyDescent="0.2">
      <c r="U18388" s="4"/>
      <c r="V18388" s="4"/>
      <c r="W18388" s="4"/>
      <c r="X18388" s="4"/>
      <c r="AJ18388" s="4"/>
      <c r="AK18388" s="4"/>
      <c r="AL18388" s="4"/>
      <c r="AM18388" s="4"/>
    </row>
    <row r="18389" spans="21:39" x14ac:dyDescent="0.2">
      <c r="U18389" s="4"/>
      <c r="V18389" s="4"/>
      <c r="W18389" s="4"/>
      <c r="X18389" s="4"/>
      <c r="AJ18389" s="4"/>
      <c r="AK18389" s="4"/>
      <c r="AL18389" s="4"/>
      <c r="AM18389" s="4"/>
    </row>
    <row r="18390" spans="21:39" x14ac:dyDescent="0.2">
      <c r="U18390" s="4"/>
      <c r="V18390" s="4"/>
      <c r="W18390" s="4"/>
      <c r="X18390" s="4"/>
      <c r="AJ18390" s="4"/>
      <c r="AK18390" s="4"/>
      <c r="AL18390" s="4"/>
      <c r="AM18390" s="4"/>
    </row>
    <row r="18391" spans="21:39" x14ac:dyDescent="0.2">
      <c r="U18391" s="4"/>
      <c r="V18391" s="4"/>
      <c r="W18391" s="4"/>
      <c r="X18391" s="4"/>
      <c r="AJ18391" s="4"/>
      <c r="AK18391" s="4"/>
      <c r="AL18391" s="4"/>
      <c r="AM18391" s="4"/>
    </row>
    <row r="18392" spans="21:39" x14ac:dyDescent="0.2">
      <c r="U18392" s="4"/>
      <c r="V18392" s="4"/>
      <c r="W18392" s="4"/>
      <c r="X18392" s="4"/>
      <c r="AJ18392" s="4"/>
      <c r="AK18392" s="4"/>
      <c r="AL18392" s="4"/>
      <c r="AM18392" s="4"/>
    </row>
    <row r="18393" spans="21:39" x14ac:dyDescent="0.2">
      <c r="U18393" s="4"/>
      <c r="V18393" s="4"/>
      <c r="W18393" s="4"/>
      <c r="X18393" s="4"/>
      <c r="AJ18393" s="4"/>
      <c r="AK18393" s="4"/>
      <c r="AL18393" s="4"/>
      <c r="AM18393" s="4"/>
    </row>
    <row r="18394" spans="21:39" x14ac:dyDescent="0.2">
      <c r="U18394" s="4"/>
      <c r="V18394" s="4"/>
      <c r="W18394" s="4"/>
      <c r="X18394" s="4"/>
      <c r="AJ18394" s="4"/>
      <c r="AK18394" s="4"/>
      <c r="AL18394" s="4"/>
      <c r="AM18394" s="4"/>
    </row>
    <row r="18395" spans="21:39" x14ac:dyDescent="0.2">
      <c r="U18395" s="4"/>
      <c r="V18395" s="4"/>
      <c r="W18395" s="4"/>
      <c r="X18395" s="4"/>
      <c r="AJ18395" s="4"/>
      <c r="AK18395" s="4"/>
      <c r="AL18395" s="4"/>
      <c r="AM18395" s="4"/>
    </row>
    <row r="18396" spans="21:39" x14ac:dyDescent="0.2">
      <c r="U18396" s="4"/>
      <c r="V18396" s="4"/>
      <c r="W18396" s="4"/>
      <c r="X18396" s="4"/>
      <c r="AJ18396" s="4"/>
      <c r="AK18396" s="4"/>
      <c r="AL18396" s="4"/>
      <c r="AM18396" s="4"/>
    </row>
    <row r="18397" spans="21:39" x14ac:dyDescent="0.2">
      <c r="U18397" s="4"/>
      <c r="V18397" s="4"/>
      <c r="W18397" s="4"/>
      <c r="X18397" s="4"/>
      <c r="AJ18397" s="4"/>
      <c r="AK18397" s="4"/>
      <c r="AL18397" s="4"/>
      <c r="AM18397" s="4"/>
    </row>
    <row r="18398" spans="21:39" x14ac:dyDescent="0.2">
      <c r="U18398" s="4"/>
      <c r="V18398" s="4"/>
      <c r="W18398" s="4"/>
      <c r="X18398" s="4"/>
      <c r="AJ18398" s="4"/>
      <c r="AK18398" s="4"/>
      <c r="AL18398" s="4"/>
      <c r="AM18398" s="4"/>
    </row>
    <row r="18399" spans="21:39" x14ac:dyDescent="0.2">
      <c r="U18399" s="4"/>
      <c r="V18399" s="4"/>
      <c r="W18399" s="4"/>
      <c r="X18399" s="4"/>
      <c r="AJ18399" s="4"/>
      <c r="AK18399" s="4"/>
      <c r="AL18399" s="4"/>
      <c r="AM18399" s="4"/>
    </row>
    <row r="18400" spans="21:39" x14ac:dyDescent="0.2">
      <c r="U18400" s="4"/>
      <c r="V18400" s="4"/>
      <c r="W18400" s="4"/>
      <c r="X18400" s="4"/>
      <c r="AJ18400" s="4"/>
      <c r="AK18400" s="4"/>
      <c r="AL18400" s="4"/>
      <c r="AM18400" s="4"/>
    </row>
    <row r="18401" spans="21:39" x14ac:dyDescent="0.2">
      <c r="U18401" s="4"/>
      <c r="V18401" s="4"/>
      <c r="W18401" s="4"/>
      <c r="X18401" s="4"/>
      <c r="AJ18401" s="4"/>
      <c r="AK18401" s="4"/>
      <c r="AL18401" s="4"/>
      <c r="AM18401" s="4"/>
    </row>
    <row r="18402" spans="21:39" x14ac:dyDescent="0.2">
      <c r="U18402" s="4"/>
      <c r="V18402" s="4"/>
      <c r="W18402" s="4"/>
      <c r="X18402" s="4"/>
      <c r="AJ18402" s="4"/>
      <c r="AK18402" s="4"/>
      <c r="AL18402" s="4"/>
      <c r="AM18402" s="4"/>
    </row>
    <row r="18403" spans="21:39" x14ac:dyDescent="0.2">
      <c r="U18403" s="4"/>
      <c r="V18403" s="4"/>
      <c r="W18403" s="4"/>
      <c r="X18403" s="4"/>
      <c r="AJ18403" s="4"/>
      <c r="AK18403" s="4"/>
      <c r="AL18403" s="4"/>
      <c r="AM18403" s="4"/>
    </row>
    <row r="18404" spans="21:39" x14ac:dyDescent="0.2">
      <c r="U18404" s="4"/>
      <c r="V18404" s="4"/>
      <c r="W18404" s="4"/>
      <c r="X18404" s="4"/>
      <c r="AJ18404" s="4"/>
      <c r="AK18404" s="4"/>
      <c r="AL18404" s="4"/>
      <c r="AM18404" s="4"/>
    </row>
    <row r="18405" spans="21:39" x14ac:dyDescent="0.2">
      <c r="U18405" s="4"/>
      <c r="V18405" s="4"/>
      <c r="W18405" s="4"/>
      <c r="X18405" s="4"/>
      <c r="AJ18405" s="4"/>
      <c r="AK18405" s="4"/>
      <c r="AL18405" s="4"/>
      <c r="AM18405" s="4"/>
    </row>
    <row r="18406" spans="21:39" x14ac:dyDescent="0.2">
      <c r="U18406" s="4"/>
      <c r="V18406" s="4"/>
      <c r="W18406" s="4"/>
      <c r="X18406" s="4"/>
      <c r="AJ18406" s="4"/>
      <c r="AK18406" s="4"/>
      <c r="AL18406" s="4"/>
      <c r="AM18406" s="4"/>
    </row>
    <row r="18407" spans="21:39" x14ac:dyDescent="0.2">
      <c r="U18407" s="4"/>
      <c r="V18407" s="4"/>
      <c r="W18407" s="4"/>
      <c r="X18407" s="4"/>
      <c r="AJ18407" s="4"/>
      <c r="AK18407" s="4"/>
      <c r="AL18407" s="4"/>
      <c r="AM18407" s="4"/>
    </row>
    <row r="18408" spans="21:39" x14ac:dyDescent="0.2">
      <c r="U18408" s="4"/>
      <c r="V18408" s="4"/>
      <c r="W18408" s="4"/>
      <c r="X18408" s="4"/>
      <c r="AJ18408" s="4"/>
      <c r="AK18408" s="4"/>
      <c r="AL18408" s="4"/>
      <c r="AM18408" s="4"/>
    </row>
    <row r="18409" spans="21:39" x14ac:dyDescent="0.2">
      <c r="U18409" s="4"/>
      <c r="V18409" s="4"/>
      <c r="W18409" s="4"/>
      <c r="X18409" s="4"/>
      <c r="AJ18409" s="4"/>
      <c r="AK18409" s="4"/>
      <c r="AL18409" s="4"/>
      <c r="AM18409" s="4"/>
    </row>
    <row r="18410" spans="21:39" x14ac:dyDescent="0.2">
      <c r="U18410" s="4"/>
      <c r="V18410" s="4"/>
      <c r="W18410" s="4"/>
      <c r="X18410" s="4"/>
      <c r="AJ18410" s="4"/>
      <c r="AK18410" s="4"/>
      <c r="AL18410" s="4"/>
      <c r="AM18410" s="4"/>
    </row>
    <row r="18411" spans="21:39" x14ac:dyDescent="0.2">
      <c r="U18411" s="4"/>
      <c r="V18411" s="4"/>
      <c r="W18411" s="4"/>
      <c r="X18411" s="4"/>
      <c r="AJ18411" s="4"/>
      <c r="AK18411" s="4"/>
      <c r="AL18411" s="4"/>
      <c r="AM18411" s="4"/>
    </row>
    <row r="18412" spans="21:39" x14ac:dyDescent="0.2">
      <c r="U18412" s="4"/>
      <c r="V18412" s="4"/>
      <c r="W18412" s="4"/>
      <c r="X18412" s="4"/>
      <c r="AJ18412" s="4"/>
      <c r="AK18412" s="4"/>
      <c r="AL18412" s="4"/>
      <c r="AM18412" s="4"/>
    </row>
    <row r="18413" spans="21:39" x14ac:dyDescent="0.2">
      <c r="U18413" s="4"/>
      <c r="V18413" s="4"/>
      <c r="W18413" s="4"/>
      <c r="X18413" s="4"/>
      <c r="AJ18413" s="4"/>
      <c r="AK18413" s="4"/>
      <c r="AL18413" s="4"/>
      <c r="AM18413" s="4"/>
    </row>
    <row r="18414" spans="21:39" x14ac:dyDescent="0.2">
      <c r="U18414" s="4"/>
      <c r="V18414" s="4"/>
      <c r="W18414" s="4"/>
      <c r="X18414" s="4"/>
      <c r="AJ18414" s="4"/>
      <c r="AK18414" s="4"/>
      <c r="AL18414" s="4"/>
      <c r="AM18414" s="4"/>
    </row>
    <row r="18415" spans="21:39" x14ac:dyDescent="0.2">
      <c r="U18415" s="4"/>
      <c r="V18415" s="4"/>
      <c r="W18415" s="4"/>
      <c r="X18415" s="4"/>
      <c r="AJ18415" s="4"/>
      <c r="AK18415" s="4"/>
      <c r="AL18415" s="4"/>
      <c r="AM18415" s="4"/>
    </row>
    <row r="18416" spans="21:39" x14ac:dyDescent="0.2">
      <c r="U18416" s="4"/>
      <c r="V18416" s="4"/>
      <c r="W18416" s="4"/>
      <c r="X18416" s="4"/>
      <c r="AJ18416" s="4"/>
      <c r="AK18416" s="4"/>
      <c r="AL18416" s="4"/>
      <c r="AM18416" s="4"/>
    </row>
    <row r="18417" spans="21:39" x14ac:dyDescent="0.2">
      <c r="U18417" s="4"/>
      <c r="V18417" s="4"/>
      <c r="W18417" s="4"/>
      <c r="X18417" s="4"/>
      <c r="AJ18417" s="4"/>
      <c r="AK18417" s="4"/>
      <c r="AL18417" s="4"/>
      <c r="AM18417" s="4"/>
    </row>
    <row r="18418" spans="21:39" x14ac:dyDescent="0.2">
      <c r="U18418" s="4"/>
      <c r="V18418" s="4"/>
      <c r="W18418" s="4"/>
      <c r="X18418" s="4"/>
      <c r="AJ18418" s="4"/>
      <c r="AK18418" s="4"/>
      <c r="AL18418" s="4"/>
      <c r="AM18418" s="4"/>
    </row>
    <row r="18419" spans="21:39" x14ac:dyDescent="0.2">
      <c r="U18419" s="4"/>
      <c r="V18419" s="4"/>
      <c r="W18419" s="4"/>
      <c r="X18419" s="4"/>
      <c r="AJ18419" s="4"/>
      <c r="AK18419" s="4"/>
      <c r="AL18419" s="4"/>
      <c r="AM18419" s="4"/>
    </row>
    <row r="18420" spans="21:39" x14ac:dyDescent="0.2">
      <c r="U18420" s="4"/>
      <c r="V18420" s="4"/>
      <c r="W18420" s="4"/>
      <c r="X18420" s="4"/>
      <c r="AJ18420" s="4"/>
      <c r="AK18420" s="4"/>
      <c r="AL18420" s="4"/>
      <c r="AM18420" s="4"/>
    </row>
    <row r="18421" spans="21:39" x14ac:dyDescent="0.2">
      <c r="U18421" s="4"/>
      <c r="V18421" s="4"/>
      <c r="W18421" s="4"/>
      <c r="X18421" s="4"/>
      <c r="AJ18421" s="4"/>
      <c r="AK18421" s="4"/>
      <c r="AL18421" s="4"/>
      <c r="AM18421" s="4"/>
    </row>
    <row r="18422" spans="21:39" x14ac:dyDescent="0.2">
      <c r="U18422" s="4"/>
      <c r="V18422" s="4"/>
      <c r="W18422" s="4"/>
      <c r="X18422" s="4"/>
      <c r="AJ18422" s="4"/>
      <c r="AK18422" s="4"/>
      <c r="AL18422" s="4"/>
      <c r="AM18422" s="4"/>
    </row>
    <row r="18423" spans="21:39" x14ac:dyDescent="0.2">
      <c r="U18423" s="4"/>
      <c r="V18423" s="4"/>
      <c r="W18423" s="4"/>
      <c r="X18423" s="4"/>
      <c r="AJ18423" s="4"/>
      <c r="AK18423" s="4"/>
      <c r="AL18423" s="4"/>
      <c r="AM18423" s="4"/>
    </row>
    <row r="18424" spans="21:39" x14ac:dyDescent="0.2">
      <c r="U18424" s="4"/>
      <c r="V18424" s="4"/>
      <c r="W18424" s="4"/>
      <c r="X18424" s="4"/>
      <c r="AJ18424" s="4"/>
      <c r="AK18424" s="4"/>
      <c r="AL18424" s="4"/>
      <c r="AM18424" s="4"/>
    </row>
    <row r="18425" spans="21:39" x14ac:dyDescent="0.2">
      <c r="U18425" s="4"/>
      <c r="V18425" s="4"/>
      <c r="W18425" s="4"/>
      <c r="X18425" s="4"/>
      <c r="AJ18425" s="4"/>
      <c r="AK18425" s="4"/>
      <c r="AL18425" s="4"/>
      <c r="AM18425" s="4"/>
    </row>
    <row r="18426" spans="21:39" x14ac:dyDescent="0.2">
      <c r="U18426" s="4"/>
      <c r="V18426" s="4"/>
      <c r="W18426" s="4"/>
      <c r="X18426" s="4"/>
      <c r="AJ18426" s="4"/>
      <c r="AK18426" s="4"/>
      <c r="AL18426" s="4"/>
      <c r="AM18426" s="4"/>
    </row>
    <row r="18427" spans="21:39" x14ac:dyDescent="0.2">
      <c r="U18427" s="4"/>
      <c r="V18427" s="4"/>
      <c r="W18427" s="4"/>
      <c r="X18427" s="4"/>
      <c r="AJ18427" s="4"/>
      <c r="AK18427" s="4"/>
      <c r="AL18427" s="4"/>
      <c r="AM18427" s="4"/>
    </row>
    <row r="18428" spans="21:39" x14ac:dyDescent="0.2">
      <c r="U18428" s="4"/>
      <c r="V18428" s="4"/>
      <c r="W18428" s="4"/>
      <c r="X18428" s="4"/>
      <c r="AJ18428" s="4"/>
      <c r="AK18428" s="4"/>
      <c r="AL18428" s="4"/>
      <c r="AM18428" s="4"/>
    </row>
    <row r="18429" spans="21:39" x14ac:dyDescent="0.2">
      <c r="U18429" s="4"/>
      <c r="V18429" s="4"/>
      <c r="W18429" s="4"/>
      <c r="X18429" s="4"/>
      <c r="AJ18429" s="4"/>
      <c r="AK18429" s="4"/>
      <c r="AL18429" s="4"/>
      <c r="AM18429" s="4"/>
    </row>
    <row r="18430" spans="21:39" x14ac:dyDescent="0.2">
      <c r="U18430" s="4"/>
      <c r="V18430" s="4"/>
      <c r="W18430" s="4"/>
      <c r="X18430" s="4"/>
      <c r="AJ18430" s="4"/>
      <c r="AK18430" s="4"/>
      <c r="AL18430" s="4"/>
      <c r="AM18430" s="4"/>
    </row>
    <row r="18431" spans="21:39" x14ac:dyDescent="0.2">
      <c r="U18431" s="4"/>
      <c r="V18431" s="4"/>
      <c r="W18431" s="4"/>
      <c r="X18431" s="4"/>
      <c r="AJ18431" s="4"/>
      <c r="AK18431" s="4"/>
      <c r="AL18431" s="4"/>
      <c r="AM18431" s="4"/>
    </row>
    <row r="18432" spans="21:39" x14ac:dyDescent="0.2">
      <c r="U18432" s="4"/>
      <c r="V18432" s="4"/>
      <c r="W18432" s="4"/>
      <c r="X18432" s="4"/>
      <c r="AJ18432" s="4"/>
      <c r="AK18432" s="4"/>
      <c r="AL18432" s="4"/>
      <c r="AM18432" s="4"/>
    </row>
    <row r="18433" spans="21:39" x14ac:dyDescent="0.2">
      <c r="U18433" s="4"/>
      <c r="V18433" s="4"/>
      <c r="W18433" s="4"/>
      <c r="X18433" s="4"/>
      <c r="AJ18433" s="4"/>
      <c r="AK18433" s="4"/>
      <c r="AL18433" s="4"/>
      <c r="AM18433" s="4"/>
    </row>
    <row r="18434" spans="21:39" x14ac:dyDescent="0.2">
      <c r="U18434" s="4"/>
      <c r="V18434" s="4"/>
      <c r="W18434" s="4"/>
      <c r="X18434" s="4"/>
      <c r="AJ18434" s="4"/>
      <c r="AK18434" s="4"/>
      <c r="AL18434" s="4"/>
      <c r="AM18434" s="4"/>
    </row>
    <row r="18435" spans="21:39" x14ac:dyDescent="0.2">
      <c r="U18435" s="4"/>
      <c r="V18435" s="4"/>
      <c r="W18435" s="4"/>
      <c r="X18435" s="4"/>
      <c r="AJ18435" s="4"/>
      <c r="AK18435" s="4"/>
      <c r="AL18435" s="4"/>
      <c r="AM18435" s="4"/>
    </row>
    <row r="18436" spans="21:39" x14ac:dyDescent="0.2">
      <c r="U18436" s="4"/>
      <c r="V18436" s="4"/>
      <c r="W18436" s="4"/>
      <c r="X18436" s="4"/>
      <c r="AJ18436" s="4"/>
      <c r="AK18436" s="4"/>
      <c r="AL18436" s="4"/>
      <c r="AM18436" s="4"/>
    </row>
    <row r="18437" spans="21:39" x14ac:dyDescent="0.2">
      <c r="U18437" s="4"/>
      <c r="V18437" s="4"/>
      <c r="W18437" s="4"/>
      <c r="X18437" s="4"/>
      <c r="AJ18437" s="4"/>
      <c r="AK18437" s="4"/>
      <c r="AL18437" s="4"/>
      <c r="AM18437" s="4"/>
    </row>
    <row r="18438" spans="21:39" x14ac:dyDescent="0.2">
      <c r="U18438" s="4"/>
      <c r="V18438" s="4"/>
      <c r="W18438" s="4"/>
      <c r="X18438" s="4"/>
      <c r="AJ18438" s="4"/>
      <c r="AK18438" s="4"/>
      <c r="AL18438" s="4"/>
      <c r="AM18438" s="4"/>
    </row>
    <row r="18439" spans="21:39" x14ac:dyDescent="0.2">
      <c r="U18439" s="4"/>
      <c r="V18439" s="4"/>
      <c r="W18439" s="4"/>
      <c r="X18439" s="4"/>
      <c r="AJ18439" s="4"/>
      <c r="AK18439" s="4"/>
      <c r="AL18439" s="4"/>
      <c r="AM18439" s="4"/>
    </row>
    <row r="18440" spans="21:39" x14ac:dyDescent="0.2">
      <c r="U18440" s="4"/>
      <c r="V18440" s="4"/>
      <c r="W18440" s="4"/>
      <c r="X18440" s="4"/>
      <c r="AJ18440" s="4"/>
      <c r="AK18440" s="4"/>
      <c r="AL18440" s="4"/>
      <c r="AM18440" s="4"/>
    </row>
    <row r="18441" spans="21:39" x14ac:dyDescent="0.2">
      <c r="U18441" s="4"/>
      <c r="V18441" s="4"/>
      <c r="W18441" s="4"/>
      <c r="X18441" s="4"/>
      <c r="AJ18441" s="4"/>
      <c r="AK18441" s="4"/>
      <c r="AL18441" s="4"/>
      <c r="AM18441" s="4"/>
    </row>
    <row r="18442" spans="21:39" x14ac:dyDescent="0.2">
      <c r="U18442" s="4"/>
      <c r="V18442" s="4"/>
      <c r="W18442" s="4"/>
      <c r="X18442" s="4"/>
      <c r="AJ18442" s="4"/>
      <c r="AK18442" s="4"/>
      <c r="AL18442" s="4"/>
      <c r="AM18442" s="4"/>
    </row>
    <row r="18443" spans="21:39" x14ac:dyDescent="0.2">
      <c r="U18443" s="4"/>
      <c r="V18443" s="4"/>
      <c r="W18443" s="4"/>
      <c r="X18443" s="4"/>
      <c r="AJ18443" s="4"/>
      <c r="AK18443" s="4"/>
      <c r="AL18443" s="4"/>
      <c r="AM18443" s="4"/>
    </row>
    <row r="18444" spans="21:39" x14ac:dyDescent="0.2">
      <c r="U18444" s="4"/>
      <c r="V18444" s="4"/>
      <c r="W18444" s="4"/>
      <c r="X18444" s="4"/>
      <c r="AJ18444" s="4"/>
      <c r="AK18444" s="4"/>
      <c r="AL18444" s="4"/>
      <c r="AM18444" s="4"/>
    </row>
    <row r="18445" spans="21:39" x14ac:dyDescent="0.2">
      <c r="U18445" s="4"/>
      <c r="V18445" s="4"/>
      <c r="W18445" s="4"/>
      <c r="X18445" s="4"/>
      <c r="AJ18445" s="4"/>
      <c r="AK18445" s="4"/>
      <c r="AL18445" s="4"/>
      <c r="AM18445" s="4"/>
    </row>
    <row r="18446" spans="21:39" x14ac:dyDescent="0.2">
      <c r="U18446" s="4"/>
      <c r="V18446" s="4"/>
      <c r="W18446" s="4"/>
      <c r="X18446" s="4"/>
      <c r="AJ18446" s="4"/>
      <c r="AK18446" s="4"/>
      <c r="AL18446" s="4"/>
      <c r="AM18446" s="4"/>
    </row>
    <row r="18447" spans="21:39" x14ac:dyDescent="0.2">
      <c r="U18447" s="4"/>
      <c r="V18447" s="4"/>
      <c r="W18447" s="4"/>
      <c r="X18447" s="4"/>
      <c r="AJ18447" s="4"/>
      <c r="AK18447" s="4"/>
      <c r="AL18447" s="4"/>
      <c r="AM18447" s="4"/>
    </row>
    <row r="18448" spans="21:39" x14ac:dyDescent="0.2">
      <c r="U18448" s="4"/>
      <c r="V18448" s="4"/>
      <c r="W18448" s="4"/>
      <c r="X18448" s="4"/>
      <c r="AJ18448" s="4"/>
      <c r="AK18448" s="4"/>
      <c r="AL18448" s="4"/>
      <c r="AM18448" s="4"/>
    </row>
    <row r="18449" spans="21:39" x14ac:dyDescent="0.2">
      <c r="U18449" s="4"/>
      <c r="V18449" s="4"/>
      <c r="W18449" s="4"/>
      <c r="X18449" s="4"/>
      <c r="AJ18449" s="4"/>
      <c r="AK18449" s="4"/>
      <c r="AL18449" s="4"/>
      <c r="AM18449" s="4"/>
    </row>
    <row r="18450" spans="21:39" x14ac:dyDescent="0.2">
      <c r="U18450" s="4"/>
      <c r="V18450" s="4"/>
      <c r="W18450" s="4"/>
      <c r="X18450" s="4"/>
      <c r="AJ18450" s="4"/>
      <c r="AK18450" s="4"/>
      <c r="AL18450" s="4"/>
      <c r="AM18450" s="4"/>
    </row>
    <row r="18451" spans="21:39" x14ac:dyDescent="0.2">
      <c r="U18451" s="4"/>
      <c r="V18451" s="4"/>
      <c r="W18451" s="4"/>
      <c r="X18451" s="4"/>
      <c r="AJ18451" s="4"/>
      <c r="AK18451" s="4"/>
      <c r="AL18451" s="4"/>
      <c r="AM18451" s="4"/>
    </row>
    <row r="18452" spans="21:39" x14ac:dyDescent="0.2">
      <c r="U18452" s="4"/>
      <c r="V18452" s="4"/>
      <c r="W18452" s="4"/>
      <c r="X18452" s="4"/>
      <c r="AJ18452" s="4"/>
      <c r="AK18452" s="4"/>
      <c r="AL18452" s="4"/>
      <c r="AM18452" s="4"/>
    </row>
    <row r="18453" spans="21:39" x14ac:dyDescent="0.2">
      <c r="U18453" s="4"/>
      <c r="V18453" s="4"/>
      <c r="W18453" s="4"/>
      <c r="X18453" s="4"/>
      <c r="AJ18453" s="4"/>
      <c r="AK18453" s="4"/>
      <c r="AL18453" s="4"/>
      <c r="AM18453" s="4"/>
    </row>
    <row r="18454" spans="21:39" x14ac:dyDescent="0.2">
      <c r="U18454" s="4"/>
      <c r="V18454" s="4"/>
      <c r="W18454" s="4"/>
      <c r="X18454" s="4"/>
      <c r="AJ18454" s="4"/>
      <c r="AK18454" s="4"/>
      <c r="AL18454" s="4"/>
      <c r="AM18454" s="4"/>
    </row>
    <row r="18455" spans="21:39" x14ac:dyDescent="0.2">
      <c r="U18455" s="4"/>
      <c r="V18455" s="4"/>
      <c r="W18455" s="4"/>
      <c r="X18455" s="4"/>
      <c r="AJ18455" s="4"/>
      <c r="AK18455" s="4"/>
      <c r="AL18455" s="4"/>
      <c r="AM18455" s="4"/>
    </row>
    <row r="18456" spans="21:39" x14ac:dyDescent="0.2">
      <c r="U18456" s="4"/>
      <c r="V18456" s="4"/>
      <c r="W18456" s="4"/>
      <c r="X18456" s="4"/>
      <c r="AJ18456" s="4"/>
      <c r="AK18456" s="4"/>
      <c r="AL18456" s="4"/>
      <c r="AM18456" s="4"/>
    </row>
    <row r="18457" spans="21:39" x14ac:dyDescent="0.2">
      <c r="U18457" s="4"/>
      <c r="V18457" s="4"/>
      <c r="W18457" s="4"/>
      <c r="X18457" s="4"/>
      <c r="AJ18457" s="4"/>
      <c r="AK18457" s="4"/>
      <c r="AL18457" s="4"/>
      <c r="AM18457" s="4"/>
    </row>
    <row r="18458" spans="21:39" x14ac:dyDescent="0.2">
      <c r="U18458" s="4"/>
      <c r="V18458" s="4"/>
      <c r="W18458" s="4"/>
      <c r="X18458" s="4"/>
      <c r="AJ18458" s="4"/>
      <c r="AK18458" s="4"/>
      <c r="AL18458" s="4"/>
      <c r="AM18458" s="4"/>
    </row>
    <row r="18459" spans="21:39" x14ac:dyDescent="0.2">
      <c r="U18459" s="4"/>
      <c r="V18459" s="4"/>
      <c r="W18459" s="4"/>
      <c r="X18459" s="4"/>
      <c r="AJ18459" s="4"/>
      <c r="AK18459" s="4"/>
      <c r="AL18459" s="4"/>
      <c r="AM18459" s="4"/>
    </row>
    <row r="18460" spans="21:39" x14ac:dyDescent="0.2">
      <c r="U18460" s="4"/>
      <c r="V18460" s="4"/>
      <c r="W18460" s="4"/>
      <c r="X18460" s="4"/>
      <c r="AJ18460" s="4"/>
      <c r="AK18460" s="4"/>
      <c r="AL18460" s="4"/>
      <c r="AM18460" s="4"/>
    </row>
    <row r="18461" spans="21:39" x14ac:dyDescent="0.2">
      <c r="U18461" s="4"/>
      <c r="V18461" s="4"/>
      <c r="W18461" s="4"/>
      <c r="X18461" s="4"/>
      <c r="AJ18461" s="4"/>
      <c r="AK18461" s="4"/>
      <c r="AL18461" s="4"/>
      <c r="AM18461" s="4"/>
    </row>
    <row r="18462" spans="21:39" x14ac:dyDescent="0.2">
      <c r="U18462" s="4"/>
      <c r="V18462" s="4"/>
      <c r="W18462" s="4"/>
      <c r="X18462" s="4"/>
      <c r="AJ18462" s="4"/>
      <c r="AK18462" s="4"/>
      <c r="AL18462" s="4"/>
      <c r="AM18462" s="4"/>
    </row>
    <row r="18463" spans="21:39" x14ac:dyDescent="0.2">
      <c r="U18463" s="4"/>
      <c r="V18463" s="4"/>
      <c r="W18463" s="4"/>
      <c r="X18463" s="4"/>
      <c r="AJ18463" s="4"/>
      <c r="AK18463" s="4"/>
      <c r="AL18463" s="4"/>
      <c r="AM18463" s="4"/>
    </row>
    <row r="18464" spans="21:39" x14ac:dyDescent="0.2">
      <c r="U18464" s="4"/>
      <c r="V18464" s="4"/>
      <c r="W18464" s="4"/>
      <c r="X18464" s="4"/>
      <c r="AJ18464" s="4"/>
      <c r="AK18464" s="4"/>
      <c r="AL18464" s="4"/>
      <c r="AM18464" s="4"/>
    </row>
    <row r="18465" spans="21:39" x14ac:dyDescent="0.2">
      <c r="U18465" s="4"/>
      <c r="V18465" s="4"/>
      <c r="W18465" s="4"/>
      <c r="X18465" s="4"/>
      <c r="AJ18465" s="4"/>
      <c r="AK18465" s="4"/>
      <c r="AL18465" s="4"/>
      <c r="AM18465" s="4"/>
    </row>
    <row r="18466" spans="21:39" x14ac:dyDescent="0.2">
      <c r="U18466" s="4"/>
      <c r="V18466" s="4"/>
      <c r="W18466" s="4"/>
      <c r="X18466" s="4"/>
      <c r="AJ18466" s="4"/>
      <c r="AK18466" s="4"/>
      <c r="AL18466" s="4"/>
      <c r="AM18466" s="4"/>
    </row>
    <row r="18467" spans="21:39" x14ac:dyDescent="0.2">
      <c r="U18467" s="4"/>
      <c r="V18467" s="4"/>
      <c r="W18467" s="4"/>
      <c r="X18467" s="4"/>
      <c r="AJ18467" s="4"/>
      <c r="AK18467" s="4"/>
      <c r="AL18467" s="4"/>
      <c r="AM18467" s="4"/>
    </row>
    <row r="18468" spans="21:39" x14ac:dyDescent="0.2">
      <c r="U18468" s="4"/>
      <c r="V18468" s="4"/>
      <c r="W18468" s="4"/>
      <c r="X18468" s="4"/>
      <c r="AJ18468" s="4"/>
      <c r="AK18468" s="4"/>
      <c r="AL18468" s="4"/>
      <c r="AM18468" s="4"/>
    </row>
    <row r="18469" spans="21:39" x14ac:dyDescent="0.2">
      <c r="U18469" s="4"/>
      <c r="V18469" s="4"/>
      <c r="W18469" s="4"/>
      <c r="X18469" s="4"/>
      <c r="AJ18469" s="4"/>
      <c r="AK18469" s="4"/>
      <c r="AL18469" s="4"/>
      <c r="AM18469" s="4"/>
    </row>
    <row r="18470" spans="21:39" x14ac:dyDescent="0.2">
      <c r="U18470" s="4"/>
      <c r="V18470" s="4"/>
      <c r="W18470" s="4"/>
      <c r="X18470" s="4"/>
      <c r="AJ18470" s="4"/>
      <c r="AK18470" s="4"/>
      <c r="AL18470" s="4"/>
      <c r="AM18470" s="4"/>
    </row>
    <row r="18471" spans="21:39" x14ac:dyDescent="0.2">
      <c r="U18471" s="4"/>
      <c r="V18471" s="4"/>
      <c r="W18471" s="4"/>
      <c r="X18471" s="4"/>
      <c r="AJ18471" s="4"/>
      <c r="AK18471" s="4"/>
      <c r="AL18471" s="4"/>
      <c r="AM18471" s="4"/>
    </row>
    <row r="18472" spans="21:39" x14ac:dyDescent="0.2">
      <c r="U18472" s="4"/>
      <c r="V18472" s="4"/>
      <c r="W18472" s="4"/>
      <c r="X18472" s="4"/>
      <c r="AJ18472" s="4"/>
      <c r="AK18472" s="4"/>
      <c r="AL18472" s="4"/>
      <c r="AM18472" s="4"/>
    </row>
    <row r="18473" spans="21:39" x14ac:dyDescent="0.2">
      <c r="U18473" s="4"/>
      <c r="V18473" s="4"/>
      <c r="W18473" s="4"/>
      <c r="X18473" s="4"/>
      <c r="AJ18473" s="4"/>
      <c r="AK18473" s="4"/>
      <c r="AL18473" s="4"/>
      <c r="AM18473" s="4"/>
    </row>
    <row r="18474" spans="21:39" x14ac:dyDescent="0.2">
      <c r="U18474" s="4"/>
      <c r="V18474" s="4"/>
      <c r="W18474" s="4"/>
      <c r="X18474" s="4"/>
      <c r="AJ18474" s="4"/>
      <c r="AK18474" s="4"/>
      <c r="AL18474" s="4"/>
      <c r="AM18474" s="4"/>
    </row>
    <row r="18475" spans="21:39" x14ac:dyDescent="0.2">
      <c r="U18475" s="4"/>
      <c r="V18475" s="4"/>
      <c r="W18475" s="4"/>
      <c r="X18475" s="4"/>
      <c r="AJ18475" s="4"/>
      <c r="AK18475" s="4"/>
      <c r="AL18475" s="4"/>
      <c r="AM18475" s="4"/>
    </row>
    <row r="18476" spans="21:39" x14ac:dyDescent="0.2">
      <c r="U18476" s="4"/>
      <c r="V18476" s="4"/>
      <c r="W18476" s="4"/>
      <c r="X18476" s="4"/>
      <c r="AJ18476" s="4"/>
      <c r="AK18476" s="4"/>
      <c r="AL18476" s="4"/>
      <c r="AM18476" s="4"/>
    </row>
    <row r="18477" spans="21:39" x14ac:dyDescent="0.2">
      <c r="U18477" s="4"/>
      <c r="V18477" s="4"/>
      <c r="W18477" s="4"/>
      <c r="X18477" s="4"/>
      <c r="AJ18477" s="4"/>
      <c r="AK18477" s="4"/>
      <c r="AL18477" s="4"/>
      <c r="AM18477" s="4"/>
    </row>
    <row r="18478" spans="21:39" x14ac:dyDescent="0.2">
      <c r="U18478" s="4"/>
      <c r="V18478" s="4"/>
      <c r="W18478" s="4"/>
      <c r="X18478" s="4"/>
      <c r="AJ18478" s="4"/>
      <c r="AK18478" s="4"/>
      <c r="AL18478" s="4"/>
      <c r="AM18478" s="4"/>
    </row>
    <row r="18479" spans="21:39" x14ac:dyDescent="0.2">
      <c r="U18479" s="4"/>
      <c r="V18479" s="4"/>
      <c r="W18479" s="4"/>
      <c r="X18479" s="4"/>
      <c r="AJ18479" s="4"/>
      <c r="AK18479" s="4"/>
      <c r="AL18479" s="4"/>
      <c r="AM18479" s="4"/>
    </row>
    <row r="18480" spans="21:39" x14ac:dyDescent="0.2">
      <c r="U18480" s="4"/>
      <c r="V18480" s="4"/>
      <c r="W18480" s="4"/>
      <c r="X18480" s="4"/>
      <c r="AJ18480" s="4"/>
      <c r="AK18480" s="4"/>
      <c r="AL18480" s="4"/>
      <c r="AM18480" s="4"/>
    </row>
    <row r="18481" spans="21:39" x14ac:dyDescent="0.2">
      <c r="U18481" s="4"/>
      <c r="V18481" s="4"/>
      <c r="W18481" s="4"/>
      <c r="X18481" s="4"/>
      <c r="AJ18481" s="4"/>
      <c r="AK18481" s="4"/>
      <c r="AL18481" s="4"/>
      <c r="AM18481" s="4"/>
    </row>
    <row r="18482" spans="21:39" x14ac:dyDescent="0.2">
      <c r="U18482" s="4"/>
      <c r="V18482" s="4"/>
      <c r="W18482" s="4"/>
      <c r="X18482" s="4"/>
      <c r="AJ18482" s="4"/>
      <c r="AK18482" s="4"/>
      <c r="AL18482" s="4"/>
      <c r="AM18482" s="4"/>
    </row>
    <row r="18483" spans="21:39" x14ac:dyDescent="0.2">
      <c r="U18483" s="4"/>
      <c r="V18483" s="4"/>
      <c r="W18483" s="4"/>
      <c r="X18483" s="4"/>
      <c r="AJ18483" s="4"/>
      <c r="AK18483" s="4"/>
      <c r="AL18483" s="4"/>
      <c r="AM18483" s="4"/>
    </row>
    <row r="18484" spans="21:39" x14ac:dyDescent="0.2">
      <c r="U18484" s="4"/>
      <c r="V18484" s="4"/>
      <c r="W18484" s="4"/>
      <c r="X18484" s="4"/>
      <c r="AJ18484" s="4"/>
      <c r="AK18484" s="4"/>
      <c r="AL18484" s="4"/>
      <c r="AM18484" s="4"/>
    </row>
    <row r="18485" spans="21:39" x14ac:dyDescent="0.2">
      <c r="U18485" s="4"/>
      <c r="V18485" s="4"/>
      <c r="W18485" s="4"/>
      <c r="X18485" s="4"/>
      <c r="AJ18485" s="4"/>
      <c r="AK18485" s="4"/>
      <c r="AL18485" s="4"/>
      <c r="AM18485" s="4"/>
    </row>
    <row r="18486" spans="21:39" x14ac:dyDescent="0.2">
      <c r="U18486" s="4"/>
      <c r="V18486" s="4"/>
      <c r="W18486" s="4"/>
      <c r="X18486" s="4"/>
      <c r="AJ18486" s="4"/>
      <c r="AK18486" s="4"/>
      <c r="AL18486" s="4"/>
      <c r="AM18486" s="4"/>
    </row>
    <row r="18487" spans="21:39" x14ac:dyDescent="0.2">
      <c r="U18487" s="4"/>
      <c r="V18487" s="4"/>
      <c r="W18487" s="4"/>
      <c r="X18487" s="4"/>
      <c r="AJ18487" s="4"/>
      <c r="AK18487" s="4"/>
      <c r="AL18487" s="4"/>
      <c r="AM18487" s="4"/>
    </row>
    <row r="18488" spans="21:39" x14ac:dyDescent="0.2">
      <c r="U18488" s="4"/>
      <c r="V18488" s="4"/>
      <c r="W18488" s="4"/>
      <c r="X18488" s="4"/>
      <c r="AJ18488" s="4"/>
      <c r="AK18488" s="4"/>
      <c r="AL18488" s="4"/>
      <c r="AM18488" s="4"/>
    </row>
    <row r="18489" spans="21:39" x14ac:dyDescent="0.2">
      <c r="U18489" s="4"/>
      <c r="V18489" s="4"/>
      <c r="W18489" s="4"/>
      <c r="X18489" s="4"/>
      <c r="AJ18489" s="4"/>
      <c r="AK18489" s="4"/>
      <c r="AL18489" s="4"/>
      <c r="AM18489" s="4"/>
    </row>
    <row r="18490" spans="21:39" x14ac:dyDescent="0.2">
      <c r="U18490" s="4"/>
      <c r="V18490" s="4"/>
      <c r="W18490" s="4"/>
      <c r="X18490" s="4"/>
      <c r="AJ18490" s="4"/>
      <c r="AK18490" s="4"/>
      <c r="AL18490" s="4"/>
      <c r="AM18490" s="4"/>
    </row>
    <row r="18491" spans="21:39" x14ac:dyDescent="0.2">
      <c r="U18491" s="4"/>
      <c r="V18491" s="4"/>
      <c r="W18491" s="4"/>
      <c r="X18491" s="4"/>
      <c r="AJ18491" s="4"/>
      <c r="AK18491" s="4"/>
      <c r="AL18491" s="4"/>
      <c r="AM18491" s="4"/>
    </row>
    <row r="18492" spans="21:39" x14ac:dyDescent="0.2">
      <c r="U18492" s="4"/>
      <c r="V18492" s="4"/>
      <c r="W18492" s="4"/>
      <c r="X18492" s="4"/>
      <c r="AJ18492" s="4"/>
      <c r="AK18492" s="4"/>
      <c r="AL18492" s="4"/>
      <c r="AM18492" s="4"/>
    </row>
    <row r="18493" spans="21:39" x14ac:dyDescent="0.2">
      <c r="U18493" s="4"/>
      <c r="V18493" s="4"/>
      <c r="W18493" s="4"/>
      <c r="X18493" s="4"/>
      <c r="AJ18493" s="4"/>
      <c r="AK18493" s="4"/>
      <c r="AL18493" s="4"/>
      <c r="AM18493" s="4"/>
    </row>
    <row r="18494" spans="21:39" x14ac:dyDescent="0.2">
      <c r="U18494" s="4"/>
      <c r="V18494" s="4"/>
      <c r="W18494" s="4"/>
      <c r="X18494" s="4"/>
      <c r="AJ18494" s="4"/>
      <c r="AK18494" s="4"/>
      <c r="AL18494" s="4"/>
      <c r="AM18494" s="4"/>
    </row>
    <row r="18495" spans="21:39" x14ac:dyDescent="0.2">
      <c r="U18495" s="4"/>
      <c r="V18495" s="4"/>
      <c r="W18495" s="4"/>
      <c r="X18495" s="4"/>
      <c r="AJ18495" s="4"/>
      <c r="AK18495" s="4"/>
      <c r="AL18495" s="4"/>
      <c r="AM18495" s="4"/>
    </row>
    <row r="18496" spans="21:39" x14ac:dyDescent="0.2">
      <c r="U18496" s="4"/>
      <c r="V18496" s="4"/>
      <c r="W18496" s="4"/>
      <c r="X18496" s="4"/>
      <c r="AJ18496" s="4"/>
      <c r="AK18496" s="4"/>
      <c r="AL18496" s="4"/>
      <c r="AM18496" s="4"/>
    </row>
    <row r="18497" spans="21:39" x14ac:dyDescent="0.2">
      <c r="U18497" s="4"/>
      <c r="V18497" s="4"/>
      <c r="W18497" s="4"/>
      <c r="X18497" s="4"/>
      <c r="AJ18497" s="4"/>
      <c r="AK18497" s="4"/>
      <c r="AL18497" s="4"/>
      <c r="AM18497" s="4"/>
    </row>
    <row r="18498" spans="21:39" x14ac:dyDescent="0.2">
      <c r="U18498" s="4"/>
      <c r="V18498" s="4"/>
      <c r="W18498" s="4"/>
      <c r="X18498" s="4"/>
      <c r="AJ18498" s="4"/>
      <c r="AK18498" s="4"/>
      <c r="AL18498" s="4"/>
      <c r="AM18498" s="4"/>
    </row>
    <row r="18499" spans="21:39" x14ac:dyDescent="0.2">
      <c r="U18499" s="4"/>
      <c r="V18499" s="4"/>
      <c r="W18499" s="4"/>
      <c r="X18499" s="4"/>
      <c r="AJ18499" s="4"/>
      <c r="AK18499" s="4"/>
      <c r="AL18499" s="4"/>
      <c r="AM18499" s="4"/>
    </row>
    <row r="18500" spans="21:39" x14ac:dyDescent="0.2">
      <c r="U18500" s="4"/>
      <c r="V18500" s="4"/>
      <c r="W18500" s="4"/>
      <c r="X18500" s="4"/>
      <c r="AJ18500" s="4"/>
      <c r="AK18500" s="4"/>
      <c r="AL18500" s="4"/>
      <c r="AM18500" s="4"/>
    </row>
    <row r="18501" spans="21:39" x14ac:dyDescent="0.2">
      <c r="U18501" s="4"/>
      <c r="V18501" s="4"/>
      <c r="W18501" s="4"/>
      <c r="X18501" s="4"/>
      <c r="AJ18501" s="4"/>
      <c r="AK18501" s="4"/>
      <c r="AL18501" s="4"/>
      <c r="AM18501" s="4"/>
    </row>
    <row r="18502" spans="21:39" x14ac:dyDescent="0.2">
      <c r="U18502" s="4"/>
      <c r="V18502" s="4"/>
      <c r="W18502" s="4"/>
      <c r="X18502" s="4"/>
      <c r="AJ18502" s="4"/>
      <c r="AK18502" s="4"/>
      <c r="AL18502" s="4"/>
      <c r="AM18502" s="4"/>
    </row>
    <row r="18503" spans="21:39" x14ac:dyDescent="0.2">
      <c r="U18503" s="4"/>
      <c r="V18503" s="4"/>
      <c r="W18503" s="4"/>
      <c r="X18503" s="4"/>
      <c r="AJ18503" s="4"/>
      <c r="AK18503" s="4"/>
      <c r="AL18503" s="4"/>
      <c r="AM18503" s="4"/>
    </row>
    <row r="18504" spans="21:39" x14ac:dyDescent="0.2">
      <c r="U18504" s="4"/>
      <c r="V18504" s="4"/>
      <c r="W18504" s="4"/>
      <c r="X18504" s="4"/>
      <c r="AJ18504" s="4"/>
      <c r="AK18504" s="4"/>
      <c r="AL18504" s="4"/>
      <c r="AM18504" s="4"/>
    </row>
    <row r="18505" spans="21:39" x14ac:dyDescent="0.2">
      <c r="U18505" s="4"/>
      <c r="V18505" s="4"/>
      <c r="W18505" s="4"/>
      <c r="X18505" s="4"/>
      <c r="AJ18505" s="4"/>
      <c r="AK18505" s="4"/>
      <c r="AL18505" s="4"/>
      <c r="AM18505" s="4"/>
    </row>
    <row r="18506" spans="21:39" x14ac:dyDescent="0.2">
      <c r="U18506" s="4"/>
      <c r="V18506" s="4"/>
      <c r="W18506" s="4"/>
      <c r="X18506" s="4"/>
      <c r="AJ18506" s="4"/>
      <c r="AK18506" s="4"/>
      <c r="AL18506" s="4"/>
      <c r="AM18506" s="4"/>
    </row>
    <row r="18507" spans="21:39" x14ac:dyDescent="0.2">
      <c r="U18507" s="4"/>
      <c r="V18507" s="4"/>
      <c r="W18507" s="4"/>
      <c r="X18507" s="4"/>
      <c r="AJ18507" s="4"/>
      <c r="AK18507" s="4"/>
      <c r="AL18507" s="4"/>
      <c r="AM18507" s="4"/>
    </row>
    <row r="18508" spans="21:39" x14ac:dyDescent="0.2">
      <c r="U18508" s="4"/>
      <c r="V18508" s="4"/>
      <c r="W18508" s="4"/>
      <c r="X18508" s="4"/>
      <c r="AJ18508" s="4"/>
      <c r="AK18508" s="4"/>
      <c r="AL18508" s="4"/>
      <c r="AM18508" s="4"/>
    </row>
    <row r="18509" spans="21:39" x14ac:dyDescent="0.2">
      <c r="U18509" s="4"/>
      <c r="V18509" s="4"/>
      <c r="W18509" s="4"/>
      <c r="X18509" s="4"/>
      <c r="AJ18509" s="4"/>
      <c r="AK18509" s="4"/>
      <c r="AL18509" s="4"/>
      <c r="AM18509" s="4"/>
    </row>
    <row r="18510" spans="21:39" x14ac:dyDescent="0.2">
      <c r="U18510" s="4"/>
      <c r="V18510" s="4"/>
      <c r="W18510" s="4"/>
      <c r="X18510" s="4"/>
      <c r="AJ18510" s="4"/>
      <c r="AK18510" s="4"/>
      <c r="AL18510" s="4"/>
      <c r="AM18510" s="4"/>
    </row>
    <row r="18511" spans="21:39" x14ac:dyDescent="0.2">
      <c r="U18511" s="4"/>
      <c r="V18511" s="4"/>
      <c r="W18511" s="4"/>
      <c r="X18511" s="4"/>
      <c r="AJ18511" s="4"/>
      <c r="AK18511" s="4"/>
      <c r="AL18511" s="4"/>
      <c r="AM18511" s="4"/>
    </row>
    <row r="18512" spans="21:39" x14ac:dyDescent="0.2">
      <c r="U18512" s="4"/>
      <c r="V18512" s="4"/>
      <c r="W18512" s="4"/>
      <c r="X18512" s="4"/>
      <c r="AJ18512" s="4"/>
      <c r="AK18512" s="4"/>
      <c r="AL18512" s="4"/>
      <c r="AM18512" s="4"/>
    </row>
    <row r="18513" spans="21:39" x14ac:dyDescent="0.2">
      <c r="U18513" s="4"/>
      <c r="V18513" s="4"/>
      <c r="W18513" s="4"/>
      <c r="X18513" s="4"/>
      <c r="AJ18513" s="4"/>
      <c r="AK18513" s="4"/>
      <c r="AL18513" s="4"/>
      <c r="AM18513" s="4"/>
    </row>
    <row r="18514" spans="21:39" x14ac:dyDescent="0.2">
      <c r="U18514" s="4"/>
      <c r="V18514" s="4"/>
      <c r="W18514" s="4"/>
      <c r="X18514" s="4"/>
      <c r="AJ18514" s="4"/>
      <c r="AK18514" s="4"/>
      <c r="AL18514" s="4"/>
      <c r="AM18514" s="4"/>
    </row>
    <row r="18515" spans="21:39" x14ac:dyDescent="0.2">
      <c r="U18515" s="4"/>
      <c r="V18515" s="4"/>
      <c r="W18515" s="4"/>
      <c r="X18515" s="4"/>
      <c r="AJ18515" s="4"/>
      <c r="AK18515" s="4"/>
      <c r="AL18515" s="4"/>
      <c r="AM18515" s="4"/>
    </row>
    <row r="18516" spans="21:39" x14ac:dyDescent="0.2">
      <c r="U18516" s="4"/>
      <c r="V18516" s="4"/>
      <c r="W18516" s="4"/>
      <c r="X18516" s="4"/>
      <c r="AJ18516" s="4"/>
      <c r="AK18516" s="4"/>
      <c r="AL18516" s="4"/>
      <c r="AM18516" s="4"/>
    </row>
    <row r="18517" spans="21:39" x14ac:dyDescent="0.2">
      <c r="U18517" s="4"/>
      <c r="V18517" s="4"/>
      <c r="W18517" s="4"/>
      <c r="X18517" s="4"/>
      <c r="AJ18517" s="4"/>
      <c r="AK18517" s="4"/>
      <c r="AL18517" s="4"/>
      <c r="AM18517" s="4"/>
    </row>
    <row r="18518" spans="21:39" x14ac:dyDescent="0.2">
      <c r="U18518" s="4"/>
      <c r="V18518" s="4"/>
      <c r="W18518" s="4"/>
      <c r="X18518" s="4"/>
      <c r="AJ18518" s="4"/>
      <c r="AK18518" s="4"/>
      <c r="AL18518" s="4"/>
      <c r="AM18518" s="4"/>
    </row>
    <row r="18519" spans="21:39" x14ac:dyDescent="0.2">
      <c r="U18519" s="4"/>
      <c r="V18519" s="4"/>
      <c r="W18519" s="4"/>
      <c r="X18519" s="4"/>
      <c r="AJ18519" s="4"/>
      <c r="AK18519" s="4"/>
      <c r="AL18519" s="4"/>
      <c r="AM18519" s="4"/>
    </row>
    <row r="18520" spans="21:39" x14ac:dyDescent="0.2">
      <c r="U18520" s="4"/>
      <c r="V18520" s="4"/>
      <c r="W18520" s="4"/>
      <c r="X18520" s="4"/>
      <c r="AJ18520" s="4"/>
      <c r="AK18520" s="4"/>
      <c r="AL18520" s="4"/>
      <c r="AM18520" s="4"/>
    </row>
    <row r="18521" spans="21:39" x14ac:dyDescent="0.2">
      <c r="U18521" s="4"/>
      <c r="V18521" s="4"/>
      <c r="W18521" s="4"/>
      <c r="X18521" s="4"/>
      <c r="AJ18521" s="4"/>
      <c r="AK18521" s="4"/>
      <c r="AL18521" s="4"/>
      <c r="AM18521" s="4"/>
    </row>
    <row r="18522" spans="21:39" x14ac:dyDescent="0.2">
      <c r="U18522" s="4"/>
      <c r="V18522" s="4"/>
      <c r="W18522" s="4"/>
      <c r="X18522" s="4"/>
      <c r="AJ18522" s="4"/>
      <c r="AK18522" s="4"/>
      <c r="AL18522" s="4"/>
      <c r="AM18522" s="4"/>
    </row>
    <row r="18523" spans="21:39" x14ac:dyDescent="0.2">
      <c r="U18523" s="4"/>
      <c r="V18523" s="4"/>
      <c r="W18523" s="4"/>
      <c r="X18523" s="4"/>
      <c r="AJ18523" s="4"/>
      <c r="AK18523" s="4"/>
      <c r="AL18523" s="4"/>
      <c r="AM18523" s="4"/>
    </row>
    <row r="18524" spans="21:39" x14ac:dyDescent="0.2">
      <c r="U18524" s="4"/>
      <c r="V18524" s="4"/>
      <c r="W18524" s="4"/>
      <c r="X18524" s="4"/>
      <c r="AJ18524" s="4"/>
      <c r="AK18524" s="4"/>
      <c r="AL18524" s="4"/>
      <c r="AM18524" s="4"/>
    </row>
    <row r="18525" spans="21:39" x14ac:dyDescent="0.2">
      <c r="U18525" s="4"/>
      <c r="V18525" s="4"/>
      <c r="W18525" s="4"/>
      <c r="X18525" s="4"/>
      <c r="AJ18525" s="4"/>
      <c r="AK18525" s="4"/>
      <c r="AL18525" s="4"/>
      <c r="AM18525" s="4"/>
    </row>
    <row r="18526" spans="21:39" x14ac:dyDescent="0.2">
      <c r="U18526" s="4"/>
      <c r="V18526" s="4"/>
      <c r="W18526" s="4"/>
      <c r="X18526" s="4"/>
      <c r="AJ18526" s="4"/>
      <c r="AK18526" s="4"/>
      <c r="AL18526" s="4"/>
      <c r="AM18526" s="4"/>
    </row>
    <row r="18527" spans="21:39" x14ac:dyDescent="0.2">
      <c r="U18527" s="4"/>
      <c r="V18527" s="4"/>
      <c r="W18527" s="4"/>
      <c r="X18527" s="4"/>
      <c r="AJ18527" s="4"/>
      <c r="AK18527" s="4"/>
      <c r="AL18527" s="4"/>
      <c r="AM18527" s="4"/>
    </row>
    <row r="18528" spans="21:39" x14ac:dyDescent="0.2">
      <c r="U18528" s="4"/>
      <c r="V18528" s="4"/>
      <c r="W18528" s="4"/>
      <c r="X18528" s="4"/>
      <c r="AJ18528" s="4"/>
      <c r="AK18528" s="4"/>
      <c r="AL18528" s="4"/>
      <c r="AM18528" s="4"/>
    </row>
    <row r="18529" spans="21:39" x14ac:dyDescent="0.2">
      <c r="U18529" s="4"/>
      <c r="V18529" s="4"/>
      <c r="W18529" s="4"/>
      <c r="X18529" s="4"/>
      <c r="AJ18529" s="4"/>
      <c r="AK18529" s="4"/>
      <c r="AL18529" s="4"/>
      <c r="AM18529" s="4"/>
    </row>
    <row r="18530" spans="21:39" x14ac:dyDescent="0.2">
      <c r="U18530" s="4"/>
      <c r="V18530" s="4"/>
      <c r="W18530" s="4"/>
      <c r="X18530" s="4"/>
      <c r="AJ18530" s="4"/>
      <c r="AK18530" s="4"/>
      <c r="AL18530" s="4"/>
      <c r="AM18530" s="4"/>
    </row>
    <row r="18531" spans="21:39" x14ac:dyDescent="0.2">
      <c r="U18531" s="4"/>
      <c r="V18531" s="4"/>
      <c r="W18531" s="4"/>
      <c r="X18531" s="4"/>
      <c r="AJ18531" s="4"/>
      <c r="AK18531" s="4"/>
      <c r="AL18531" s="4"/>
      <c r="AM18531" s="4"/>
    </row>
    <row r="18532" spans="21:39" x14ac:dyDescent="0.2">
      <c r="U18532" s="4"/>
      <c r="V18532" s="4"/>
      <c r="W18532" s="4"/>
      <c r="X18532" s="4"/>
      <c r="AJ18532" s="4"/>
      <c r="AK18532" s="4"/>
      <c r="AL18532" s="4"/>
      <c r="AM18532" s="4"/>
    </row>
    <row r="18533" spans="21:39" x14ac:dyDescent="0.2">
      <c r="U18533" s="4"/>
      <c r="V18533" s="4"/>
      <c r="W18533" s="4"/>
      <c r="X18533" s="4"/>
      <c r="AJ18533" s="4"/>
      <c r="AK18533" s="4"/>
      <c r="AL18533" s="4"/>
      <c r="AM18533" s="4"/>
    </row>
    <row r="18534" spans="21:39" x14ac:dyDescent="0.2">
      <c r="U18534" s="4"/>
      <c r="V18534" s="4"/>
      <c r="W18534" s="4"/>
      <c r="X18534" s="4"/>
      <c r="AJ18534" s="4"/>
      <c r="AK18534" s="4"/>
      <c r="AL18534" s="4"/>
      <c r="AM18534" s="4"/>
    </row>
    <row r="18535" spans="21:39" x14ac:dyDescent="0.2">
      <c r="U18535" s="4"/>
      <c r="V18535" s="4"/>
      <c r="W18535" s="4"/>
      <c r="X18535" s="4"/>
      <c r="AJ18535" s="4"/>
      <c r="AK18535" s="4"/>
      <c r="AL18535" s="4"/>
      <c r="AM18535" s="4"/>
    </row>
    <row r="18536" spans="21:39" x14ac:dyDescent="0.2">
      <c r="U18536" s="4"/>
      <c r="V18536" s="4"/>
      <c r="W18536" s="4"/>
      <c r="X18536" s="4"/>
      <c r="AJ18536" s="4"/>
      <c r="AK18536" s="4"/>
      <c r="AL18536" s="4"/>
      <c r="AM18536" s="4"/>
    </row>
    <row r="18537" spans="21:39" x14ac:dyDescent="0.2">
      <c r="U18537" s="4"/>
      <c r="V18537" s="4"/>
      <c r="W18537" s="4"/>
      <c r="X18537" s="4"/>
      <c r="AJ18537" s="4"/>
      <c r="AK18537" s="4"/>
      <c r="AL18537" s="4"/>
      <c r="AM18537" s="4"/>
    </row>
    <row r="18538" spans="21:39" x14ac:dyDescent="0.2">
      <c r="U18538" s="4"/>
      <c r="V18538" s="4"/>
      <c r="W18538" s="4"/>
      <c r="X18538" s="4"/>
      <c r="AJ18538" s="4"/>
      <c r="AK18538" s="4"/>
      <c r="AL18538" s="4"/>
      <c r="AM18538" s="4"/>
    </row>
    <row r="18539" spans="21:39" x14ac:dyDescent="0.2">
      <c r="U18539" s="4"/>
      <c r="V18539" s="4"/>
      <c r="W18539" s="4"/>
      <c r="X18539" s="4"/>
      <c r="AJ18539" s="4"/>
      <c r="AK18539" s="4"/>
      <c r="AL18539" s="4"/>
      <c r="AM18539" s="4"/>
    </row>
    <row r="18540" spans="21:39" x14ac:dyDescent="0.2">
      <c r="U18540" s="4"/>
      <c r="V18540" s="4"/>
      <c r="W18540" s="4"/>
      <c r="X18540" s="4"/>
      <c r="AJ18540" s="4"/>
      <c r="AK18540" s="4"/>
      <c r="AL18540" s="4"/>
      <c r="AM18540" s="4"/>
    </row>
    <row r="18541" spans="21:39" x14ac:dyDescent="0.2">
      <c r="U18541" s="4"/>
      <c r="V18541" s="4"/>
      <c r="W18541" s="4"/>
      <c r="X18541" s="4"/>
      <c r="AJ18541" s="4"/>
      <c r="AK18541" s="4"/>
      <c r="AL18541" s="4"/>
      <c r="AM18541" s="4"/>
    </row>
    <row r="18542" spans="21:39" x14ac:dyDescent="0.2">
      <c r="U18542" s="4"/>
      <c r="V18542" s="4"/>
      <c r="W18542" s="4"/>
      <c r="X18542" s="4"/>
      <c r="AJ18542" s="4"/>
      <c r="AK18542" s="4"/>
      <c r="AL18542" s="4"/>
      <c r="AM18542" s="4"/>
    </row>
    <row r="18543" spans="21:39" x14ac:dyDescent="0.2">
      <c r="U18543" s="4"/>
      <c r="V18543" s="4"/>
      <c r="W18543" s="4"/>
      <c r="X18543" s="4"/>
      <c r="AJ18543" s="4"/>
      <c r="AK18543" s="4"/>
      <c r="AL18543" s="4"/>
      <c r="AM18543" s="4"/>
    </row>
    <row r="18544" spans="21:39" x14ac:dyDescent="0.2">
      <c r="U18544" s="4"/>
      <c r="V18544" s="4"/>
      <c r="W18544" s="4"/>
      <c r="X18544" s="4"/>
      <c r="AJ18544" s="4"/>
      <c r="AK18544" s="4"/>
      <c r="AL18544" s="4"/>
      <c r="AM18544" s="4"/>
    </row>
    <row r="18545" spans="21:39" x14ac:dyDescent="0.2">
      <c r="U18545" s="4"/>
      <c r="V18545" s="4"/>
      <c r="W18545" s="4"/>
      <c r="X18545" s="4"/>
      <c r="AJ18545" s="4"/>
      <c r="AK18545" s="4"/>
      <c r="AL18545" s="4"/>
      <c r="AM18545" s="4"/>
    </row>
    <row r="18546" spans="21:39" x14ac:dyDescent="0.2">
      <c r="U18546" s="4"/>
      <c r="V18546" s="4"/>
      <c r="W18546" s="4"/>
      <c r="X18546" s="4"/>
      <c r="AJ18546" s="4"/>
      <c r="AK18546" s="4"/>
      <c r="AL18546" s="4"/>
      <c r="AM18546" s="4"/>
    </row>
    <row r="18547" spans="21:39" x14ac:dyDescent="0.2">
      <c r="U18547" s="4"/>
      <c r="V18547" s="4"/>
      <c r="W18547" s="4"/>
      <c r="X18547" s="4"/>
      <c r="AJ18547" s="4"/>
      <c r="AK18547" s="4"/>
      <c r="AL18547" s="4"/>
      <c r="AM18547" s="4"/>
    </row>
    <row r="18548" spans="21:39" x14ac:dyDescent="0.2">
      <c r="U18548" s="4"/>
      <c r="V18548" s="4"/>
      <c r="W18548" s="4"/>
      <c r="X18548" s="4"/>
      <c r="AJ18548" s="4"/>
      <c r="AK18548" s="4"/>
      <c r="AL18548" s="4"/>
      <c r="AM18548" s="4"/>
    </row>
    <row r="18549" spans="21:39" x14ac:dyDescent="0.2">
      <c r="U18549" s="4"/>
      <c r="V18549" s="4"/>
      <c r="W18549" s="4"/>
      <c r="X18549" s="4"/>
      <c r="AJ18549" s="4"/>
      <c r="AK18549" s="4"/>
      <c r="AL18549" s="4"/>
      <c r="AM18549" s="4"/>
    </row>
    <row r="18550" spans="21:39" x14ac:dyDescent="0.2">
      <c r="U18550" s="4"/>
      <c r="V18550" s="4"/>
      <c r="W18550" s="4"/>
      <c r="X18550" s="4"/>
      <c r="AJ18550" s="4"/>
      <c r="AK18550" s="4"/>
      <c r="AL18550" s="4"/>
      <c r="AM18550" s="4"/>
    </row>
    <row r="18551" spans="21:39" x14ac:dyDescent="0.2">
      <c r="U18551" s="4"/>
      <c r="V18551" s="4"/>
      <c r="W18551" s="4"/>
      <c r="X18551" s="4"/>
      <c r="AJ18551" s="4"/>
      <c r="AK18551" s="4"/>
      <c r="AL18551" s="4"/>
      <c r="AM18551" s="4"/>
    </row>
    <row r="18552" spans="21:39" x14ac:dyDescent="0.2">
      <c r="U18552" s="4"/>
      <c r="V18552" s="4"/>
      <c r="W18552" s="4"/>
      <c r="X18552" s="4"/>
      <c r="AJ18552" s="4"/>
      <c r="AK18552" s="4"/>
      <c r="AL18552" s="4"/>
      <c r="AM18552" s="4"/>
    </row>
    <row r="18553" spans="21:39" x14ac:dyDescent="0.2">
      <c r="U18553" s="4"/>
      <c r="V18553" s="4"/>
      <c r="W18553" s="4"/>
      <c r="X18553" s="4"/>
      <c r="AJ18553" s="4"/>
      <c r="AK18553" s="4"/>
      <c r="AL18553" s="4"/>
      <c r="AM18553" s="4"/>
    </row>
    <row r="18554" spans="21:39" x14ac:dyDescent="0.2">
      <c r="U18554" s="4"/>
      <c r="V18554" s="4"/>
      <c r="W18554" s="4"/>
      <c r="X18554" s="4"/>
      <c r="AJ18554" s="4"/>
      <c r="AK18554" s="4"/>
      <c r="AL18554" s="4"/>
      <c r="AM18554" s="4"/>
    </row>
    <row r="18555" spans="21:39" x14ac:dyDescent="0.2">
      <c r="U18555" s="4"/>
      <c r="V18555" s="4"/>
      <c r="W18555" s="4"/>
      <c r="X18555" s="4"/>
      <c r="AJ18555" s="4"/>
      <c r="AK18555" s="4"/>
      <c r="AL18555" s="4"/>
      <c r="AM18555" s="4"/>
    </row>
    <row r="18556" spans="21:39" x14ac:dyDescent="0.2">
      <c r="U18556" s="4"/>
      <c r="V18556" s="4"/>
      <c r="W18556" s="4"/>
      <c r="X18556" s="4"/>
      <c r="AJ18556" s="4"/>
      <c r="AK18556" s="4"/>
      <c r="AL18556" s="4"/>
      <c r="AM18556" s="4"/>
    </row>
    <row r="18557" spans="21:39" x14ac:dyDescent="0.2">
      <c r="U18557" s="4"/>
      <c r="V18557" s="4"/>
      <c r="W18557" s="4"/>
      <c r="X18557" s="4"/>
      <c r="AJ18557" s="4"/>
      <c r="AK18557" s="4"/>
      <c r="AL18557" s="4"/>
      <c r="AM18557" s="4"/>
    </row>
    <row r="18558" spans="21:39" x14ac:dyDescent="0.2">
      <c r="U18558" s="4"/>
      <c r="V18558" s="4"/>
      <c r="W18558" s="4"/>
      <c r="X18558" s="4"/>
      <c r="AJ18558" s="4"/>
      <c r="AK18558" s="4"/>
      <c r="AL18558" s="4"/>
      <c r="AM18558" s="4"/>
    </row>
    <row r="18559" spans="21:39" x14ac:dyDescent="0.2">
      <c r="U18559" s="4"/>
      <c r="V18559" s="4"/>
      <c r="W18559" s="4"/>
      <c r="X18559" s="4"/>
      <c r="AJ18559" s="4"/>
      <c r="AK18559" s="4"/>
      <c r="AL18559" s="4"/>
      <c r="AM18559" s="4"/>
    </row>
    <row r="18560" spans="21:39" x14ac:dyDescent="0.2">
      <c r="U18560" s="4"/>
      <c r="V18560" s="4"/>
      <c r="W18560" s="4"/>
      <c r="X18560" s="4"/>
      <c r="AJ18560" s="4"/>
      <c r="AK18560" s="4"/>
      <c r="AL18560" s="4"/>
      <c r="AM18560" s="4"/>
    </row>
    <row r="18561" spans="21:39" x14ac:dyDescent="0.2">
      <c r="U18561" s="4"/>
      <c r="V18561" s="4"/>
      <c r="W18561" s="4"/>
      <c r="X18561" s="4"/>
      <c r="AJ18561" s="4"/>
      <c r="AK18561" s="4"/>
      <c r="AL18561" s="4"/>
      <c r="AM18561" s="4"/>
    </row>
    <row r="18562" spans="21:39" x14ac:dyDescent="0.2">
      <c r="U18562" s="4"/>
      <c r="V18562" s="4"/>
      <c r="W18562" s="4"/>
      <c r="X18562" s="4"/>
      <c r="AJ18562" s="4"/>
      <c r="AK18562" s="4"/>
      <c r="AL18562" s="4"/>
      <c r="AM18562" s="4"/>
    </row>
    <row r="18563" spans="21:39" x14ac:dyDescent="0.2">
      <c r="U18563" s="4"/>
      <c r="V18563" s="4"/>
      <c r="W18563" s="4"/>
      <c r="X18563" s="4"/>
      <c r="AJ18563" s="4"/>
      <c r="AK18563" s="4"/>
      <c r="AL18563" s="4"/>
      <c r="AM18563" s="4"/>
    </row>
    <row r="18564" spans="21:39" x14ac:dyDescent="0.2">
      <c r="U18564" s="4"/>
      <c r="V18564" s="4"/>
      <c r="W18564" s="4"/>
      <c r="X18564" s="4"/>
      <c r="AJ18564" s="4"/>
      <c r="AK18564" s="4"/>
      <c r="AL18564" s="4"/>
      <c r="AM18564" s="4"/>
    </row>
    <row r="18565" spans="21:39" x14ac:dyDescent="0.2">
      <c r="U18565" s="4"/>
      <c r="V18565" s="4"/>
      <c r="W18565" s="4"/>
      <c r="X18565" s="4"/>
      <c r="AJ18565" s="4"/>
      <c r="AK18565" s="4"/>
      <c r="AL18565" s="4"/>
      <c r="AM18565" s="4"/>
    </row>
    <row r="18566" spans="21:39" x14ac:dyDescent="0.2">
      <c r="U18566" s="4"/>
      <c r="V18566" s="4"/>
      <c r="W18566" s="4"/>
      <c r="X18566" s="4"/>
      <c r="AJ18566" s="4"/>
      <c r="AK18566" s="4"/>
      <c r="AL18566" s="4"/>
      <c r="AM18566" s="4"/>
    </row>
    <row r="18567" spans="21:39" x14ac:dyDescent="0.2">
      <c r="U18567" s="4"/>
      <c r="V18567" s="4"/>
      <c r="W18567" s="4"/>
      <c r="X18567" s="4"/>
      <c r="AJ18567" s="4"/>
      <c r="AK18567" s="4"/>
      <c r="AL18567" s="4"/>
      <c r="AM18567" s="4"/>
    </row>
    <row r="18568" spans="21:39" x14ac:dyDescent="0.2">
      <c r="U18568" s="4"/>
      <c r="V18568" s="4"/>
      <c r="W18568" s="4"/>
      <c r="X18568" s="4"/>
      <c r="AJ18568" s="4"/>
      <c r="AK18568" s="4"/>
      <c r="AL18568" s="4"/>
      <c r="AM18568" s="4"/>
    </row>
    <row r="18569" spans="21:39" x14ac:dyDescent="0.2">
      <c r="U18569" s="4"/>
      <c r="V18569" s="4"/>
      <c r="W18569" s="4"/>
      <c r="X18569" s="4"/>
      <c r="AJ18569" s="4"/>
      <c r="AK18569" s="4"/>
      <c r="AL18569" s="4"/>
      <c r="AM18569" s="4"/>
    </row>
    <row r="18570" spans="21:39" x14ac:dyDescent="0.2">
      <c r="U18570" s="4"/>
      <c r="V18570" s="4"/>
      <c r="W18570" s="4"/>
      <c r="X18570" s="4"/>
      <c r="AJ18570" s="4"/>
      <c r="AK18570" s="4"/>
      <c r="AL18570" s="4"/>
      <c r="AM18570" s="4"/>
    </row>
    <row r="18571" spans="21:39" x14ac:dyDescent="0.2">
      <c r="U18571" s="4"/>
      <c r="V18571" s="4"/>
      <c r="W18571" s="4"/>
      <c r="X18571" s="4"/>
      <c r="AJ18571" s="4"/>
      <c r="AK18571" s="4"/>
      <c r="AL18571" s="4"/>
      <c r="AM18571" s="4"/>
    </row>
    <row r="18572" spans="21:39" x14ac:dyDescent="0.2">
      <c r="U18572" s="4"/>
      <c r="V18572" s="4"/>
      <c r="W18572" s="4"/>
      <c r="X18572" s="4"/>
      <c r="AJ18572" s="4"/>
      <c r="AK18572" s="4"/>
      <c r="AL18572" s="4"/>
      <c r="AM18572" s="4"/>
    </row>
    <row r="18573" spans="21:39" x14ac:dyDescent="0.2">
      <c r="U18573" s="4"/>
      <c r="V18573" s="4"/>
      <c r="W18573" s="4"/>
      <c r="X18573" s="4"/>
      <c r="AJ18573" s="4"/>
      <c r="AK18573" s="4"/>
      <c r="AL18573" s="4"/>
      <c r="AM18573" s="4"/>
    </row>
    <row r="18574" spans="21:39" x14ac:dyDescent="0.2">
      <c r="U18574" s="4"/>
      <c r="V18574" s="4"/>
      <c r="W18574" s="4"/>
      <c r="X18574" s="4"/>
      <c r="AJ18574" s="4"/>
      <c r="AK18574" s="4"/>
      <c r="AL18574" s="4"/>
      <c r="AM18574" s="4"/>
    </row>
    <row r="18575" spans="21:39" x14ac:dyDescent="0.2">
      <c r="U18575" s="4"/>
      <c r="V18575" s="4"/>
      <c r="W18575" s="4"/>
      <c r="X18575" s="4"/>
      <c r="AJ18575" s="4"/>
      <c r="AK18575" s="4"/>
      <c r="AL18575" s="4"/>
      <c r="AM18575" s="4"/>
    </row>
    <row r="18576" spans="21:39" x14ac:dyDescent="0.2">
      <c r="U18576" s="4"/>
      <c r="V18576" s="4"/>
      <c r="W18576" s="4"/>
      <c r="X18576" s="4"/>
      <c r="AJ18576" s="4"/>
      <c r="AK18576" s="4"/>
      <c r="AL18576" s="4"/>
      <c r="AM18576" s="4"/>
    </row>
    <row r="18577" spans="21:39" x14ac:dyDescent="0.2">
      <c r="U18577" s="4"/>
      <c r="V18577" s="4"/>
      <c r="W18577" s="4"/>
      <c r="X18577" s="4"/>
      <c r="AJ18577" s="4"/>
      <c r="AK18577" s="4"/>
      <c r="AL18577" s="4"/>
      <c r="AM18577" s="4"/>
    </row>
    <row r="18578" spans="21:39" x14ac:dyDescent="0.2">
      <c r="U18578" s="4"/>
      <c r="V18578" s="4"/>
      <c r="W18578" s="4"/>
      <c r="X18578" s="4"/>
      <c r="AJ18578" s="4"/>
      <c r="AK18578" s="4"/>
      <c r="AL18578" s="4"/>
      <c r="AM18578" s="4"/>
    </row>
    <row r="18579" spans="21:39" x14ac:dyDescent="0.2">
      <c r="U18579" s="4"/>
      <c r="V18579" s="4"/>
      <c r="W18579" s="4"/>
      <c r="X18579" s="4"/>
      <c r="AJ18579" s="4"/>
      <c r="AK18579" s="4"/>
      <c r="AL18579" s="4"/>
      <c r="AM18579" s="4"/>
    </row>
    <row r="18580" spans="21:39" x14ac:dyDescent="0.2">
      <c r="U18580" s="4"/>
      <c r="V18580" s="4"/>
      <c r="W18580" s="4"/>
      <c r="X18580" s="4"/>
      <c r="AJ18580" s="4"/>
      <c r="AK18580" s="4"/>
      <c r="AL18580" s="4"/>
      <c r="AM18580" s="4"/>
    </row>
    <row r="18581" spans="21:39" x14ac:dyDescent="0.2">
      <c r="U18581" s="4"/>
      <c r="V18581" s="4"/>
      <c r="W18581" s="4"/>
      <c r="X18581" s="4"/>
      <c r="AJ18581" s="4"/>
      <c r="AK18581" s="4"/>
      <c r="AL18581" s="4"/>
      <c r="AM18581" s="4"/>
    </row>
    <row r="18582" spans="21:39" x14ac:dyDescent="0.2">
      <c r="U18582" s="4"/>
      <c r="V18582" s="4"/>
      <c r="W18582" s="4"/>
      <c r="X18582" s="4"/>
      <c r="AJ18582" s="4"/>
      <c r="AK18582" s="4"/>
      <c r="AL18582" s="4"/>
      <c r="AM18582" s="4"/>
    </row>
    <row r="18583" spans="21:39" x14ac:dyDescent="0.2">
      <c r="U18583" s="4"/>
      <c r="V18583" s="4"/>
      <c r="W18583" s="4"/>
      <c r="X18583" s="4"/>
      <c r="AJ18583" s="4"/>
      <c r="AK18583" s="4"/>
      <c r="AL18583" s="4"/>
      <c r="AM18583" s="4"/>
    </row>
    <row r="18584" spans="21:39" x14ac:dyDescent="0.2">
      <c r="U18584" s="4"/>
      <c r="V18584" s="4"/>
      <c r="W18584" s="4"/>
      <c r="X18584" s="4"/>
      <c r="AJ18584" s="4"/>
      <c r="AK18584" s="4"/>
      <c r="AL18584" s="4"/>
      <c r="AM18584" s="4"/>
    </row>
    <row r="18585" spans="21:39" x14ac:dyDescent="0.2">
      <c r="U18585" s="4"/>
      <c r="V18585" s="4"/>
      <c r="W18585" s="4"/>
      <c r="X18585" s="4"/>
      <c r="AJ18585" s="4"/>
      <c r="AK18585" s="4"/>
      <c r="AL18585" s="4"/>
      <c r="AM18585" s="4"/>
    </row>
    <row r="18586" spans="21:39" x14ac:dyDescent="0.2">
      <c r="U18586" s="4"/>
      <c r="V18586" s="4"/>
      <c r="W18586" s="4"/>
      <c r="X18586" s="4"/>
      <c r="AJ18586" s="4"/>
      <c r="AK18586" s="4"/>
      <c r="AL18586" s="4"/>
      <c r="AM18586" s="4"/>
    </row>
    <row r="18587" spans="21:39" x14ac:dyDescent="0.2">
      <c r="U18587" s="4"/>
      <c r="V18587" s="4"/>
      <c r="W18587" s="4"/>
      <c r="X18587" s="4"/>
      <c r="AJ18587" s="4"/>
      <c r="AK18587" s="4"/>
      <c r="AL18587" s="4"/>
      <c r="AM18587" s="4"/>
    </row>
    <row r="18588" spans="21:39" x14ac:dyDescent="0.2">
      <c r="U18588" s="4"/>
      <c r="V18588" s="4"/>
      <c r="W18588" s="4"/>
      <c r="X18588" s="4"/>
      <c r="AJ18588" s="4"/>
      <c r="AK18588" s="4"/>
      <c r="AL18588" s="4"/>
      <c r="AM18588" s="4"/>
    </row>
    <row r="18589" spans="21:39" x14ac:dyDescent="0.2">
      <c r="U18589" s="4"/>
      <c r="V18589" s="4"/>
      <c r="W18589" s="4"/>
      <c r="X18589" s="4"/>
      <c r="AJ18589" s="4"/>
      <c r="AK18589" s="4"/>
      <c r="AL18589" s="4"/>
      <c r="AM18589" s="4"/>
    </row>
    <row r="18590" spans="21:39" x14ac:dyDescent="0.2">
      <c r="U18590" s="4"/>
      <c r="V18590" s="4"/>
      <c r="W18590" s="4"/>
      <c r="X18590" s="4"/>
      <c r="AJ18590" s="4"/>
      <c r="AK18590" s="4"/>
      <c r="AL18590" s="4"/>
      <c r="AM18590" s="4"/>
    </row>
    <row r="18591" spans="21:39" x14ac:dyDescent="0.2">
      <c r="U18591" s="4"/>
      <c r="V18591" s="4"/>
      <c r="W18591" s="4"/>
      <c r="X18591" s="4"/>
      <c r="AJ18591" s="4"/>
      <c r="AK18591" s="4"/>
      <c r="AL18591" s="4"/>
      <c r="AM18591" s="4"/>
    </row>
    <row r="18592" spans="21:39" x14ac:dyDescent="0.2">
      <c r="U18592" s="4"/>
      <c r="V18592" s="4"/>
      <c r="W18592" s="4"/>
      <c r="X18592" s="4"/>
      <c r="AJ18592" s="4"/>
      <c r="AK18592" s="4"/>
      <c r="AL18592" s="4"/>
      <c r="AM18592" s="4"/>
    </row>
    <row r="18593" spans="21:39" x14ac:dyDescent="0.2">
      <c r="U18593" s="4"/>
      <c r="V18593" s="4"/>
      <c r="W18593" s="4"/>
      <c r="X18593" s="4"/>
      <c r="AJ18593" s="4"/>
      <c r="AK18593" s="4"/>
      <c r="AL18593" s="4"/>
      <c r="AM18593" s="4"/>
    </row>
    <row r="18594" spans="21:39" x14ac:dyDescent="0.2">
      <c r="U18594" s="4"/>
      <c r="V18594" s="4"/>
      <c r="W18594" s="4"/>
      <c r="X18594" s="4"/>
      <c r="AJ18594" s="4"/>
      <c r="AK18594" s="4"/>
      <c r="AL18594" s="4"/>
      <c r="AM18594" s="4"/>
    </row>
    <row r="18595" spans="21:39" x14ac:dyDescent="0.2">
      <c r="U18595" s="4"/>
      <c r="V18595" s="4"/>
      <c r="W18595" s="4"/>
      <c r="X18595" s="4"/>
      <c r="AJ18595" s="4"/>
      <c r="AK18595" s="4"/>
      <c r="AL18595" s="4"/>
      <c r="AM18595" s="4"/>
    </row>
    <row r="18596" spans="21:39" x14ac:dyDescent="0.2">
      <c r="U18596" s="4"/>
      <c r="V18596" s="4"/>
      <c r="W18596" s="4"/>
      <c r="X18596" s="4"/>
      <c r="AJ18596" s="4"/>
      <c r="AK18596" s="4"/>
      <c r="AL18596" s="4"/>
      <c r="AM18596" s="4"/>
    </row>
    <row r="18597" spans="21:39" x14ac:dyDescent="0.2">
      <c r="U18597" s="4"/>
      <c r="V18597" s="4"/>
      <c r="W18597" s="4"/>
      <c r="X18597" s="4"/>
      <c r="AJ18597" s="4"/>
      <c r="AK18597" s="4"/>
      <c r="AL18597" s="4"/>
      <c r="AM18597" s="4"/>
    </row>
    <row r="18598" spans="21:39" x14ac:dyDescent="0.2">
      <c r="U18598" s="4"/>
      <c r="V18598" s="4"/>
      <c r="W18598" s="4"/>
      <c r="X18598" s="4"/>
      <c r="AJ18598" s="4"/>
      <c r="AK18598" s="4"/>
      <c r="AL18598" s="4"/>
      <c r="AM18598" s="4"/>
    </row>
    <row r="18599" spans="21:39" x14ac:dyDescent="0.2">
      <c r="U18599" s="4"/>
      <c r="V18599" s="4"/>
      <c r="W18599" s="4"/>
      <c r="X18599" s="4"/>
      <c r="AJ18599" s="4"/>
      <c r="AK18599" s="4"/>
      <c r="AL18599" s="4"/>
      <c r="AM18599" s="4"/>
    </row>
    <row r="18600" spans="21:39" x14ac:dyDescent="0.2">
      <c r="U18600" s="4"/>
      <c r="V18600" s="4"/>
      <c r="W18600" s="4"/>
      <c r="X18600" s="4"/>
      <c r="AJ18600" s="4"/>
      <c r="AK18600" s="4"/>
      <c r="AL18600" s="4"/>
      <c r="AM18600" s="4"/>
    </row>
    <row r="18601" spans="21:39" x14ac:dyDescent="0.2">
      <c r="U18601" s="4"/>
      <c r="V18601" s="4"/>
      <c r="W18601" s="4"/>
      <c r="X18601" s="4"/>
      <c r="AJ18601" s="4"/>
      <c r="AK18601" s="4"/>
      <c r="AL18601" s="4"/>
      <c r="AM18601" s="4"/>
    </row>
    <row r="18602" spans="21:39" x14ac:dyDescent="0.2">
      <c r="U18602" s="4"/>
      <c r="V18602" s="4"/>
      <c r="W18602" s="4"/>
      <c r="X18602" s="4"/>
      <c r="AJ18602" s="4"/>
      <c r="AK18602" s="4"/>
      <c r="AL18602" s="4"/>
      <c r="AM18602" s="4"/>
    </row>
    <row r="18603" spans="21:39" x14ac:dyDescent="0.2">
      <c r="U18603" s="4"/>
      <c r="V18603" s="4"/>
      <c r="W18603" s="4"/>
      <c r="X18603" s="4"/>
      <c r="AJ18603" s="4"/>
      <c r="AK18603" s="4"/>
      <c r="AL18603" s="4"/>
      <c r="AM18603" s="4"/>
    </row>
    <row r="18604" spans="21:39" x14ac:dyDescent="0.2">
      <c r="U18604" s="4"/>
      <c r="V18604" s="4"/>
      <c r="W18604" s="4"/>
      <c r="X18604" s="4"/>
      <c r="AJ18604" s="4"/>
      <c r="AK18604" s="4"/>
      <c r="AL18604" s="4"/>
      <c r="AM18604" s="4"/>
    </row>
    <row r="18605" spans="21:39" x14ac:dyDescent="0.2">
      <c r="U18605" s="4"/>
      <c r="V18605" s="4"/>
      <c r="W18605" s="4"/>
      <c r="X18605" s="4"/>
      <c r="AJ18605" s="4"/>
      <c r="AK18605" s="4"/>
      <c r="AL18605" s="4"/>
      <c r="AM18605" s="4"/>
    </row>
    <row r="18606" spans="21:39" x14ac:dyDescent="0.2">
      <c r="U18606" s="4"/>
      <c r="V18606" s="4"/>
      <c r="W18606" s="4"/>
      <c r="X18606" s="4"/>
      <c r="AJ18606" s="4"/>
      <c r="AK18606" s="4"/>
      <c r="AL18606" s="4"/>
      <c r="AM18606" s="4"/>
    </row>
    <row r="18607" spans="21:39" x14ac:dyDescent="0.2">
      <c r="U18607" s="4"/>
      <c r="V18607" s="4"/>
      <c r="W18607" s="4"/>
      <c r="X18607" s="4"/>
      <c r="AJ18607" s="4"/>
      <c r="AK18607" s="4"/>
      <c r="AL18607" s="4"/>
      <c r="AM18607" s="4"/>
    </row>
    <row r="18608" spans="21:39" x14ac:dyDescent="0.2">
      <c r="U18608" s="4"/>
      <c r="V18608" s="4"/>
      <c r="W18608" s="4"/>
      <c r="X18608" s="4"/>
      <c r="AJ18608" s="4"/>
      <c r="AK18608" s="4"/>
      <c r="AL18608" s="4"/>
      <c r="AM18608" s="4"/>
    </row>
    <row r="18609" spans="21:39" x14ac:dyDescent="0.2">
      <c r="U18609" s="4"/>
      <c r="V18609" s="4"/>
      <c r="W18609" s="4"/>
      <c r="X18609" s="4"/>
      <c r="AJ18609" s="4"/>
      <c r="AK18609" s="4"/>
      <c r="AL18609" s="4"/>
      <c r="AM18609" s="4"/>
    </row>
    <row r="18610" spans="21:39" x14ac:dyDescent="0.2">
      <c r="U18610" s="4"/>
      <c r="V18610" s="4"/>
      <c r="W18610" s="4"/>
      <c r="X18610" s="4"/>
      <c r="AJ18610" s="4"/>
      <c r="AK18610" s="4"/>
      <c r="AL18610" s="4"/>
      <c r="AM18610" s="4"/>
    </row>
    <row r="18611" spans="21:39" x14ac:dyDescent="0.2">
      <c r="U18611" s="4"/>
      <c r="V18611" s="4"/>
      <c r="W18611" s="4"/>
      <c r="X18611" s="4"/>
      <c r="AJ18611" s="4"/>
      <c r="AK18611" s="4"/>
      <c r="AL18611" s="4"/>
      <c r="AM18611" s="4"/>
    </row>
    <row r="18612" spans="21:39" x14ac:dyDescent="0.2">
      <c r="U18612" s="4"/>
      <c r="V18612" s="4"/>
      <c r="W18612" s="4"/>
      <c r="X18612" s="4"/>
      <c r="AJ18612" s="4"/>
      <c r="AK18612" s="4"/>
      <c r="AL18612" s="4"/>
      <c r="AM18612" s="4"/>
    </row>
    <row r="18613" spans="21:39" x14ac:dyDescent="0.2">
      <c r="U18613" s="4"/>
      <c r="V18613" s="4"/>
      <c r="W18613" s="4"/>
      <c r="X18613" s="4"/>
      <c r="AJ18613" s="4"/>
      <c r="AK18613" s="4"/>
      <c r="AL18613" s="4"/>
      <c r="AM18613" s="4"/>
    </row>
    <row r="18614" spans="21:39" x14ac:dyDescent="0.2">
      <c r="U18614" s="4"/>
      <c r="V18614" s="4"/>
      <c r="W18614" s="4"/>
      <c r="X18614" s="4"/>
      <c r="AJ18614" s="4"/>
      <c r="AK18614" s="4"/>
      <c r="AL18614" s="4"/>
      <c r="AM18614" s="4"/>
    </row>
    <row r="18615" spans="21:39" x14ac:dyDescent="0.2">
      <c r="U18615" s="4"/>
      <c r="V18615" s="4"/>
      <c r="W18615" s="4"/>
      <c r="X18615" s="4"/>
      <c r="AJ18615" s="4"/>
      <c r="AK18615" s="4"/>
      <c r="AL18615" s="4"/>
      <c r="AM18615" s="4"/>
    </row>
    <row r="18616" spans="21:39" x14ac:dyDescent="0.2">
      <c r="U18616" s="4"/>
      <c r="V18616" s="4"/>
      <c r="W18616" s="4"/>
      <c r="X18616" s="4"/>
      <c r="AJ18616" s="4"/>
      <c r="AK18616" s="4"/>
      <c r="AL18616" s="4"/>
      <c r="AM18616" s="4"/>
    </row>
    <row r="18617" spans="21:39" x14ac:dyDescent="0.2">
      <c r="U18617" s="4"/>
      <c r="V18617" s="4"/>
      <c r="W18617" s="4"/>
      <c r="X18617" s="4"/>
      <c r="AJ18617" s="4"/>
      <c r="AK18617" s="4"/>
      <c r="AL18617" s="4"/>
      <c r="AM18617" s="4"/>
    </row>
    <row r="18618" spans="21:39" x14ac:dyDescent="0.2">
      <c r="U18618" s="4"/>
      <c r="V18618" s="4"/>
      <c r="W18618" s="4"/>
      <c r="X18618" s="4"/>
      <c r="AJ18618" s="4"/>
      <c r="AK18618" s="4"/>
      <c r="AL18618" s="4"/>
      <c r="AM18618" s="4"/>
    </row>
    <row r="18619" spans="21:39" x14ac:dyDescent="0.2">
      <c r="U18619" s="4"/>
      <c r="V18619" s="4"/>
      <c r="W18619" s="4"/>
      <c r="X18619" s="4"/>
      <c r="AJ18619" s="4"/>
      <c r="AK18619" s="4"/>
      <c r="AL18619" s="4"/>
      <c r="AM18619" s="4"/>
    </row>
    <row r="18620" spans="21:39" x14ac:dyDescent="0.2">
      <c r="U18620" s="4"/>
      <c r="V18620" s="4"/>
      <c r="W18620" s="4"/>
      <c r="X18620" s="4"/>
      <c r="AJ18620" s="4"/>
      <c r="AK18620" s="4"/>
      <c r="AL18620" s="4"/>
      <c r="AM18620" s="4"/>
    </row>
    <row r="18621" spans="21:39" x14ac:dyDescent="0.2">
      <c r="U18621" s="4"/>
      <c r="V18621" s="4"/>
      <c r="W18621" s="4"/>
      <c r="X18621" s="4"/>
      <c r="AJ18621" s="4"/>
      <c r="AK18621" s="4"/>
      <c r="AL18621" s="4"/>
      <c r="AM18621" s="4"/>
    </row>
    <row r="18622" spans="21:39" x14ac:dyDescent="0.2">
      <c r="U18622" s="4"/>
      <c r="V18622" s="4"/>
      <c r="W18622" s="4"/>
      <c r="X18622" s="4"/>
      <c r="AJ18622" s="4"/>
      <c r="AK18622" s="4"/>
      <c r="AL18622" s="4"/>
      <c r="AM18622" s="4"/>
    </row>
    <row r="18623" spans="21:39" x14ac:dyDescent="0.2">
      <c r="U18623" s="4"/>
      <c r="V18623" s="4"/>
      <c r="W18623" s="4"/>
      <c r="X18623" s="4"/>
      <c r="AJ18623" s="4"/>
      <c r="AK18623" s="4"/>
      <c r="AL18623" s="4"/>
      <c r="AM18623" s="4"/>
    </row>
    <row r="18624" spans="21:39" x14ac:dyDescent="0.2">
      <c r="U18624" s="4"/>
      <c r="V18624" s="4"/>
      <c r="W18624" s="4"/>
      <c r="X18624" s="4"/>
      <c r="AJ18624" s="4"/>
      <c r="AK18624" s="4"/>
      <c r="AL18624" s="4"/>
      <c r="AM18624" s="4"/>
    </row>
    <row r="18625" spans="21:39" x14ac:dyDescent="0.2">
      <c r="U18625" s="4"/>
      <c r="V18625" s="4"/>
      <c r="W18625" s="4"/>
      <c r="X18625" s="4"/>
      <c r="AJ18625" s="4"/>
      <c r="AK18625" s="4"/>
      <c r="AL18625" s="4"/>
      <c r="AM18625" s="4"/>
    </row>
    <row r="18626" spans="21:39" x14ac:dyDescent="0.2">
      <c r="U18626" s="4"/>
      <c r="V18626" s="4"/>
      <c r="W18626" s="4"/>
      <c r="X18626" s="4"/>
      <c r="AJ18626" s="4"/>
      <c r="AK18626" s="4"/>
      <c r="AL18626" s="4"/>
      <c r="AM18626" s="4"/>
    </row>
    <row r="18627" spans="21:39" x14ac:dyDescent="0.2">
      <c r="U18627" s="4"/>
      <c r="V18627" s="4"/>
      <c r="W18627" s="4"/>
      <c r="X18627" s="4"/>
      <c r="AJ18627" s="4"/>
      <c r="AK18627" s="4"/>
      <c r="AL18627" s="4"/>
      <c r="AM18627" s="4"/>
    </row>
    <row r="18628" spans="21:39" x14ac:dyDescent="0.2">
      <c r="U18628" s="4"/>
      <c r="V18628" s="4"/>
      <c r="W18628" s="4"/>
      <c r="X18628" s="4"/>
      <c r="AJ18628" s="4"/>
      <c r="AK18628" s="4"/>
      <c r="AL18628" s="4"/>
      <c r="AM18628" s="4"/>
    </row>
    <row r="18629" spans="21:39" x14ac:dyDescent="0.2">
      <c r="U18629" s="4"/>
      <c r="V18629" s="4"/>
      <c r="W18629" s="4"/>
      <c r="X18629" s="4"/>
      <c r="AJ18629" s="4"/>
      <c r="AK18629" s="4"/>
      <c r="AL18629" s="4"/>
      <c r="AM18629" s="4"/>
    </row>
    <row r="18630" spans="21:39" x14ac:dyDescent="0.2">
      <c r="U18630" s="4"/>
      <c r="V18630" s="4"/>
      <c r="W18630" s="4"/>
      <c r="X18630" s="4"/>
      <c r="AJ18630" s="4"/>
      <c r="AK18630" s="4"/>
      <c r="AL18630" s="4"/>
      <c r="AM18630" s="4"/>
    </row>
    <row r="18631" spans="21:39" x14ac:dyDescent="0.2">
      <c r="U18631" s="4"/>
      <c r="V18631" s="4"/>
      <c r="W18631" s="4"/>
      <c r="X18631" s="4"/>
      <c r="AJ18631" s="4"/>
      <c r="AK18631" s="4"/>
      <c r="AL18631" s="4"/>
      <c r="AM18631" s="4"/>
    </row>
    <row r="18632" spans="21:39" x14ac:dyDescent="0.2">
      <c r="U18632" s="4"/>
      <c r="V18632" s="4"/>
      <c r="W18632" s="4"/>
      <c r="X18632" s="4"/>
      <c r="AJ18632" s="4"/>
      <c r="AK18632" s="4"/>
      <c r="AL18632" s="4"/>
      <c r="AM18632" s="4"/>
    </row>
    <row r="18633" spans="21:39" x14ac:dyDescent="0.2">
      <c r="U18633" s="4"/>
      <c r="V18633" s="4"/>
      <c r="W18633" s="4"/>
      <c r="X18633" s="4"/>
      <c r="AJ18633" s="4"/>
      <c r="AK18633" s="4"/>
      <c r="AL18633" s="4"/>
      <c r="AM18633" s="4"/>
    </row>
    <row r="18634" spans="21:39" x14ac:dyDescent="0.2">
      <c r="U18634" s="4"/>
      <c r="V18634" s="4"/>
      <c r="W18634" s="4"/>
      <c r="X18634" s="4"/>
      <c r="AJ18634" s="4"/>
      <c r="AK18634" s="4"/>
      <c r="AL18634" s="4"/>
      <c r="AM18634" s="4"/>
    </row>
    <row r="18635" spans="21:39" x14ac:dyDescent="0.2">
      <c r="U18635" s="4"/>
      <c r="V18635" s="4"/>
      <c r="W18635" s="4"/>
      <c r="X18635" s="4"/>
      <c r="AJ18635" s="4"/>
      <c r="AK18635" s="4"/>
      <c r="AL18635" s="4"/>
      <c r="AM18635" s="4"/>
    </row>
    <row r="18636" spans="21:39" x14ac:dyDescent="0.2">
      <c r="U18636" s="4"/>
      <c r="V18636" s="4"/>
      <c r="W18636" s="4"/>
      <c r="X18636" s="4"/>
      <c r="AJ18636" s="4"/>
      <c r="AK18636" s="4"/>
      <c r="AL18636" s="4"/>
      <c r="AM18636" s="4"/>
    </row>
    <row r="18637" spans="21:39" x14ac:dyDescent="0.2">
      <c r="U18637" s="4"/>
      <c r="V18637" s="4"/>
      <c r="W18637" s="4"/>
      <c r="X18637" s="4"/>
      <c r="AJ18637" s="4"/>
      <c r="AK18637" s="4"/>
      <c r="AL18637" s="4"/>
      <c r="AM18637" s="4"/>
    </row>
    <row r="18638" spans="21:39" x14ac:dyDescent="0.2">
      <c r="U18638" s="4"/>
      <c r="V18638" s="4"/>
      <c r="W18638" s="4"/>
      <c r="X18638" s="4"/>
      <c r="AJ18638" s="4"/>
      <c r="AK18638" s="4"/>
      <c r="AL18638" s="4"/>
      <c r="AM18638" s="4"/>
    </row>
    <row r="18639" spans="21:39" x14ac:dyDescent="0.2">
      <c r="U18639" s="4"/>
      <c r="V18639" s="4"/>
      <c r="W18639" s="4"/>
      <c r="X18639" s="4"/>
      <c r="AJ18639" s="4"/>
      <c r="AK18639" s="4"/>
      <c r="AL18639" s="4"/>
      <c r="AM18639" s="4"/>
    </row>
    <row r="18640" spans="21:39" x14ac:dyDescent="0.2">
      <c r="U18640" s="4"/>
      <c r="V18640" s="4"/>
      <c r="W18640" s="4"/>
      <c r="X18640" s="4"/>
      <c r="AJ18640" s="4"/>
      <c r="AK18640" s="4"/>
      <c r="AL18640" s="4"/>
      <c r="AM18640" s="4"/>
    </row>
    <row r="18641" spans="21:39" x14ac:dyDescent="0.2">
      <c r="U18641" s="4"/>
      <c r="V18641" s="4"/>
      <c r="W18641" s="4"/>
      <c r="X18641" s="4"/>
      <c r="AJ18641" s="4"/>
      <c r="AK18641" s="4"/>
      <c r="AL18641" s="4"/>
      <c r="AM18641" s="4"/>
    </row>
    <row r="18642" spans="21:39" x14ac:dyDescent="0.2">
      <c r="U18642" s="4"/>
      <c r="V18642" s="4"/>
      <c r="W18642" s="4"/>
      <c r="X18642" s="4"/>
      <c r="AJ18642" s="4"/>
      <c r="AK18642" s="4"/>
      <c r="AL18642" s="4"/>
      <c r="AM18642" s="4"/>
    </row>
    <row r="18643" spans="21:39" x14ac:dyDescent="0.2">
      <c r="U18643" s="4"/>
      <c r="V18643" s="4"/>
      <c r="W18643" s="4"/>
      <c r="X18643" s="4"/>
      <c r="AJ18643" s="4"/>
      <c r="AK18643" s="4"/>
      <c r="AL18643" s="4"/>
      <c r="AM18643" s="4"/>
    </row>
    <row r="18644" spans="21:39" x14ac:dyDescent="0.2">
      <c r="U18644" s="4"/>
      <c r="V18644" s="4"/>
      <c r="W18644" s="4"/>
      <c r="X18644" s="4"/>
      <c r="AJ18644" s="4"/>
      <c r="AK18644" s="4"/>
      <c r="AL18644" s="4"/>
      <c r="AM18644" s="4"/>
    </row>
    <row r="18645" spans="21:39" x14ac:dyDescent="0.2">
      <c r="U18645" s="4"/>
      <c r="V18645" s="4"/>
      <c r="W18645" s="4"/>
      <c r="X18645" s="4"/>
      <c r="AJ18645" s="4"/>
      <c r="AK18645" s="4"/>
      <c r="AL18645" s="4"/>
      <c r="AM18645" s="4"/>
    </row>
    <row r="18646" spans="21:39" x14ac:dyDescent="0.2">
      <c r="U18646" s="4"/>
      <c r="V18646" s="4"/>
      <c r="W18646" s="4"/>
      <c r="X18646" s="4"/>
      <c r="AJ18646" s="4"/>
      <c r="AK18646" s="4"/>
      <c r="AL18646" s="4"/>
      <c r="AM18646" s="4"/>
    </row>
    <row r="18647" spans="21:39" x14ac:dyDescent="0.2">
      <c r="U18647" s="4"/>
      <c r="V18647" s="4"/>
      <c r="W18647" s="4"/>
      <c r="X18647" s="4"/>
      <c r="AJ18647" s="4"/>
      <c r="AK18647" s="4"/>
      <c r="AL18647" s="4"/>
      <c r="AM18647" s="4"/>
    </row>
    <row r="18648" spans="21:39" x14ac:dyDescent="0.2">
      <c r="U18648" s="4"/>
      <c r="V18648" s="4"/>
      <c r="W18648" s="4"/>
      <c r="X18648" s="4"/>
      <c r="AJ18648" s="4"/>
      <c r="AK18648" s="4"/>
      <c r="AL18648" s="4"/>
      <c r="AM18648" s="4"/>
    </row>
    <row r="18649" spans="21:39" x14ac:dyDescent="0.2">
      <c r="U18649" s="4"/>
      <c r="V18649" s="4"/>
      <c r="W18649" s="4"/>
      <c r="X18649" s="4"/>
      <c r="AJ18649" s="4"/>
      <c r="AK18649" s="4"/>
      <c r="AL18649" s="4"/>
      <c r="AM18649" s="4"/>
    </row>
    <row r="18650" spans="21:39" x14ac:dyDescent="0.2">
      <c r="U18650" s="4"/>
      <c r="V18650" s="4"/>
      <c r="W18650" s="4"/>
      <c r="X18650" s="4"/>
      <c r="AJ18650" s="4"/>
      <c r="AK18650" s="4"/>
      <c r="AL18650" s="4"/>
      <c r="AM18650" s="4"/>
    </row>
    <row r="18651" spans="21:39" x14ac:dyDescent="0.2">
      <c r="U18651" s="4"/>
      <c r="V18651" s="4"/>
      <c r="W18651" s="4"/>
      <c r="X18651" s="4"/>
      <c r="AJ18651" s="4"/>
      <c r="AK18651" s="4"/>
      <c r="AL18651" s="4"/>
      <c r="AM18651" s="4"/>
    </row>
    <row r="18652" spans="21:39" x14ac:dyDescent="0.2">
      <c r="U18652" s="4"/>
      <c r="V18652" s="4"/>
      <c r="W18652" s="4"/>
      <c r="X18652" s="4"/>
      <c r="AJ18652" s="4"/>
      <c r="AK18652" s="4"/>
      <c r="AL18652" s="4"/>
      <c r="AM18652" s="4"/>
    </row>
    <row r="18653" spans="21:39" x14ac:dyDescent="0.2">
      <c r="U18653" s="4"/>
      <c r="V18653" s="4"/>
      <c r="W18653" s="4"/>
      <c r="X18653" s="4"/>
      <c r="AJ18653" s="4"/>
      <c r="AK18653" s="4"/>
      <c r="AL18653" s="4"/>
      <c r="AM18653" s="4"/>
    </row>
    <row r="18654" spans="21:39" x14ac:dyDescent="0.2">
      <c r="U18654" s="4"/>
      <c r="V18654" s="4"/>
      <c r="W18654" s="4"/>
      <c r="X18654" s="4"/>
      <c r="AJ18654" s="4"/>
      <c r="AK18654" s="4"/>
      <c r="AL18654" s="4"/>
      <c r="AM18654" s="4"/>
    </row>
    <row r="18655" spans="21:39" x14ac:dyDescent="0.2">
      <c r="U18655" s="4"/>
      <c r="V18655" s="4"/>
      <c r="W18655" s="4"/>
      <c r="X18655" s="4"/>
      <c r="AJ18655" s="4"/>
      <c r="AK18655" s="4"/>
      <c r="AL18655" s="4"/>
      <c r="AM18655" s="4"/>
    </row>
    <row r="18656" spans="21:39" x14ac:dyDescent="0.2">
      <c r="U18656" s="4"/>
      <c r="V18656" s="4"/>
      <c r="W18656" s="4"/>
      <c r="X18656" s="4"/>
      <c r="AJ18656" s="4"/>
      <c r="AK18656" s="4"/>
      <c r="AL18656" s="4"/>
      <c r="AM18656" s="4"/>
    </row>
    <row r="18657" spans="21:39" x14ac:dyDescent="0.2">
      <c r="U18657" s="4"/>
      <c r="V18657" s="4"/>
      <c r="W18657" s="4"/>
      <c r="X18657" s="4"/>
      <c r="AJ18657" s="4"/>
      <c r="AK18657" s="4"/>
      <c r="AL18657" s="4"/>
      <c r="AM18657" s="4"/>
    </row>
    <row r="18658" spans="21:39" x14ac:dyDescent="0.2">
      <c r="U18658" s="4"/>
      <c r="V18658" s="4"/>
      <c r="W18658" s="4"/>
      <c r="X18658" s="4"/>
      <c r="AJ18658" s="4"/>
      <c r="AK18658" s="4"/>
      <c r="AL18658" s="4"/>
      <c r="AM18658" s="4"/>
    </row>
    <row r="18659" spans="21:39" x14ac:dyDescent="0.2">
      <c r="U18659" s="4"/>
      <c r="V18659" s="4"/>
      <c r="W18659" s="4"/>
      <c r="X18659" s="4"/>
      <c r="AJ18659" s="4"/>
      <c r="AK18659" s="4"/>
      <c r="AL18659" s="4"/>
      <c r="AM18659" s="4"/>
    </row>
    <row r="18660" spans="21:39" x14ac:dyDescent="0.2">
      <c r="U18660" s="4"/>
      <c r="V18660" s="4"/>
      <c r="W18660" s="4"/>
      <c r="X18660" s="4"/>
      <c r="AJ18660" s="4"/>
      <c r="AK18660" s="4"/>
      <c r="AL18660" s="4"/>
      <c r="AM18660" s="4"/>
    </row>
    <row r="18661" spans="21:39" x14ac:dyDescent="0.2">
      <c r="U18661" s="4"/>
      <c r="V18661" s="4"/>
      <c r="W18661" s="4"/>
      <c r="X18661" s="4"/>
      <c r="AJ18661" s="4"/>
      <c r="AK18661" s="4"/>
      <c r="AL18661" s="4"/>
      <c r="AM18661" s="4"/>
    </row>
    <row r="18662" spans="21:39" x14ac:dyDescent="0.2">
      <c r="U18662" s="4"/>
      <c r="V18662" s="4"/>
      <c r="W18662" s="4"/>
      <c r="X18662" s="4"/>
      <c r="AJ18662" s="4"/>
      <c r="AK18662" s="4"/>
      <c r="AL18662" s="4"/>
      <c r="AM18662" s="4"/>
    </row>
    <row r="18663" spans="21:39" x14ac:dyDescent="0.2">
      <c r="U18663" s="4"/>
      <c r="V18663" s="4"/>
      <c r="W18663" s="4"/>
      <c r="X18663" s="4"/>
      <c r="AJ18663" s="4"/>
      <c r="AK18663" s="4"/>
      <c r="AL18663" s="4"/>
      <c r="AM18663" s="4"/>
    </row>
    <row r="18664" spans="21:39" x14ac:dyDescent="0.2">
      <c r="U18664" s="4"/>
      <c r="V18664" s="4"/>
      <c r="W18664" s="4"/>
      <c r="X18664" s="4"/>
      <c r="AJ18664" s="4"/>
      <c r="AK18664" s="4"/>
      <c r="AL18664" s="4"/>
      <c r="AM18664" s="4"/>
    </row>
    <row r="18665" spans="21:39" x14ac:dyDescent="0.2">
      <c r="U18665" s="4"/>
      <c r="V18665" s="4"/>
      <c r="W18665" s="4"/>
      <c r="X18665" s="4"/>
      <c r="AJ18665" s="4"/>
      <c r="AK18665" s="4"/>
      <c r="AL18665" s="4"/>
      <c r="AM18665" s="4"/>
    </row>
    <row r="18666" spans="21:39" x14ac:dyDescent="0.2">
      <c r="U18666" s="4"/>
      <c r="V18666" s="4"/>
      <c r="W18666" s="4"/>
      <c r="X18666" s="4"/>
      <c r="AJ18666" s="4"/>
      <c r="AK18666" s="4"/>
      <c r="AL18666" s="4"/>
      <c r="AM18666" s="4"/>
    </row>
    <row r="18667" spans="21:39" x14ac:dyDescent="0.2">
      <c r="U18667" s="4"/>
      <c r="V18667" s="4"/>
      <c r="W18667" s="4"/>
      <c r="X18667" s="4"/>
      <c r="AJ18667" s="4"/>
      <c r="AK18667" s="4"/>
      <c r="AL18667" s="4"/>
      <c r="AM18667" s="4"/>
    </row>
    <row r="18668" spans="21:39" x14ac:dyDescent="0.2">
      <c r="U18668" s="4"/>
      <c r="V18668" s="4"/>
      <c r="W18668" s="4"/>
      <c r="X18668" s="4"/>
      <c r="AJ18668" s="4"/>
      <c r="AK18668" s="4"/>
      <c r="AL18668" s="4"/>
      <c r="AM18668" s="4"/>
    </row>
    <row r="18669" spans="21:39" x14ac:dyDescent="0.2">
      <c r="U18669" s="4"/>
      <c r="V18669" s="4"/>
      <c r="W18669" s="4"/>
      <c r="X18669" s="4"/>
      <c r="AJ18669" s="4"/>
      <c r="AK18669" s="4"/>
      <c r="AL18669" s="4"/>
      <c r="AM18669" s="4"/>
    </row>
    <row r="18670" spans="21:39" x14ac:dyDescent="0.2">
      <c r="U18670" s="4"/>
      <c r="V18670" s="4"/>
      <c r="W18670" s="4"/>
      <c r="X18670" s="4"/>
      <c r="AJ18670" s="4"/>
      <c r="AK18670" s="4"/>
      <c r="AL18670" s="4"/>
      <c r="AM18670" s="4"/>
    </row>
    <row r="18671" spans="21:39" x14ac:dyDescent="0.2">
      <c r="U18671" s="4"/>
      <c r="V18671" s="4"/>
      <c r="W18671" s="4"/>
      <c r="X18671" s="4"/>
      <c r="AJ18671" s="4"/>
      <c r="AK18671" s="4"/>
      <c r="AL18671" s="4"/>
      <c r="AM18671" s="4"/>
    </row>
    <row r="18672" spans="21:39" x14ac:dyDescent="0.2">
      <c r="U18672" s="4"/>
      <c r="V18672" s="4"/>
      <c r="W18672" s="4"/>
      <c r="X18672" s="4"/>
      <c r="AJ18672" s="4"/>
      <c r="AK18672" s="4"/>
      <c r="AL18672" s="4"/>
      <c r="AM18672" s="4"/>
    </row>
    <row r="18673" spans="21:39" x14ac:dyDescent="0.2">
      <c r="U18673" s="4"/>
      <c r="V18673" s="4"/>
      <c r="W18673" s="4"/>
      <c r="X18673" s="4"/>
      <c r="AJ18673" s="4"/>
      <c r="AK18673" s="4"/>
      <c r="AL18673" s="4"/>
      <c r="AM18673" s="4"/>
    </row>
    <row r="18674" spans="21:39" x14ac:dyDescent="0.2">
      <c r="U18674" s="4"/>
      <c r="V18674" s="4"/>
      <c r="W18674" s="4"/>
      <c r="X18674" s="4"/>
      <c r="AJ18674" s="4"/>
      <c r="AK18674" s="4"/>
      <c r="AL18674" s="4"/>
      <c r="AM18674" s="4"/>
    </row>
    <row r="18675" spans="21:39" x14ac:dyDescent="0.2">
      <c r="U18675" s="4"/>
      <c r="V18675" s="4"/>
      <c r="W18675" s="4"/>
      <c r="X18675" s="4"/>
      <c r="AJ18675" s="4"/>
      <c r="AK18675" s="4"/>
      <c r="AL18675" s="4"/>
      <c r="AM18675" s="4"/>
    </row>
    <row r="18676" spans="21:39" x14ac:dyDescent="0.2">
      <c r="U18676" s="4"/>
      <c r="V18676" s="4"/>
      <c r="W18676" s="4"/>
      <c r="X18676" s="4"/>
      <c r="AJ18676" s="4"/>
      <c r="AK18676" s="4"/>
      <c r="AL18676" s="4"/>
      <c r="AM18676" s="4"/>
    </row>
    <row r="18677" spans="21:39" x14ac:dyDescent="0.2">
      <c r="U18677" s="4"/>
      <c r="V18677" s="4"/>
      <c r="W18677" s="4"/>
      <c r="X18677" s="4"/>
      <c r="AJ18677" s="4"/>
      <c r="AK18677" s="4"/>
      <c r="AL18677" s="4"/>
      <c r="AM18677" s="4"/>
    </row>
    <row r="18678" spans="21:39" x14ac:dyDescent="0.2">
      <c r="U18678" s="4"/>
      <c r="V18678" s="4"/>
      <c r="W18678" s="4"/>
      <c r="X18678" s="4"/>
      <c r="AJ18678" s="4"/>
      <c r="AK18678" s="4"/>
      <c r="AL18678" s="4"/>
      <c r="AM18678" s="4"/>
    </row>
    <row r="18679" spans="21:39" x14ac:dyDescent="0.2">
      <c r="U18679" s="4"/>
      <c r="V18679" s="4"/>
      <c r="W18679" s="4"/>
      <c r="X18679" s="4"/>
      <c r="AJ18679" s="4"/>
      <c r="AK18679" s="4"/>
      <c r="AL18679" s="4"/>
      <c r="AM18679" s="4"/>
    </row>
    <row r="18680" spans="21:39" x14ac:dyDescent="0.2">
      <c r="U18680" s="4"/>
      <c r="V18680" s="4"/>
      <c r="W18680" s="4"/>
      <c r="X18680" s="4"/>
      <c r="AJ18680" s="4"/>
      <c r="AK18680" s="4"/>
      <c r="AL18680" s="4"/>
      <c r="AM18680" s="4"/>
    </row>
    <row r="18681" spans="21:39" x14ac:dyDescent="0.2">
      <c r="U18681" s="4"/>
      <c r="V18681" s="4"/>
      <c r="W18681" s="4"/>
      <c r="X18681" s="4"/>
      <c r="AJ18681" s="4"/>
      <c r="AK18681" s="4"/>
      <c r="AL18681" s="4"/>
      <c r="AM18681" s="4"/>
    </row>
    <row r="18682" spans="21:39" x14ac:dyDescent="0.2">
      <c r="U18682" s="4"/>
      <c r="V18682" s="4"/>
      <c r="W18682" s="4"/>
      <c r="X18682" s="4"/>
      <c r="AJ18682" s="4"/>
      <c r="AK18682" s="4"/>
      <c r="AL18682" s="4"/>
      <c r="AM18682" s="4"/>
    </row>
    <row r="18683" spans="21:39" x14ac:dyDescent="0.2">
      <c r="U18683" s="4"/>
      <c r="V18683" s="4"/>
      <c r="W18683" s="4"/>
      <c r="X18683" s="4"/>
      <c r="AJ18683" s="4"/>
      <c r="AK18683" s="4"/>
      <c r="AL18683" s="4"/>
      <c r="AM18683" s="4"/>
    </row>
    <row r="18684" spans="21:39" x14ac:dyDescent="0.2">
      <c r="U18684" s="4"/>
      <c r="V18684" s="4"/>
      <c r="W18684" s="4"/>
      <c r="X18684" s="4"/>
      <c r="AJ18684" s="4"/>
      <c r="AK18684" s="4"/>
      <c r="AL18684" s="4"/>
      <c r="AM18684" s="4"/>
    </row>
    <row r="18685" spans="21:39" x14ac:dyDescent="0.2">
      <c r="U18685" s="4"/>
      <c r="V18685" s="4"/>
      <c r="W18685" s="4"/>
      <c r="X18685" s="4"/>
      <c r="AJ18685" s="4"/>
      <c r="AK18685" s="4"/>
      <c r="AL18685" s="4"/>
      <c r="AM18685" s="4"/>
    </row>
    <row r="18686" spans="21:39" x14ac:dyDescent="0.2">
      <c r="U18686" s="4"/>
      <c r="V18686" s="4"/>
      <c r="W18686" s="4"/>
      <c r="X18686" s="4"/>
      <c r="AJ18686" s="4"/>
      <c r="AK18686" s="4"/>
      <c r="AL18686" s="4"/>
      <c r="AM18686" s="4"/>
    </row>
    <row r="18687" spans="21:39" x14ac:dyDescent="0.2">
      <c r="U18687" s="4"/>
      <c r="V18687" s="4"/>
      <c r="W18687" s="4"/>
      <c r="X18687" s="4"/>
      <c r="AJ18687" s="4"/>
      <c r="AK18687" s="4"/>
      <c r="AL18687" s="4"/>
      <c r="AM18687" s="4"/>
    </row>
    <row r="18688" spans="21:39" x14ac:dyDescent="0.2">
      <c r="U18688" s="4"/>
      <c r="V18688" s="4"/>
      <c r="W18688" s="4"/>
      <c r="X18688" s="4"/>
      <c r="AJ18688" s="4"/>
      <c r="AK18688" s="4"/>
      <c r="AL18688" s="4"/>
      <c r="AM18688" s="4"/>
    </row>
    <row r="18689" spans="21:39" x14ac:dyDescent="0.2">
      <c r="U18689" s="4"/>
      <c r="V18689" s="4"/>
      <c r="W18689" s="4"/>
      <c r="X18689" s="4"/>
      <c r="AJ18689" s="4"/>
      <c r="AK18689" s="4"/>
      <c r="AL18689" s="4"/>
      <c r="AM18689" s="4"/>
    </row>
    <row r="18690" spans="21:39" x14ac:dyDescent="0.2">
      <c r="U18690" s="4"/>
      <c r="V18690" s="4"/>
      <c r="W18690" s="4"/>
      <c r="X18690" s="4"/>
      <c r="AJ18690" s="4"/>
      <c r="AK18690" s="4"/>
      <c r="AL18690" s="4"/>
      <c r="AM18690" s="4"/>
    </row>
    <row r="18691" spans="21:39" x14ac:dyDescent="0.2">
      <c r="U18691" s="4"/>
      <c r="V18691" s="4"/>
      <c r="W18691" s="4"/>
      <c r="X18691" s="4"/>
      <c r="AJ18691" s="4"/>
      <c r="AK18691" s="4"/>
      <c r="AL18691" s="4"/>
      <c r="AM18691" s="4"/>
    </row>
    <row r="18692" spans="21:39" x14ac:dyDescent="0.2">
      <c r="U18692" s="4"/>
      <c r="V18692" s="4"/>
      <c r="W18692" s="4"/>
      <c r="X18692" s="4"/>
      <c r="AJ18692" s="4"/>
      <c r="AK18692" s="4"/>
      <c r="AL18692" s="4"/>
      <c r="AM18692" s="4"/>
    </row>
    <row r="18693" spans="21:39" x14ac:dyDescent="0.2">
      <c r="U18693" s="4"/>
      <c r="V18693" s="4"/>
      <c r="W18693" s="4"/>
      <c r="X18693" s="4"/>
      <c r="AJ18693" s="4"/>
      <c r="AK18693" s="4"/>
      <c r="AL18693" s="4"/>
      <c r="AM18693" s="4"/>
    </row>
    <row r="18694" spans="21:39" x14ac:dyDescent="0.2">
      <c r="U18694" s="4"/>
      <c r="V18694" s="4"/>
      <c r="W18694" s="4"/>
      <c r="X18694" s="4"/>
      <c r="AJ18694" s="4"/>
      <c r="AK18694" s="4"/>
      <c r="AL18694" s="4"/>
      <c r="AM18694" s="4"/>
    </row>
    <row r="18695" spans="21:39" x14ac:dyDescent="0.2">
      <c r="U18695" s="4"/>
      <c r="V18695" s="4"/>
      <c r="W18695" s="4"/>
      <c r="X18695" s="4"/>
      <c r="AJ18695" s="4"/>
      <c r="AK18695" s="4"/>
      <c r="AL18695" s="4"/>
      <c r="AM18695" s="4"/>
    </row>
    <row r="18696" spans="21:39" x14ac:dyDescent="0.2">
      <c r="U18696" s="4"/>
      <c r="V18696" s="4"/>
      <c r="W18696" s="4"/>
      <c r="X18696" s="4"/>
      <c r="AJ18696" s="4"/>
      <c r="AK18696" s="4"/>
      <c r="AL18696" s="4"/>
      <c r="AM18696" s="4"/>
    </row>
    <row r="18697" spans="21:39" x14ac:dyDescent="0.2">
      <c r="U18697" s="4"/>
      <c r="V18697" s="4"/>
      <c r="W18697" s="4"/>
      <c r="X18697" s="4"/>
      <c r="AJ18697" s="4"/>
      <c r="AK18697" s="4"/>
      <c r="AL18697" s="4"/>
      <c r="AM18697" s="4"/>
    </row>
    <row r="18698" spans="21:39" x14ac:dyDescent="0.2">
      <c r="U18698" s="4"/>
      <c r="V18698" s="4"/>
      <c r="W18698" s="4"/>
      <c r="X18698" s="4"/>
      <c r="AJ18698" s="4"/>
      <c r="AK18698" s="4"/>
      <c r="AL18698" s="4"/>
      <c r="AM18698" s="4"/>
    </row>
    <row r="18699" spans="21:39" x14ac:dyDescent="0.2">
      <c r="U18699" s="4"/>
      <c r="V18699" s="4"/>
      <c r="W18699" s="4"/>
      <c r="X18699" s="4"/>
      <c r="AJ18699" s="4"/>
      <c r="AK18699" s="4"/>
      <c r="AL18699" s="4"/>
      <c r="AM18699" s="4"/>
    </row>
    <row r="18700" spans="21:39" x14ac:dyDescent="0.2">
      <c r="U18700" s="4"/>
      <c r="V18700" s="4"/>
      <c r="W18700" s="4"/>
      <c r="X18700" s="4"/>
      <c r="AJ18700" s="4"/>
      <c r="AK18700" s="4"/>
      <c r="AL18700" s="4"/>
      <c r="AM18700" s="4"/>
    </row>
    <row r="18701" spans="21:39" x14ac:dyDescent="0.2">
      <c r="U18701" s="4"/>
      <c r="V18701" s="4"/>
      <c r="W18701" s="4"/>
      <c r="X18701" s="4"/>
      <c r="AJ18701" s="4"/>
      <c r="AK18701" s="4"/>
      <c r="AL18701" s="4"/>
      <c r="AM18701" s="4"/>
    </row>
    <row r="18702" spans="21:39" x14ac:dyDescent="0.2">
      <c r="U18702" s="4"/>
      <c r="V18702" s="4"/>
      <c r="W18702" s="4"/>
      <c r="X18702" s="4"/>
      <c r="AJ18702" s="4"/>
      <c r="AK18702" s="4"/>
      <c r="AL18702" s="4"/>
      <c r="AM18702" s="4"/>
    </row>
    <row r="18703" spans="21:39" x14ac:dyDescent="0.2">
      <c r="U18703" s="4"/>
      <c r="V18703" s="4"/>
      <c r="W18703" s="4"/>
      <c r="X18703" s="4"/>
      <c r="AJ18703" s="4"/>
      <c r="AK18703" s="4"/>
      <c r="AL18703" s="4"/>
      <c r="AM18703" s="4"/>
    </row>
    <row r="18704" spans="21:39" x14ac:dyDescent="0.2">
      <c r="U18704" s="4"/>
      <c r="V18704" s="4"/>
      <c r="W18704" s="4"/>
      <c r="X18704" s="4"/>
      <c r="AJ18704" s="4"/>
      <c r="AK18704" s="4"/>
      <c r="AL18704" s="4"/>
      <c r="AM18704" s="4"/>
    </row>
    <row r="18705" spans="21:39" x14ac:dyDescent="0.2">
      <c r="U18705" s="4"/>
      <c r="V18705" s="4"/>
      <c r="W18705" s="4"/>
      <c r="X18705" s="4"/>
      <c r="AJ18705" s="4"/>
      <c r="AK18705" s="4"/>
      <c r="AL18705" s="4"/>
      <c r="AM18705" s="4"/>
    </row>
    <row r="18706" spans="21:39" x14ac:dyDescent="0.2">
      <c r="U18706" s="4"/>
      <c r="V18706" s="4"/>
      <c r="W18706" s="4"/>
      <c r="X18706" s="4"/>
      <c r="AJ18706" s="4"/>
      <c r="AK18706" s="4"/>
      <c r="AL18706" s="4"/>
      <c r="AM18706" s="4"/>
    </row>
    <row r="18707" spans="21:39" x14ac:dyDescent="0.2">
      <c r="U18707" s="4"/>
      <c r="V18707" s="4"/>
      <c r="W18707" s="4"/>
      <c r="X18707" s="4"/>
      <c r="AJ18707" s="4"/>
      <c r="AK18707" s="4"/>
      <c r="AL18707" s="4"/>
      <c r="AM18707" s="4"/>
    </row>
    <row r="18708" spans="21:39" x14ac:dyDescent="0.2">
      <c r="U18708" s="4"/>
      <c r="V18708" s="4"/>
      <c r="W18708" s="4"/>
      <c r="X18708" s="4"/>
      <c r="AJ18708" s="4"/>
      <c r="AK18708" s="4"/>
      <c r="AL18708" s="4"/>
      <c r="AM18708" s="4"/>
    </row>
    <row r="18709" spans="21:39" x14ac:dyDescent="0.2">
      <c r="U18709" s="4"/>
      <c r="V18709" s="4"/>
      <c r="W18709" s="4"/>
      <c r="X18709" s="4"/>
      <c r="AJ18709" s="4"/>
      <c r="AK18709" s="4"/>
      <c r="AL18709" s="4"/>
      <c r="AM18709" s="4"/>
    </row>
    <row r="18710" spans="21:39" x14ac:dyDescent="0.2">
      <c r="U18710" s="4"/>
      <c r="V18710" s="4"/>
      <c r="W18710" s="4"/>
      <c r="X18710" s="4"/>
      <c r="AJ18710" s="4"/>
      <c r="AK18710" s="4"/>
      <c r="AL18710" s="4"/>
      <c r="AM18710" s="4"/>
    </row>
    <row r="18711" spans="21:39" x14ac:dyDescent="0.2">
      <c r="U18711" s="4"/>
      <c r="V18711" s="4"/>
      <c r="W18711" s="4"/>
      <c r="X18711" s="4"/>
      <c r="AJ18711" s="4"/>
      <c r="AK18711" s="4"/>
      <c r="AL18711" s="4"/>
      <c r="AM18711" s="4"/>
    </row>
    <row r="18712" spans="21:39" x14ac:dyDescent="0.2">
      <c r="U18712" s="4"/>
      <c r="V18712" s="4"/>
      <c r="W18712" s="4"/>
      <c r="X18712" s="4"/>
      <c r="AJ18712" s="4"/>
      <c r="AK18712" s="4"/>
      <c r="AL18712" s="4"/>
      <c r="AM18712" s="4"/>
    </row>
    <row r="18713" spans="21:39" x14ac:dyDescent="0.2">
      <c r="U18713" s="4"/>
      <c r="V18713" s="4"/>
      <c r="W18713" s="4"/>
      <c r="X18713" s="4"/>
      <c r="AJ18713" s="4"/>
      <c r="AK18713" s="4"/>
      <c r="AL18713" s="4"/>
      <c r="AM18713" s="4"/>
    </row>
    <row r="18714" spans="21:39" x14ac:dyDescent="0.2">
      <c r="U18714" s="4"/>
      <c r="V18714" s="4"/>
      <c r="W18714" s="4"/>
      <c r="X18714" s="4"/>
      <c r="AJ18714" s="4"/>
      <c r="AK18714" s="4"/>
      <c r="AL18714" s="4"/>
      <c r="AM18714" s="4"/>
    </row>
    <row r="18715" spans="21:39" x14ac:dyDescent="0.2">
      <c r="U18715" s="4"/>
      <c r="V18715" s="4"/>
      <c r="W18715" s="4"/>
      <c r="X18715" s="4"/>
      <c r="AJ18715" s="4"/>
      <c r="AK18715" s="4"/>
      <c r="AL18715" s="4"/>
      <c r="AM18715" s="4"/>
    </row>
    <row r="18716" spans="21:39" x14ac:dyDescent="0.2">
      <c r="U18716" s="4"/>
      <c r="V18716" s="4"/>
      <c r="W18716" s="4"/>
      <c r="X18716" s="4"/>
      <c r="AJ18716" s="4"/>
      <c r="AK18716" s="4"/>
      <c r="AL18716" s="4"/>
      <c r="AM18716" s="4"/>
    </row>
    <row r="18717" spans="21:39" x14ac:dyDescent="0.2">
      <c r="U18717" s="4"/>
      <c r="V18717" s="4"/>
      <c r="W18717" s="4"/>
      <c r="X18717" s="4"/>
      <c r="AJ18717" s="4"/>
      <c r="AK18717" s="4"/>
      <c r="AL18717" s="4"/>
      <c r="AM18717" s="4"/>
    </row>
    <row r="18718" spans="21:39" x14ac:dyDescent="0.2">
      <c r="U18718" s="4"/>
      <c r="V18718" s="4"/>
      <c r="W18718" s="4"/>
      <c r="X18718" s="4"/>
      <c r="AJ18718" s="4"/>
      <c r="AK18718" s="4"/>
      <c r="AL18718" s="4"/>
      <c r="AM18718" s="4"/>
    </row>
    <row r="18719" spans="21:39" x14ac:dyDescent="0.2">
      <c r="U18719" s="4"/>
      <c r="V18719" s="4"/>
      <c r="W18719" s="4"/>
      <c r="X18719" s="4"/>
      <c r="AJ18719" s="4"/>
      <c r="AK18719" s="4"/>
      <c r="AL18719" s="4"/>
      <c r="AM18719" s="4"/>
    </row>
    <row r="18720" spans="21:39" x14ac:dyDescent="0.2">
      <c r="U18720" s="4"/>
      <c r="V18720" s="4"/>
      <c r="W18720" s="4"/>
      <c r="X18720" s="4"/>
      <c r="AJ18720" s="4"/>
      <c r="AK18720" s="4"/>
      <c r="AL18720" s="4"/>
      <c r="AM18720" s="4"/>
    </row>
    <row r="18721" spans="21:39" x14ac:dyDescent="0.2">
      <c r="U18721" s="4"/>
      <c r="V18721" s="4"/>
      <c r="W18721" s="4"/>
      <c r="X18721" s="4"/>
      <c r="AJ18721" s="4"/>
      <c r="AK18721" s="4"/>
      <c r="AL18721" s="4"/>
      <c r="AM18721" s="4"/>
    </row>
    <row r="18722" spans="21:39" x14ac:dyDescent="0.2">
      <c r="U18722" s="4"/>
      <c r="V18722" s="4"/>
      <c r="W18722" s="4"/>
      <c r="X18722" s="4"/>
      <c r="AJ18722" s="4"/>
      <c r="AK18722" s="4"/>
      <c r="AL18722" s="4"/>
      <c r="AM18722" s="4"/>
    </row>
    <row r="18723" spans="21:39" x14ac:dyDescent="0.2">
      <c r="U18723" s="4"/>
      <c r="V18723" s="4"/>
      <c r="W18723" s="4"/>
      <c r="X18723" s="4"/>
      <c r="AJ18723" s="4"/>
      <c r="AK18723" s="4"/>
      <c r="AL18723" s="4"/>
      <c r="AM18723" s="4"/>
    </row>
    <row r="18724" spans="21:39" x14ac:dyDescent="0.2">
      <c r="U18724" s="4"/>
      <c r="V18724" s="4"/>
      <c r="W18724" s="4"/>
      <c r="X18724" s="4"/>
      <c r="AJ18724" s="4"/>
      <c r="AK18724" s="4"/>
      <c r="AL18724" s="4"/>
      <c r="AM18724" s="4"/>
    </row>
    <row r="18725" spans="21:39" x14ac:dyDescent="0.2">
      <c r="U18725" s="4"/>
      <c r="V18725" s="4"/>
      <c r="W18725" s="4"/>
      <c r="X18725" s="4"/>
      <c r="AJ18725" s="4"/>
      <c r="AK18725" s="4"/>
      <c r="AL18725" s="4"/>
      <c r="AM18725" s="4"/>
    </row>
    <row r="18726" spans="21:39" x14ac:dyDescent="0.2">
      <c r="U18726" s="4"/>
      <c r="V18726" s="4"/>
      <c r="W18726" s="4"/>
      <c r="X18726" s="4"/>
      <c r="AJ18726" s="4"/>
      <c r="AK18726" s="4"/>
      <c r="AL18726" s="4"/>
      <c r="AM18726" s="4"/>
    </row>
    <row r="18727" spans="21:39" x14ac:dyDescent="0.2">
      <c r="U18727" s="4"/>
      <c r="V18727" s="4"/>
      <c r="W18727" s="4"/>
      <c r="X18727" s="4"/>
      <c r="AJ18727" s="4"/>
      <c r="AK18727" s="4"/>
      <c r="AL18727" s="4"/>
      <c r="AM18727" s="4"/>
    </row>
    <row r="18728" spans="21:39" x14ac:dyDescent="0.2">
      <c r="U18728" s="4"/>
      <c r="V18728" s="4"/>
      <c r="W18728" s="4"/>
      <c r="X18728" s="4"/>
      <c r="AJ18728" s="4"/>
      <c r="AK18728" s="4"/>
      <c r="AL18728" s="4"/>
      <c r="AM18728" s="4"/>
    </row>
    <row r="18729" spans="21:39" x14ac:dyDescent="0.2">
      <c r="U18729" s="4"/>
      <c r="V18729" s="4"/>
      <c r="W18729" s="4"/>
      <c r="X18729" s="4"/>
      <c r="AJ18729" s="4"/>
      <c r="AK18729" s="4"/>
      <c r="AL18729" s="4"/>
      <c r="AM18729" s="4"/>
    </row>
    <row r="18730" spans="21:39" x14ac:dyDescent="0.2">
      <c r="U18730" s="4"/>
      <c r="V18730" s="4"/>
      <c r="W18730" s="4"/>
      <c r="X18730" s="4"/>
      <c r="AJ18730" s="4"/>
      <c r="AK18730" s="4"/>
      <c r="AL18730" s="4"/>
      <c r="AM18730" s="4"/>
    </row>
    <row r="18731" spans="21:39" x14ac:dyDescent="0.2">
      <c r="U18731" s="4"/>
      <c r="V18731" s="4"/>
      <c r="W18731" s="4"/>
      <c r="X18731" s="4"/>
      <c r="AJ18731" s="4"/>
      <c r="AK18731" s="4"/>
      <c r="AL18731" s="4"/>
      <c r="AM18731" s="4"/>
    </row>
    <row r="18732" spans="21:39" x14ac:dyDescent="0.2">
      <c r="U18732" s="4"/>
      <c r="V18732" s="4"/>
      <c r="W18732" s="4"/>
      <c r="X18732" s="4"/>
      <c r="AJ18732" s="4"/>
      <c r="AK18732" s="4"/>
      <c r="AL18732" s="4"/>
      <c r="AM18732" s="4"/>
    </row>
    <row r="18733" spans="21:39" x14ac:dyDescent="0.2">
      <c r="U18733" s="4"/>
      <c r="V18733" s="4"/>
      <c r="W18733" s="4"/>
      <c r="X18733" s="4"/>
      <c r="AJ18733" s="4"/>
      <c r="AK18733" s="4"/>
      <c r="AL18733" s="4"/>
      <c r="AM18733" s="4"/>
    </row>
    <row r="18734" spans="21:39" x14ac:dyDescent="0.2">
      <c r="U18734" s="4"/>
      <c r="V18734" s="4"/>
      <c r="W18734" s="4"/>
      <c r="X18734" s="4"/>
      <c r="AJ18734" s="4"/>
      <c r="AK18734" s="4"/>
      <c r="AL18734" s="4"/>
      <c r="AM18734" s="4"/>
    </row>
    <row r="18735" spans="21:39" x14ac:dyDescent="0.2">
      <c r="U18735" s="4"/>
      <c r="V18735" s="4"/>
      <c r="W18735" s="4"/>
      <c r="X18735" s="4"/>
      <c r="AJ18735" s="4"/>
      <c r="AK18735" s="4"/>
      <c r="AL18735" s="4"/>
      <c r="AM18735" s="4"/>
    </row>
    <row r="18736" spans="21:39" x14ac:dyDescent="0.2">
      <c r="U18736" s="4"/>
      <c r="V18736" s="4"/>
      <c r="W18736" s="4"/>
      <c r="X18736" s="4"/>
      <c r="AJ18736" s="4"/>
      <c r="AK18736" s="4"/>
      <c r="AL18736" s="4"/>
      <c r="AM18736" s="4"/>
    </row>
    <row r="18737" spans="21:39" x14ac:dyDescent="0.2">
      <c r="U18737" s="4"/>
      <c r="V18737" s="4"/>
      <c r="W18737" s="4"/>
      <c r="X18737" s="4"/>
      <c r="AJ18737" s="4"/>
      <c r="AK18737" s="4"/>
      <c r="AL18737" s="4"/>
      <c r="AM18737" s="4"/>
    </row>
    <row r="18738" spans="21:39" x14ac:dyDescent="0.2">
      <c r="U18738" s="4"/>
      <c r="V18738" s="4"/>
      <c r="W18738" s="4"/>
      <c r="X18738" s="4"/>
      <c r="AJ18738" s="4"/>
      <c r="AK18738" s="4"/>
      <c r="AL18738" s="4"/>
      <c r="AM18738" s="4"/>
    </row>
    <row r="18739" spans="21:39" x14ac:dyDescent="0.2">
      <c r="U18739" s="4"/>
      <c r="V18739" s="4"/>
      <c r="W18739" s="4"/>
      <c r="X18739" s="4"/>
      <c r="AJ18739" s="4"/>
      <c r="AK18739" s="4"/>
      <c r="AL18739" s="4"/>
      <c r="AM18739" s="4"/>
    </row>
    <row r="18740" spans="21:39" x14ac:dyDescent="0.2">
      <c r="U18740" s="4"/>
      <c r="V18740" s="4"/>
      <c r="W18740" s="4"/>
      <c r="X18740" s="4"/>
      <c r="AJ18740" s="4"/>
      <c r="AK18740" s="4"/>
      <c r="AL18740" s="4"/>
      <c r="AM18740" s="4"/>
    </row>
    <row r="18741" spans="21:39" x14ac:dyDescent="0.2">
      <c r="U18741" s="4"/>
      <c r="V18741" s="4"/>
      <c r="W18741" s="4"/>
      <c r="X18741" s="4"/>
      <c r="AJ18741" s="4"/>
      <c r="AK18741" s="4"/>
      <c r="AL18741" s="4"/>
      <c r="AM18741" s="4"/>
    </row>
    <row r="18742" spans="21:39" x14ac:dyDescent="0.2">
      <c r="U18742" s="4"/>
      <c r="V18742" s="4"/>
      <c r="W18742" s="4"/>
      <c r="X18742" s="4"/>
      <c r="AJ18742" s="4"/>
      <c r="AK18742" s="4"/>
      <c r="AL18742" s="4"/>
      <c r="AM18742" s="4"/>
    </row>
    <row r="18743" spans="21:39" x14ac:dyDescent="0.2">
      <c r="U18743" s="4"/>
      <c r="V18743" s="4"/>
      <c r="W18743" s="4"/>
      <c r="X18743" s="4"/>
      <c r="AJ18743" s="4"/>
      <c r="AK18743" s="4"/>
      <c r="AL18743" s="4"/>
      <c r="AM18743" s="4"/>
    </row>
    <row r="18744" spans="21:39" x14ac:dyDescent="0.2">
      <c r="U18744" s="4"/>
      <c r="V18744" s="4"/>
      <c r="W18744" s="4"/>
      <c r="X18744" s="4"/>
      <c r="AJ18744" s="4"/>
      <c r="AK18744" s="4"/>
      <c r="AL18744" s="4"/>
      <c r="AM18744" s="4"/>
    </row>
    <row r="18745" spans="21:39" x14ac:dyDescent="0.2">
      <c r="U18745" s="4"/>
      <c r="V18745" s="4"/>
      <c r="W18745" s="4"/>
      <c r="X18745" s="4"/>
      <c r="AJ18745" s="4"/>
      <c r="AK18745" s="4"/>
      <c r="AL18745" s="4"/>
      <c r="AM18745" s="4"/>
    </row>
    <row r="18746" spans="21:39" x14ac:dyDescent="0.2">
      <c r="U18746" s="4"/>
      <c r="V18746" s="4"/>
      <c r="W18746" s="4"/>
      <c r="X18746" s="4"/>
      <c r="AJ18746" s="4"/>
      <c r="AK18746" s="4"/>
      <c r="AL18746" s="4"/>
      <c r="AM18746" s="4"/>
    </row>
    <row r="18747" spans="21:39" x14ac:dyDescent="0.2">
      <c r="U18747" s="4"/>
      <c r="V18747" s="4"/>
      <c r="W18747" s="4"/>
      <c r="X18747" s="4"/>
      <c r="AJ18747" s="4"/>
      <c r="AK18747" s="4"/>
      <c r="AL18747" s="4"/>
      <c r="AM18747" s="4"/>
    </row>
    <row r="18748" spans="21:39" x14ac:dyDescent="0.2">
      <c r="U18748" s="4"/>
      <c r="V18748" s="4"/>
      <c r="W18748" s="4"/>
      <c r="X18748" s="4"/>
      <c r="AJ18748" s="4"/>
      <c r="AK18748" s="4"/>
      <c r="AL18748" s="4"/>
      <c r="AM18748" s="4"/>
    </row>
    <row r="18749" spans="21:39" x14ac:dyDescent="0.2">
      <c r="U18749" s="4"/>
      <c r="V18749" s="4"/>
      <c r="W18749" s="4"/>
      <c r="X18749" s="4"/>
      <c r="AJ18749" s="4"/>
      <c r="AK18749" s="4"/>
      <c r="AL18749" s="4"/>
      <c r="AM18749" s="4"/>
    </row>
    <row r="18750" spans="21:39" x14ac:dyDescent="0.2">
      <c r="U18750" s="4"/>
      <c r="V18750" s="4"/>
      <c r="W18750" s="4"/>
      <c r="X18750" s="4"/>
      <c r="AJ18750" s="4"/>
      <c r="AK18750" s="4"/>
      <c r="AL18750" s="4"/>
      <c r="AM18750" s="4"/>
    </row>
    <row r="18751" spans="21:39" x14ac:dyDescent="0.2">
      <c r="U18751" s="4"/>
      <c r="V18751" s="4"/>
      <c r="W18751" s="4"/>
      <c r="X18751" s="4"/>
      <c r="AJ18751" s="4"/>
      <c r="AK18751" s="4"/>
      <c r="AL18751" s="4"/>
      <c r="AM18751" s="4"/>
    </row>
    <row r="18752" spans="21:39" x14ac:dyDescent="0.2">
      <c r="U18752" s="4"/>
      <c r="V18752" s="4"/>
      <c r="W18752" s="4"/>
      <c r="X18752" s="4"/>
      <c r="AJ18752" s="4"/>
      <c r="AK18752" s="4"/>
      <c r="AL18752" s="4"/>
      <c r="AM18752" s="4"/>
    </row>
    <row r="18753" spans="21:39" x14ac:dyDescent="0.2">
      <c r="U18753" s="4"/>
      <c r="V18753" s="4"/>
      <c r="W18753" s="4"/>
      <c r="X18753" s="4"/>
      <c r="AJ18753" s="4"/>
      <c r="AK18753" s="4"/>
      <c r="AL18753" s="4"/>
      <c r="AM18753" s="4"/>
    </row>
    <row r="18754" spans="21:39" x14ac:dyDescent="0.2">
      <c r="U18754" s="4"/>
      <c r="V18754" s="4"/>
      <c r="W18754" s="4"/>
      <c r="X18754" s="4"/>
      <c r="AJ18754" s="4"/>
      <c r="AK18754" s="4"/>
      <c r="AL18754" s="4"/>
      <c r="AM18754" s="4"/>
    </row>
    <row r="18755" spans="21:39" x14ac:dyDescent="0.2">
      <c r="U18755" s="4"/>
      <c r="V18755" s="4"/>
      <c r="W18755" s="4"/>
      <c r="X18755" s="4"/>
      <c r="AJ18755" s="4"/>
      <c r="AK18755" s="4"/>
      <c r="AL18755" s="4"/>
      <c r="AM18755" s="4"/>
    </row>
    <row r="18756" spans="21:39" x14ac:dyDescent="0.2">
      <c r="U18756" s="4"/>
      <c r="V18756" s="4"/>
      <c r="W18756" s="4"/>
      <c r="X18756" s="4"/>
      <c r="AJ18756" s="4"/>
      <c r="AK18756" s="4"/>
      <c r="AL18756" s="4"/>
      <c r="AM18756" s="4"/>
    </row>
    <row r="18757" spans="21:39" x14ac:dyDescent="0.2">
      <c r="U18757" s="4"/>
      <c r="V18757" s="4"/>
      <c r="W18757" s="4"/>
      <c r="X18757" s="4"/>
      <c r="AJ18757" s="4"/>
      <c r="AK18757" s="4"/>
      <c r="AL18757" s="4"/>
      <c r="AM18757" s="4"/>
    </row>
    <row r="18758" spans="21:39" x14ac:dyDescent="0.2">
      <c r="U18758" s="4"/>
      <c r="V18758" s="4"/>
      <c r="W18758" s="4"/>
      <c r="X18758" s="4"/>
      <c r="AJ18758" s="4"/>
      <c r="AK18758" s="4"/>
      <c r="AL18758" s="4"/>
      <c r="AM18758" s="4"/>
    </row>
    <row r="18759" spans="21:39" x14ac:dyDescent="0.2">
      <c r="U18759" s="4"/>
      <c r="V18759" s="4"/>
      <c r="W18759" s="4"/>
      <c r="X18759" s="4"/>
      <c r="AJ18759" s="4"/>
      <c r="AK18759" s="4"/>
      <c r="AL18759" s="4"/>
      <c r="AM18759" s="4"/>
    </row>
    <row r="18760" spans="21:39" x14ac:dyDescent="0.2">
      <c r="U18760" s="4"/>
      <c r="V18760" s="4"/>
      <c r="W18760" s="4"/>
      <c r="X18760" s="4"/>
      <c r="AJ18760" s="4"/>
      <c r="AK18760" s="4"/>
      <c r="AL18760" s="4"/>
      <c r="AM18760" s="4"/>
    </row>
    <row r="18761" spans="21:39" x14ac:dyDescent="0.2">
      <c r="U18761" s="4"/>
      <c r="V18761" s="4"/>
      <c r="W18761" s="4"/>
      <c r="X18761" s="4"/>
      <c r="AJ18761" s="4"/>
      <c r="AK18761" s="4"/>
      <c r="AL18761" s="4"/>
      <c r="AM18761" s="4"/>
    </row>
    <row r="18762" spans="21:39" x14ac:dyDescent="0.2">
      <c r="U18762" s="4"/>
      <c r="V18762" s="4"/>
      <c r="W18762" s="4"/>
      <c r="X18762" s="4"/>
      <c r="AJ18762" s="4"/>
      <c r="AK18762" s="4"/>
      <c r="AL18762" s="4"/>
      <c r="AM18762" s="4"/>
    </row>
    <row r="18763" spans="21:39" x14ac:dyDescent="0.2">
      <c r="U18763" s="4"/>
      <c r="V18763" s="4"/>
      <c r="W18763" s="4"/>
      <c r="X18763" s="4"/>
      <c r="AJ18763" s="4"/>
      <c r="AK18763" s="4"/>
      <c r="AL18763" s="4"/>
      <c r="AM18763" s="4"/>
    </row>
    <row r="18764" spans="21:39" x14ac:dyDescent="0.2">
      <c r="U18764" s="4"/>
      <c r="V18764" s="4"/>
      <c r="W18764" s="4"/>
      <c r="X18764" s="4"/>
      <c r="AJ18764" s="4"/>
      <c r="AK18764" s="4"/>
      <c r="AL18764" s="4"/>
      <c r="AM18764" s="4"/>
    </row>
    <row r="18765" spans="21:39" x14ac:dyDescent="0.2">
      <c r="U18765" s="4"/>
      <c r="V18765" s="4"/>
      <c r="W18765" s="4"/>
      <c r="X18765" s="4"/>
      <c r="AJ18765" s="4"/>
      <c r="AK18765" s="4"/>
      <c r="AL18765" s="4"/>
      <c r="AM18765" s="4"/>
    </row>
    <row r="18766" spans="21:39" x14ac:dyDescent="0.2">
      <c r="U18766" s="4"/>
      <c r="V18766" s="4"/>
      <c r="W18766" s="4"/>
      <c r="X18766" s="4"/>
      <c r="AJ18766" s="4"/>
      <c r="AK18766" s="4"/>
      <c r="AL18766" s="4"/>
      <c r="AM18766" s="4"/>
    </row>
    <row r="18767" spans="21:39" x14ac:dyDescent="0.2">
      <c r="U18767" s="4"/>
      <c r="V18767" s="4"/>
      <c r="W18767" s="4"/>
      <c r="X18767" s="4"/>
      <c r="AJ18767" s="4"/>
      <c r="AK18767" s="4"/>
      <c r="AL18767" s="4"/>
      <c r="AM18767" s="4"/>
    </row>
    <row r="18768" spans="21:39" x14ac:dyDescent="0.2">
      <c r="U18768" s="4"/>
      <c r="V18768" s="4"/>
      <c r="W18768" s="4"/>
      <c r="X18768" s="4"/>
      <c r="AJ18768" s="4"/>
      <c r="AK18768" s="4"/>
      <c r="AL18768" s="4"/>
      <c r="AM18768" s="4"/>
    </row>
    <row r="18769" spans="21:39" x14ac:dyDescent="0.2">
      <c r="U18769" s="4"/>
      <c r="V18769" s="4"/>
      <c r="W18769" s="4"/>
      <c r="X18769" s="4"/>
      <c r="AJ18769" s="4"/>
      <c r="AK18769" s="4"/>
      <c r="AL18769" s="4"/>
      <c r="AM18769" s="4"/>
    </row>
    <row r="18770" spans="21:39" x14ac:dyDescent="0.2">
      <c r="U18770" s="4"/>
      <c r="V18770" s="4"/>
      <c r="W18770" s="4"/>
      <c r="X18770" s="4"/>
      <c r="AJ18770" s="4"/>
      <c r="AK18770" s="4"/>
      <c r="AL18770" s="4"/>
      <c r="AM18770" s="4"/>
    </row>
    <row r="18771" spans="21:39" x14ac:dyDescent="0.2">
      <c r="U18771" s="4"/>
      <c r="V18771" s="4"/>
      <c r="W18771" s="4"/>
      <c r="X18771" s="4"/>
      <c r="AJ18771" s="4"/>
      <c r="AK18771" s="4"/>
      <c r="AL18771" s="4"/>
      <c r="AM18771" s="4"/>
    </row>
    <row r="18772" spans="21:39" x14ac:dyDescent="0.2">
      <c r="U18772" s="4"/>
      <c r="V18772" s="4"/>
      <c r="W18772" s="4"/>
      <c r="X18772" s="4"/>
      <c r="AJ18772" s="4"/>
      <c r="AK18772" s="4"/>
      <c r="AL18772" s="4"/>
      <c r="AM18772" s="4"/>
    </row>
    <row r="18773" spans="21:39" x14ac:dyDescent="0.2">
      <c r="U18773" s="4"/>
      <c r="V18773" s="4"/>
      <c r="W18773" s="4"/>
      <c r="X18773" s="4"/>
      <c r="AJ18773" s="4"/>
      <c r="AK18773" s="4"/>
      <c r="AL18773" s="4"/>
      <c r="AM18773" s="4"/>
    </row>
    <row r="18774" spans="21:39" x14ac:dyDescent="0.2">
      <c r="U18774" s="4"/>
      <c r="V18774" s="4"/>
      <c r="W18774" s="4"/>
      <c r="X18774" s="4"/>
      <c r="AJ18774" s="4"/>
      <c r="AK18774" s="4"/>
      <c r="AL18774" s="4"/>
      <c r="AM18774" s="4"/>
    </row>
    <row r="18775" spans="21:39" x14ac:dyDescent="0.2">
      <c r="U18775" s="4"/>
      <c r="V18775" s="4"/>
      <c r="W18775" s="4"/>
      <c r="X18775" s="4"/>
      <c r="AJ18775" s="4"/>
      <c r="AK18775" s="4"/>
      <c r="AL18775" s="4"/>
      <c r="AM18775" s="4"/>
    </row>
    <row r="18776" spans="21:39" x14ac:dyDescent="0.2">
      <c r="U18776" s="4"/>
      <c r="V18776" s="4"/>
      <c r="W18776" s="4"/>
      <c r="X18776" s="4"/>
      <c r="AJ18776" s="4"/>
      <c r="AK18776" s="4"/>
      <c r="AL18776" s="4"/>
      <c r="AM18776" s="4"/>
    </row>
    <row r="18777" spans="21:39" x14ac:dyDescent="0.2">
      <c r="U18777" s="4"/>
      <c r="V18777" s="4"/>
      <c r="W18777" s="4"/>
      <c r="X18777" s="4"/>
      <c r="AJ18777" s="4"/>
      <c r="AK18777" s="4"/>
      <c r="AL18777" s="4"/>
      <c r="AM18777" s="4"/>
    </row>
    <row r="18778" spans="21:39" x14ac:dyDescent="0.2">
      <c r="U18778" s="4"/>
      <c r="V18778" s="4"/>
      <c r="W18778" s="4"/>
      <c r="X18778" s="4"/>
      <c r="AJ18778" s="4"/>
      <c r="AK18778" s="4"/>
      <c r="AL18778" s="4"/>
      <c r="AM18778" s="4"/>
    </row>
    <row r="18779" spans="21:39" x14ac:dyDescent="0.2">
      <c r="U18779" s="4"/>
      <c r="V18779" s="4"/>
      <c r="W18779" s="4"/>
      <c r="X18779" s="4"/>
      <c r="AJ18779" s="4"/>
      <c r="AK18779" s="4"/>
      <c r="AL18779" s="4"/>
      <c r="AM18779" s="4"/>
    </row>
    <row r="18780" spans="21:39" x14ac:dyDescent="0.2">
      <c r="U18780" s="4"/>
      <c r="V18780" s="4"/>
      <c r="W18780" s="4"/>
      <c r="X18780" s="4"/>
      <c r="AJ18780" s="4"/>
      <c r="AK18780" s="4"/>
      <c r="AL18780" s="4"/>
      <c r="AM18780" s="4"/>
    </row>
    <row r="18781" spans="21:39" x14ac:dyDescent="0.2">
      <c r="U18781" s="4"/>
      <c r="V18781" s="4"/>
      <c r="W18781" s="4"/>
      <c r="X18781" s="4"/>
      <c r="AJ18781" s="4"/>
      <c r="AK18781" s="4"/>
      <c r="AL18781" s="4"/>
      <c r="AM18781" s="4"/>
    </row>
    <row r="18782" spans="21:39" x14ac:dyDescent="0.2">
      <c r="U18782" s="4"/>
      <c r="V18782" s="4"/>
      <c r="W18782" s="4"/>
      <c r="X18782" s="4"/>
      <c r="AJ18782" s="4"/>
      <c r="AK18782" s="4"/>
      <c r="AL18782" s="4"/>
      <c r="AM18782" s="4"/>
    </row>
    <row r="18783" spans="21:39" x14ac:dyDescent="0.2">
      <c r="U18783" s="4"/>
      <c r="V18783" s="4"/>
      <c r="W18783" s="4"/>
      <c r="X18783" s="4"/>
      <c r="AJ18783" s="4"/>
      <c r="AK18783" s="4"/>
      <c r="AL18783" s="4"/>
      <c r="AM18783" s="4"/>
    </row>
    <row r="18784" spans="21:39" x14ac:dyDescent="0.2">
      <c r="U18784" s="4"/>
      <c r="V18784" s="4"/>
      <c r="W18784" s="4"/>
      <c r="X18784" s="4"/>
      <c r="AJ18784" s="4"/>
      <c r="AK18784" s="4"/>
      <c r="AL18784" s="4"/>
      <c r="AM18784" s="4"/>
    </row>
    <row r="18785" spans="21:39" x14ac:dyDescent="0.2">
      <c r="U18785" s="4"/>
      <c r="V18785" s="4"/>
      <c r="W18785" s="4"/>
      <c r="X18785" s="4"/>
      <c r="AJ18785" s="4"/>
      <c r="AK18785" s="4"/>
      <c r="AL18785" s="4"/>
      <c r="AM18785" s="4"/>
    </row>
    <row r="18786" spans="21:39" x14ac:dyDescent="0.2">
      <c r="U18786" s="4"/>
      <c r="V18786" s="4"/>
      <c r="W18786" s="4"/>
      <c r="X18786" s="4"/>
      <c r="AJ18786" s="4"/>
      <c r="AK18786" s="4"/>
      <c r="AL18786" s="4"/>
      <c r="AM18786" s="4"/>
    </row>
    <row r="18787" spans="21:39" x14ac:dyDescent="0.2">
      <c r="U18787" s="4"/>
      <c r="V18787" s="4"/>
      <c r="W18787" s="4"/>
      <c r="X18787" s="4"/>
      <c r="AJ18787" s="4"/>
      <c r="AK18787" s="4"/>
      <c r="AL18787" s="4"/>
      <c r="AM18787" s="4"/>
    </row>
    <row r="18788" spans="21:39" x14ac:dyDescent="0.2">
      <c r="U18788" s="4"/>
      <c r="V18788" s="4"/>
      <c r="W18788" s="4"/>
      <c r="X18788" s="4"/>
      <c r="AJ18788" s="4"/>
      <c r="AK18788" s="4"/>
      <c r="AL18788" s="4"/>
      <c r="AM18788" s="4"/>
    </row>
    <row r="18789" spans="21:39" x14ac:dyDescent="0.2">
      <c r="U18789" s="4"/>
      <c r="V18789" s="4"/>
      <c r="W18789" s="4"/>
      <c r="X18789" s="4"/>
      <c r="AJ18789" s="4"/>
      <c r="AK18789" s="4"/>
      <c r="AL18789" s="4"/>
      <c r="AM18789" s="4"/>
    </row>
    <row r="18790" spans="21:39" x14ac:dyDescent="0.2">
      <c r="U18790" s="4"/>
      <c r="V18790" s="4"/>
      <c r="W18790" s="4"/>
      <c r="X18790" s="4"/>
      <c r="AJ18790" s="4"/>
      <c r="AK18790" s="4"/>
      <c r="AL18790" s="4"/>
      <c r="AM18790" s="4"/>
    </row>
    <row r="18791" spans="21:39" x14ac:dyDescent="0.2">
      <c r="U18791" s="4"/>
      <c r="V18791" s="4"/>
      <c r="W18791" s="4"/>
      <c r="X18791" s="4"/>
      <c r="AJ18791" s="4"/>
      <c r="AK18791" s="4"/>
      <c r="AL18791" s="4"/>
      <c r="AM18791" s="4"/>
    </row>
    <row r="18792" spans="21:39" x14ac:dyDescent="0.2">
      <c r="U18792" s="4"/>
      <c r="V18792" s="4"/>
      <c r="W18792" s="4"/>
      <c r="X18792" s="4"/>
      <c r="AJ18792" s="4"/>
      <c r="AK18792" s="4"/>
      <c r="AL18792" s="4"/>
      <c r="AM18792" s="4"/>
    </row>
    <row r="18793" spans="21:39" x14ac:dyDescent="0.2">
      <c r="U18793" s="4"/>
      <c r="V18793" s="4"/>
      <c r="W18793" s="4"/>
      <c r="X18793" s="4"/>
      <c r="AJ18793" s="4"/>
      <c r="AK18793" s="4"/>
      <c r="AL18793" s="4"/>
      <c r="AM18793" s="4"/>
    </row>
    <row r="18794" spans="21:39" x14ac:dyDescent="0.2">
      <c r="U18794" s="4"/>
      <c r="V18794" s="4"/>
      <c r="W18794" s="4"/>
      <c r="X18794" s="4"/>
      <c r="AJ18794" s="4"/>
      <c r="AK18794" s="4"/>
      <c r="AL18794" s="4"/>
      <c r="AM18794" s="4"/>
    </row>
    <row r="18795" spans="21:39" x14ac:dyDescent="0.2">
      <c r="U18795" s="4"/>
      <c r="V18795" s="4"/>
      <c r="W18795" s="4"/>
      <c r="X18795" s="4"/>
      <c r="AJ18795" s="4"/>
      <c r="AK18795" s="4"/>
      <c r="AL18795" s="4"/>
      <c r="AM18795" s="4"/>
    </row>
    <row r="18796" spans="21:39" x14ac:dyDescent="0.2">
      <c r="U18796" s="4"/>
      <c r="V18796" s="4"/>
      <c r="W18796" s="4"/>
      <c r="X18796" s="4"/>
      <c r="AJ18796" s="4"/>
      <c r="AK18796" s="4"/>
      <c r="AL18796" s="4"/>
      <c r="AM18796" s="4"/>
    </row>
    <row r="18797" spans="21:39" x14ac:dyDescent="0.2">
      <c r="U18797" s="4"/>
      <c r="V18797" s="4"/>
      <c r="W18797" s="4"/>
      <c r="X18797" s="4"/>
      <c r="AJ18797" s="4"/>
      <c r="AK18797" s="4"/>
      <c r="AL18797" s="4"/>
      <c r="AM18797" s="4"/>
    </row>
    <row r="18798" spans="21:39" x14ac:dyDescent="0.2">
      <c r="U18798" s="4"/>
      <c r="V18798" s="4"/>
      <c r="W18798" s="4"/>
      <c r="X18798" s="4"/>
      <c r="AJ18798" s="4"/>
      <c r="AK18798" s="4"/>
      <c r="AL18798" s="4"/>
      <c r="AM18798" s="4"/>
    </row>
    <row r="18799" spans="21:39" x14ac:dyDescent="0.2">
      <c r="U18799" s="4"/>
      <c r="V18799" s="4"/>
      <c r="W18799" s="4"/>
      <c r="X18799" s="4"/>
      <c r="AJ18799" s="4"/>
      <c r="AK18799" s="4"/>
      <c r="AL18799" s="4"/>
      <c r="AM18799" s="4"/>
    </row>
    <row r="18800" spans="21:39" x14ac:dyDescent="0.2">
      <c r="U18800" s="4"/>
      <c r="V18800" s="4"/>
      <c r="W18800" s="4"/>
      <c r="X18800" s="4"/>
      <c r="AJ18800" s="4"/>
      <c r="AK18800" s="4"/>
      <c r="AL18800" s="4"/>
      <c r="AM18800" s="4"/>
    </row>
    <row r="18801" spans="21:39" x14ac:dyDescent="0.2">
      <c r="U18801" s="4"/>
      <c r="V18801" s="4"/>
      <c r="W18801" s="4"/>
      <c r="X18801" s="4"/>
      <c r="AJ18801" s="4"/>
      <c r="AK18801" s="4"/>
      <c r="AL18801" s="4"/>
      <c r="AM18801" s="4"/>
    </row>
    <row r="18802" spans="21:39" x14ac:dyDescent="0.2">
      <c r="U18802" s="4"/>
      <c r="V18802" s="4"/>
      <c r="W18802" s="4"/>
      <c r="X18802" s="4"/>
      <c r="AJ18802" s="4"/>
      <c r="AK18802" s="4"/>
      <c r="AL18802" s="4"/>
      <c r="AM18802" s="4"/>
    </row>
    <row r="18803" spans="21:39" x14ac:dyDescent="0.2">
      <c r="U18803" s="4"/>
      <c r="V18803" s="4"/>
      <c r="W18803" s="4"/>
      <c r="X18803" s="4"/>
      <c r="AJ18803" s="4"/>
      <c r="AK18803" s="4"/>
      <c r="AL18803" s="4"/>
      <c r="AM18803" s="4"/>
    </row>
    <row r="18804" spans="21:39" x14ac:dyDescent="0.2">
      <c r="U18804" s="4"/>
      <c r="V18804" s="4"/>
      <c r="W18804" s="4"/>
      <c r="X18804" s="4"/>
      <c r="AJ18804" s="4"/>
      <c r="AK18804" s="4"/>
      <c r="AL18804" s="4"/>
      <c r="AM18804" s="4"/>
    </row>
    <row r="18805" spans="21:39" x14ac:dyDescent="0.2">
      <c r="U18805" s="4"/>
      <c r="V18805" s="4"/>
      <c r="W18805" s="4"/>
      <c r="X18805" s="4"/>
      <c r="AJ18805" s="4"/>
      <c r="AK18805" s="4"/>
      <c r="AL18805" s="4"/>
      <c r="AM18805" s="4"/>
    </row>
    <row r="18806" spans="21:39" x14ac:dyDescent="0.2">
      <c r="U18806" s="4"/>
      <c r="V18806" s="4"/>
      <c r="W18806" s="4"/>
      <c r="X18806" s="4"/>
      <c r="AJ18806" s="4"/>
      <c r="AK18806" s="4"/>
      <c r="AL18806" s="4"/>
      <c r="AM18806" s="4"/>
    </row>
    <row r="18807" spans="21:39" x14ac:dyDescent="0.2">
      <c r="U18807" s="4"/>
      <c r="V18807" s="4"/>
      <c r="W18807" s="4"/>
      <c r="X18807" s="4"/>
      <c r="AJ18807" s="4"/>
      <c r="AK18807" s="4"/>
      <c r="AL18807" s="4"/>
      <c r="AM18807" s="4"/>
    </row>
    <row r="18808" spans="21:39" x14ac:dyDescent="0.2">
      <c r="U18808" s="4"/>
      <c r="V18808" s="4"/>
      <c r="W18808" s="4"/>
      <c r="X18808" s="4"/>
      <c r="AJ18808" s="4"/>
      <c r="AK18808" s="4"/>
      <c r="AL18808" s="4"/>
      <c r="AM18808" s="4"/>
    </row>
    <row r="18809" spans="21:39" x14ac:dyDescent="0.2">
      <c r="U18809" s="4"/>
      <c r="V18809" s="4"/>
      <c r="W18809" s="4"/>
      <c r="X18809" s="4"/>
      <c r="AJ18809" s="4"/>
      <c r="AK18809" s="4"/>
      <c r="AL18809" s="4"/>
      <c r="AM18809" s="4"/>
    </row>
    <row r="18810" spans="21:39" x14ac:dyDescent="0.2">
      <c r="U18810" s="4"/>
      <c r="V18810" s="4"/>
      <c r="W18810" s="4"/>
      <c r="X18810" s="4"/>
      <c r="AJ18810" s="4"/>
      <c r="AK18810" s="4"/>
      <c r="AL18810" s="4"/>
      <c r="AM18810" s="4"/>
    </row>
    <row r="18811" spans="21:39" x14ac:dyDescent="0.2">
      <c r="U18811" s="4"/>
      <c r="V18811" s="4"/>
      <c r="W18811" s="4"/>
      <c r="X18811" s="4"/>
      <c r="AJ18811" s="4"/>
      <c r="AK18811" s="4"/>
      <c r="AL18811" s="4"/>
      <c r="AM18811" s="4"/>
    </row>
    <row r="18812" spans="21:39" x14ac:dyDescent="0.2">
      <c r="U18812" s="4"/>
      <c r="V18812" s="4"/>
      <c r="W18812" s="4"/>
      <c r="X18812" s="4"/>
      <c r="AJ18812" s="4"/>
      <c r="AK18812" s="4"/>
      <c r="AL18812" s="4"/>
      <c r="AM18812" s="4"/>
    </row>
    <row r="18813" spans="21:39" x14ac:dyDescent="0.2">
      <c r="U18813" s="4"/>
      <c r="V18813" s="4"/>
      <c r="W18813" s="4"/>
      <c r="X18813" s="4"/>
      <c r="AJ18813" s="4"/>
      <c r="AK18813" s="4"/>
      <c r="AL18813" s="4"/>
      <c r="AM18813" s="4"/>
    </row>
    <row r="18814" spans="21:39" x14ac:dyDescent="0.2">
      <c r="U18814" s="4"/>
      <c r="V18814" s="4"/>
      <c r="W18814" s="4"/>
      <c r="X18814" s="4"/>
      <c r="AJ18814" s="4"/>
      <c r="AK18814" s="4"/>
      <c r="AL18814" s="4"/>
      <c r="AM18814" s="4"/>
    </row>
    <row r="18815" spans="21:39" x14ac:dyDescent="0.2">
      <c r="U18815" s="4"/>
      <c r="V18815" s="4"/>
      <c r="W18815" s="4"/>
      <c r="X18815" s="4"/>
      <c r="AJ18815" s="4"/>
      <c r="AK18815" s="4"/>
      <c r="AL18815" s="4"/>
      <c r="AM18815" s="4"/>
    </row>
    <row r="18816" spans="21:39" x14ac:dyDescent="0.2">
      <c r="U18816" s="4"/>
      <c r="V18816" s="4"/>
      <c r="W18816" s="4"/>
      <c r="X18816" s="4"/>
      <c r="AJ18816" s="4"/>
      <c r="AK18816" s="4"/>
      <c r="AL18816" s="4"/>
      <c r="AM18816" s="4"/>
    </row>
    <row r="18817" spans="21:39" x14ac:dyDescent="0.2">
      <c r="U18817" s="4"/>
      <c r="V18817" s="4"/>
      <c r="W18817" s="4"/>
      <c r="X18817" s="4"/>
      <c r="AJ18817" s="4"/>
      <c r="AK18817" s="4"/>
      <c r="AL18817" s="4"/>
      <c r="AM18817" s="4"/>
    </row>
    <row r="18818" spans="21:39" x14ac:dyDescent="0.2">
      <c r="U18818" s="4"/>
      <c r="V18818" s="4"/>
      <c r="W18818" s="4"/>
      <c r="X18818" s="4"/>
      <c r="AJ18818" s="4"/>
      <c r="AK18818" s="4"/>
      <c r="AL18818" s="4"/>
      <c r="AM18818" s="4"/>
    </row>
    <row r="18819" spans="21:39" x14ac:dyDescent="0.2">
      <c r="U18819" s="4"/>
      <c r="V18819" s="4"/>
      <c r="W18819" s="4"/>
      <c r="X18819" s="4"/>
      <c r="AJ18819" s="4"/>
      <c r="AK18819" s="4"/>
      <c r="AL18819" s="4"/>
      <c r="AM18819" s="4"/>
    </row>
    <row r="18820" spans="21:39" x14ac:dyDescent="0.2">
      <c r="U18820" s="4"/>
      <c r="V18820" s="4"/>
      <c r="W18820" s="4"/>
      <c r="X18820" s="4"/>
      <c r="AJ18820" s="4"/>
      <c r="AK18820" s="4"/>
      <c r="AL18820" s="4"/>
      <c r="AM18820" s="4"/>
    </row>
    <row r="18821" spans="21:39" x14ac:dyDescent="0.2">
      <c r="U18821" s="4"/>
      <c r="V18821" s="4"/>
      <c r="W18821" s="4"/>
      <c r="X18821" s="4"/>
      <c r="AJ18821" s="4"/>
      <c r="AK18821" s="4"/>
      <c r="AL18821" s="4"/>
      <c r="AM18821" s="4"/>
    </row>
    <row r="18822" spans="21:39" x14ac:dyDescent="0.2">
      <c r="U18822" s="4"/>
      <c r="V18822" s="4"/>
      <c r="W18822" s="4"/>
      <c r="X18822" s="4"/>
      <c r="AJ18822" s="4"/>
      <c r="AK18822" s="4"/>
      <c r="AL18822" s="4"/>
      <c r="AM18822" s="4"/>
    </row>
    <row r="18823" spans="21:39" x14ac:dyDescent="0.2">
      <c r="U18823" s="4"/>
      <c r="V18823" s="4"/>
      <c r="W18823" s="4"/>
      <c r="X18823" s="4"/>
      <c r="AJ18823" s="4"/>
      <c r="AK18823" s="4"/>
      <c r="AL18823" s="4"/>
      <c r="AM18823" s="4"/>
    </row>
    <row r="18824" spans="21:39" x14ac:dyDescent="0.2">
      <c r="U18824" s="4"/>
      <c r="V18824" s="4"/>
      <c r="W18824" s="4"/>
      <c r="X18824" s="4"/>
      <c r="AJ18824" s="4"/>
      <c r="AK18824" s="4"/>
      <c r="AL18824" s="4"/>
      <c r="AM18824" s="4"/>
    </row>
    <row r="18825" spans="21:39" x14ac:dyDescent="0.2">
      <c r="U18825" s="4"/>
      <c r="V18825" s="4"/>
      <c r="W18825" s="4"/>
      <c r="X18825" s="4"/>
      <c r="AJ18825" s="4"/>
      <c r="AK18825" s="4"/>
      <c r="AL18825" s="4"/>
      <c r="AM18825" s="4"/>
    </row>
    <row r="18826" spans="21:39" x14ac:dyDescent="0.2">
      <c r="U18826" s="4"/>
      <c r="V18826" s="4"/>
      <c r="W18826" s="4"/>
      <c r="X18826" s="4"/>
      <c r="AJ18826" s="4"/>
      <c r="AK18826" s="4"/>
      <c r="AL18826" s="4"/>
      <c r="AM18826" s="4"/>
    </row>
    <row r="18827" spans="21:39" x14ac:dyDescent="0.2">
      <c r="U18827" s="4"/>
      <c r="V18827" s="4"/>
      <c r="W18827" s="4"/>
      <c r="X18827" s="4"/>
      <c r="AJ18827" s="4"/>
      <c r="AK18827" s="4"/>
      <c r="AL18827" s="4"/>
      <c r="AM18827" s="4"/>
    </row>
    <row r="18828" spans="21:39" x14ac:dyDescent="0.2">
      <c r="U18828" s="4"/>
      <c r="V18828" s="4"/>
      <c r="W18828" s="4"/>
      <c r="X18828" s="4"/>
      <c r="AJ18828" s="4"/>
      <c r="AK18828" s="4"/>
      <c r="AL18828" s="4"/>
      <c r="AM18828" s="4"/>
    </row>
    <row r="18829" spans="21:39" x14ac:dyDescent="0.2">
      <c r="U18829" s="4"/>
      <c r="V18829" s="4"/>
      <c r="W18829" s="4"/>
      <c r="X18829" s="4"/>
      <c r="AJ18829" s="4"/>
      <c r="AK18829" s="4"/>
      <c r="AL18829" s="4"/>
      <c r="AM18829" s="4"/>
    </row>
    <row r="18830" spans="21:39" x14ac:dyDescent="0.2">
      <c r="U18830" s="4"/>
      <c r="V18830" s="4"/>
      <c r="W18830" s="4"/>
      <c r="X18830" s="4"/>
      <c r="AJ18830" s="4"/>
      <c r="AK18830" s="4"/>
      <c r="AL18830" s="4"/>
      <c r="AM18830" s="4"/>
    </row>
    <row r="18831" spans="21:39" x14ac:dyDescent="0.2">
      <c r="U18831" s="4"/>
      <c r="V18831" s="4"/>
      <c r="W18831" s="4"/>
      <c r="X18831" s="4"/>
      <c r="AJ18831" s="4"/>
      <c r="AK18831" s="4"/>
      <c r="AL18831" s="4"/>
      <c r="AM18831" s="4"/>
    </row>
    <row r="18832" spans="21:39" x14ac:dyDescent="0.2">
      <c r="U18832" s="4"/>
      <c r="V18832" s="4"/>
      <c r="W18832" s="4"/>
      <c r="X18832" s="4"/>
      <c r="AJ18832" s="4"/>
      <c r="AK18832" s="4"/>
      <c r="AL18832" s="4"/>
      <c r="AM18832" s="4"/>
    </row>
    <row r="18833" spans="21:39" x14ac:dyDescent="0.2">
      <c r="U18833" s="4"/>
      <c r="V18833" s="4"/>
      <c r="W18833" s="4"/>
      <c r="X18833" s="4"/>
      <c r="AJ18833" s="4"/>
      <c r="AK18833" s="4"/>
      <c r="AL18833" s="4"/>
      <c r="AM18833" s="4"/>
    </row>
    <row r="18834" spans="21:39" x14ac:dyDescent="0.2">
      <c r="U18834" s="4"/>
      <c r="V18834" s="4"/>
      <c r="W18834" s="4"/>
      <c r="X18834" s="4"/>
      <c r="AJ18834" s="4"/>
      <c r="AK18834" s="4"/>
      <c r="AL18834" s="4"/>
      <c r="AM18834" s="4"/>
    </row>
    <row r="18835" spans="21:39" x14ac:dyDescent="0.2">
      <c r="U18835" s="4"/>
      <c r="V18835" s="4"/>
      <c r="W18835" s="4"/>
      <c r="X18835" s="4"/>
      <c r="AJ18835" s="4"/>
      <c r="AK18835" s="4"/>
      <c r="AL18835" s="4"/>
      <c r="AM18835" s="4"/>
    </row>
    <row r="18836" spans="21:39" x14ac:dyDescent="0.2">
      <c r="U18836" s="4"/>
      <c r="V18836" s="4"/>
      <c r="W18836" s="4"/>
      <c r="X18836" s="4"/>
      <c r="AJ18836" s="4"/>
      <c r="AK18836" s="4"/>
      <c r="AL18836" s="4"/>
      <c r="AM18836" s="4"/>
    </row>
    <row r="18837" spans="21:39" x14ac:dyDescent="0.2">
      <c r="U18837" s="4"/>
      <c r="V18837" s="4"/>
      <c r="W18837" s="4"/>
      <c r="X18837" s="4"/>
      <c r="AJ18837" s="4"/>
      <c r="AK18837" s="4"/>
      <c r="AL18837" s="4"/>
      <c r="AM18837" s="4"/>
    </row>
    <row r="18838" spans="21:39" x14ac:dyDescent="0.2">
      <c r="U18838" s="4"/>
      <c r="V18838" s="4"/>
      <c r="W18838" s="4"/>
      <c r="X18838" s="4"/>
      <c r="AJ18838" s="4"/>
      <c r="AK18838" s="4"/>
      <c r="AL18838" s="4"/>
      <c r="AM18838" s="4"/>
    </row>
    <row r="18839" spans="21:39" x14ac:dyDescent="0.2">
      <c r="U18839" s="4"/>
      <c r="V18839" s="4"/>
      <c r="W18839" s="4"/>
      <c r="X18839" s="4"/>
      <c r="AJ18839" s="4"/>
      <c r="AK18839" s="4"/>
      <c r="AL18839" s="4"/>
      <c r="AM18839" s="4"/>
    </row>
    <row r="18840" spans="21:39" x14ac:dyDescent="0.2">
      <c r="U18840" s="4"/>
      <c r="V18840" s="4"/>
      <c r="W18840" s="4"/>
      <c r="X18840" s="4"/>
      <c r="AJ18840" s="4"/>
      <c r="AK18840" s="4"/>
      <c r="AL18840" s="4"/>
      <c r="AM18840" s="4"/>
    </row>
    <row r="18841" spans="21:39" x14ac:dyDescent="0.2">
      <c r="U18841" s="4"/>
      <c r="V18841" s="4"/>
      <c r="W18841" s="4"/>
      <c r="X18841" s="4"/>
      <c r="AJ18841" s="4"/>
      <c r="AK18841" s="4"/>
      <c r="AL18841" s="4"/>
      <c r="AM18841" s="4"/>
    </row>
    <row r="18842" spans="21:39" x14ac:dyDescent="0.2">
      <c r="U18842" s="4"/>
      <c r="V18842" s="4"/>
      <c r="W18842" s="4"/>
      <c r="X18842" s="4"/>
      <c r="AJ18842" s="4"/>
      <c r="AK18842" s="4"/>
      <c r="AL18842" s="4"/>
      <c r="AM18842" s="4"/>
    </row>
    <row r="18843" spans="21:39" x14ac:dyDescent="0.2">
      <c r="U18843" s="4"/>
      <c r="V18843" s="4"/>
      <c r="W18843" s="4"/>
      <c r="X18843" s="4"/>
      <c r="AJ18843" s="4"/>
      <c r="AK18843" s="4"/>
      <c r="AL18843" s="4"/>
      <c r="AM18843" s="4"/>
    </row>
    <row r="18844" spans="21:39" x14ac:dyDescent="0.2">
      <c r="U18844" s="4"/>
      <c r="V18844" s="4"/>
      <c r="W18844" s="4"/>
      <c r="X18844" s="4"/>
      <c r="AJ18844" s="4"/>
      <c r="AK18844" s="4"/>
      <c r="AL18844" s="4"/>
      <c r="AM18844" s="4"/>
    </row>
    <row r="18845" spans="21:39" x14ac:dyDescent="0.2">
      <c r="U18845" s="4"/>
      <c r="V18845" s="4"/>
      <c r="W18845" s="4"/>
      <c r="X18845" s="4"/>
      <c r="AJ18845" s="4"/>
      <c r="AK18845" s="4"/>
      <c r="AL18845" s="4"/>
      <c r="AM18845" s="4"/>
    </row>
    <row r="18846" spans="21:39" x14ac:dyDescent="0.2">
      <c r="U18846" s="4"/>
      <c r="V18846" s="4"/>
      <c r="W18846" s="4"/>
      <c r="X18846" s="4"/>
      <c r="AJ18846" s="4"/>
      <c r="AK18846" s="4"/>
      <c r="AL18846" s="4"/>
      <c r="AM18846" s="4"/>
    </row>
    <row r="18847" spans="21:39" x14ac:dyDescent="0.2">
      <c r="U18847" s="4"/>
      <c r="V18847" s="4"/>
      <c r="W18847" s="4"/>
      <c r="X18847" s="4"/>
      <c r="AJ18847" s="4"/>
      <c r="AK18847" s="4"/>
      <c r="AL18847" s="4"/>
      <c r="AM18847" s="4"/>
    </row>
    <row r="18848" spans="21:39" x14ac:dyDescent="0.2">
      <c r="U18848" s="4"/>
      <c r="V18848" s="4"/>
      <c r="W18848" s="4"/>
      <c r="X18848" s="4"/>
      <c r="AJ18848" s="4"/>
      <c r="AK18848" s="4"/>
      <c r="AL18848" s="4"/>
      <c r="AM18848" s="4"/>
    </row>
    <row r="18849" spans="21:39" x14ac:dyDescent="0.2">
      <c r="U18849" s="4"/>
      <c r="V18849" s="4"/>
      <c r="W18849" s="4"/>
      <c r="X18849" s="4"/>
      <c r="AJ18849" s="4"/>
      <c r="AK18849" s="4"/>
      <c r="AL18849" s="4"/>
      <c r="AM18849" s="4"/>
    </row>
    <row r="18850" spans="21:39" x14ac:dyDescent="0.2">
      <c r="U18850" s="4"/>
      <c r="V18850" s="4"/>
      <c r="W18850" s="4"/>
      <c r="X18850" s="4"/>
      <c r="AJ18850" s="4"/>
      <c r="AK18850" s="4"/>
      <c r="AL18850" s="4"/>
      <c r="AM18850" s="4"/>
    </row>
    <row r="18851" spans="21:39" x14ac:dyDescent="0.2">
      <c r="U18851" s="4"/>
      <c r="V18851" s="4"/>
      <c r="W18851" s="4"/>
      <c r="X18851" s="4"/>
      <c r="AJ18851" s="4"/>
      <c r="AK18851" s="4"/>
      <c r="AL18851" s="4"/>
      <c r="AM18851" s="4"/>
    </row>
    <row r="18852" spans="21:39" x14ac:dyDescent="0.2">
      <c r="U18852" s="4"/>
      <c r="V18852" s="4"/>
      <c r="W18852" s="4"/>
      <c r="X18852" s="4"/>
      <c r="AJ18852" s="4"/>
      <c r="AK18852" s="4"/>
      <c r="AL18852" s="4"/>
      <c r="AM18852" s="4"/>
    </row>
    <row r="18853" spans="21:39" x14ac:dyDescent="0.2">
      <c r="U18853" s="4"/>
      <c r="V18853" s="4"/>
      <c r="W18853" s="4"/>
      <c r="X18853" s="4"/>
      <c r="AJ18853" s="4"/>
      <c r="AK18853" s="4"/>
      <c r="AL18853" s="4"/>
      <c r="AM18853" s="4"/>
    </row>
    <row r="18854" spans="21:39" x14ac:dyDescent="0.2">
      <c r="U18854" s="4"/>
      <c r="V18854" s="4"/>
      <c r="W18854" s="4"/>
      <c r="X18854" s="4"/>
      <c r="AJ18854" s="4"/>
      <c r="AK18854" s="4"/>
      <c r="AL18854" s="4"/>
      <c r="AM18854" s="4"/>
    </row>
    <row r="18855" spans="21:39" x14ac:dyDescent="0.2">
      <c r="U18855" s="4"/>
      <c r="V18855" s="4"/>
      <c r="W18855" s="4"/>
      <c r="X18855" s="4"/>
      <c r="AJ18855" s="4"/>
      <c r="AK18855" s="4"/>
      <c r="AL18855" s="4"/>
      <c r="AM18855" s="4"/>
    </row>
    <row r="18856" spans="21:39" x14ac:dyDescent="0.2">
      <c r="U18856" s="4"/>
      <c r="V18856" s="4"/>
      <c r="W18856" s="4"/>
      <c r="X18856" s="4"/>
      <c r="AJ18856" s="4"/>
      <c r="AK18856" s="4"/>
      <c r="AL18856" s="4"/>
      <c r="AM18856" s="4"/>
    </row>
    <row r="18857" spans="21:39" x14ac:dyDescent="0.2">
      <c r="U18857" s="4"/>
      <c r="V18857" s="4"/>
      <c r="W18857" s="4"/>
      <c r="X18857" s="4"/>
      <c r="AJ18857" s="4"/>
      <c r="AK18857" s="4"/>
      <c r="AL18857" s="4"/>
      <c r="AM18857" s="4"/>
    </row>
    <row r="18858" spans="21:39" x14ac:dyDescent="0.2">
      <c r="U18858" s="4"/>
      <c r="V18858" s="4"/>
      <c r="W18858" s="4"/>
      <c r="X18858" s="4"/>
      <c r="AJ18858" s="4"/>
      <c r="AK18858" s="4"/>
      <c r="AL18858" s="4"/>
      <c r="AM18858" s="4"/>
    </row>
    <row r="18859" spans="21:39" x14ac:dyDescent="0.2">
      <c r="U18859" s="4"/>
      <c r="V18859" s="4"/>
      <c r="W18859" s="4"/>
      <c r="X18859" s="4"/>
      <c r="AJ18859" s="4"/>
      <c r="AK18859" s="4"/>
      <c r="AL18859" s="4"/>
      <c r="AM18859" s="4"/>
    </row>
    <row r="18860" spans="21:39" x14ac:dyDescent="0.2">
      <c r="U18860" s="4"/>
      <c r="V18860" s="4"/>
      <c r="W18860" s="4"/>
      <c r="X18860" s="4"/>
      <c r="AJ18860" s="4"/>
      <c r="AK18860" s="4"/>
      <c r="AL18860" s="4"/>
      <c r="AM18860" s="4"/>
    </row>
    <row r="18861" spans="21:39" x14ac:dyDescent="0.2">
      <c r="U18861" s="4"/>
      <c r="V18861" s="4"/>
      <c r="W18861" s="4"/>
      <c r="X18861" s="4"/>
      <c r="AJ18861" s="4"/>
      <c r="AK18861" s="4"/>
      <c r="AL18861" s="4"/>
      <c r="AM18861" s="4"/>
    </row>
    <row r="18862" spans="21:39" x14ac:dyDescent="0.2">
      <c r="U18862" s="4"/>
      <c r="V18862" s="4"/>
      <c r="W18862" s="4"/>
      <c r="X18862" s="4"/>
      <c r="AJ18862" s="4"/>
      <c r="AK18862" s="4"/>
      <c r="AL18862" s="4"/>
      <c r="AM18862" s="4"/>
    </row>
    <row r="18863" spans="21:39" x14ac:dyDescent="0.2">
      <c r="U18863" s="4"/>
      <c r="V18863" s="4"/>
      <c r="W18863" s="4"/>
      <c r="X18863" s="4"/>
      <c r="AJ18863" s="4"/>
      <c r="AK18863" s="4"/>
      <c r="AL18863" s="4"/>
      <c r="AM18863" s="4"/>
    </row>
    <row r="18864" spans="21:39" x14ac:dyDescent="0.2">
      <c r="U18864" s="4"/>
      <c r="V18864" s="4"/>
      <c r="W18864" s="4"/>
      <c r="X18864" s="4"/>
      <c r="AJ18864" s="4"/>
      <c r="AK18864" s="4"/>
      <c r="AL18864" s="4"/>
      <c r="AM18864" s="4"/>
    </row>
    <row r="18865" spans="21:39" x14ac:dyDescent="0.2">
      <c r="U18865" s="4"/>
      <c r="V18865" s="4"/>
      <c r="W18865" s="4"/>
      <c r="X18865" s="4"/>
      <c r="AJ18865" s="4"/>
      <c r="AK18865" s="4"/>
      <c r="AL18865" s="4"/>
      <c r="AM18865" s="4"/>
    </row>
    <row r="18866" spans="21:39" x14ac:dyDescent="0.2">
      <c r="U18866" s="4"/>
      <c r="V18866" s="4"/>
      <c r="W18866" s="4"/>
      <c r="X18866" s="4"/>
      <c r="AJ18866" s="4"/>
      <c r="AK18866" s="4"/>
      <c r="AL18866" s="4"/>
      <c r="AM18866" s="4"/>
    </row>
    <row r="18867" spans="21:39" x14ac:dyDescent="0.2">
      <c r="U18867" s="4"/>
      <c r="V18867" s="4"/>
      <c r="W18867" s="4"/>
      <c r="X18867" s="4"/>
      <c r="AJ18867" s="4"/>
      <c r="AK18867" s="4"/>
      <c r="AL18867" s="4"/>
      <c r="AM18867" s="4"/>
    </row>
    <row r="18868" spans="21:39" x14ac:dyDescent="0.2">
      <c r="U18868" s="4"/>
      <c r="V18868" s="4"/>
      <c r="W18868" s="4"/>
      <c r="X18868" s="4"/>
      <c r="AJ18868" s="4"/>
      <c r="AK18868" s="4"/>
      <c r="AL18868" s="4"/>
      <c r="AM18868" s="4"/>
    </row>
    <row r="18869" spans="21:39" x14ac:dyDescent="0.2">
      <c r="U18869" s="4"/>
      <c r="V18869" s="4"/>
      <c r="W18869" s="4"/>
      <c r="X18869" s="4"/>
      <c r="AJ18869" s="4"/>
      <c r="AK18869" s="4"/>
      <c r="AL18869" s="4"/>
      <c r="AM18869" s="4"/>
    </row>
    <row r="18870" spans="21:39" x14ac:dyDescent="0.2">
      <c r="U18870" s="4"/>
      <c r="V18870" s="4"/>
      <c r="W18870" s="4"/>
      <c r="X18870" s="4"/>
      <c r="AJ18870" s="4"/>
      <c r="AK18870" s="4"/>
      <c r="AL18870" s="4"/>
      <c r="AM18870" s="4"/>
    </row>
    <row r="18871" spans="21:39" x14ac:dyDescent="0.2">
      <c r="U18871" s="4"/>
      <c r="V18871" s="4"/>
      <c r="W18871" s="4"/>
      <c r="X18871" s="4"/>
      <c r="AJ18871" s="4"/>
      <c r="AK18871" s="4"/>
      <c r="AL18871" s="4"/>
      <c r="AM18871" s="4"/>
    </row>
    <row r="18872" spans="21:39" x14ac:dyDescent="0.2">
      <c r="U18872" s="4"/>
      <c r="V18872" s="4"/>
      <c r="W18872" s="4"/>
      <c r="X18872" s="4"/>
      <c r="AJ18872" s="4"/>
      <c r="AK18872" s="4"/>
      <c r="AL18872" s="4"/>
      <c r="AM18872" s="4"/>
    </row>
    <row r="18873" spans="21:39" x14ac:dyDescent="0.2">
      <c r="U18873" s="4"/>
      <c r="V18873" s="4"/>
      <c r="W18873" s="4"/>
      <c r="X18873" s="4"/>
      <c r="AJ18873" s="4"/>
      <c r="AK18873" s="4"/>
      <c r="AL18873" s="4"/>
      <c r="AM18873" s="4"/>
    </row>
    <row r="18874" spans="21:39" x14ac:dyDescent="0.2">
      <c r="U18874" s="4"/>
      <c r="V18874" s="4"/>
      <c r="W18874" s="4"/>
      <c r="X18874" s="4"/>
      <c r="AJ18874" s="4"/>
      <c r="AK18874" s="4"/>
      <c r="AL18874" s="4"/>
      <c r="AM18874" s="4"/>
    </row>
    <row r="18875" spans="21:39" x14ac:dyDescent="0.2">
      <c r="U18875" s="4"/>
      <c r="V18875" s="4"/>
      <c r="W18875" s="4"/>
      <c r="X18875" s="4"/>
      <c r="AJ18875" s="4"/>
      <c r="AK18875" s="4"/>
      <c r="AL18875" s="4"/>
      <c r="AM18875" s="4"/>
    </row>
    <row r="18876" spans="21:39" x14ac:dyDescent="0.2">
      <c r="U18876" s="4"/>
      <c r="V18876" s="4"/>
      <c r="W18876" s="4"/>
      <c r="X18876" s="4"/>
      <c r="AJ18876" s="4"/>
      <c r="AK18876" s="4"/>
      <c r="AL18876" s="4"/>
      <c r="AM18876" s="4"/>
    </row>
    <row r="18877" spans="21:39" x14ac:dyDescent="0.2">
      <c r="U18877" s="4"/>
      <c r="V18877" s="4"/>
      <c r="W18877" s="4"/>
      <c r="X18877" s="4"/>
      <c r="AJ18877" s="4"/>
      <c r="AK18877" s="4"/>
      <c r="AL18877" s="4"/>
      <c r="AM18877" s="4"/>
    </row>
    <row r="18878" spans="21:39" x14ac:dyDescent="0.2">
      <c r="U18878" s="4"/>
      <c r="V18878" s="4"/>
      <c r="W18878" s="4"/>
      <c r="X18878" s="4"/>
      <c r="AJ18878" s="4"/>
      <c r="AK18878" s="4"/>
      <c r="AL18878" s="4"/>
      <c r="AM18878" s="4"/>
    </row>
    <row r="18879" spans="21:39" x14ac:dyDescent="0.2">
      <c r="U18879" s="4"/>
      <c r="V18879" s="4"/>
      <c r="W18879" s="4"/>
      <c r="X18879" s="4"/>
      <c r="AJ18879" s="4"/>
      <c r="AK18879" s="4"/>
      <c r="AL18879" s="4"/>
      <c r="AM18879" s="4"/>
    </row>
    <row r="18880" spans="21:39" x14ac:dyDescent="0.2">
      <c r="U18880" s="4"/>
      <c r="V18880" s="4"/>
      <c r="W18880" s="4"/>
      <c r="X18880" s="4"/>
      <c r="AJ18880" s="4"/>
      <c r="AK18880" s="4"/>
      <c r="AL18880" s="4"/>
      <c r="AM18880" s="4"/>
    </row>
    <row r="18881" spans="21:39" x14ac:dyDescent="0.2">
      <c r="U18881" s="4"/>
      <c r="V18881" s="4"/>
      <c r="W18881" s="4"/>
      <c r="X18881" s="4"/>
      <c r="AJ18881" s="4"/>
      <c r="AK18881" s="4"/>
      <c r="AL18881" s="4"/>
      <c r="AM18881" s="4"/>
    </row>
    <row r="18882" spans="21:39" x14ac:dyDescent="0.2">
      <c r="U18882" s="4"/>
      <c r="V18882" s="4"/>
      <c r="W18882" s="4"/>
      <c r="X18882" s="4"/>
      <c r="AJ18882" s="4"/>
      <c r="AK18882" s="4"/>
      <c r="AL18882" s="4"/>
      <c r="AM18882" s="4"/>
    </row>
    <row r="18883" spans="21:39" x14ac:dyDescent="0.2">
      <c r="U18883" s="4"/>
      <c r="V18883" s="4"/>
      <c r="W18883" s="4"/>
      <c r="X18883" s="4"/>
      <c r="AJ18883" s="4"/>
      <c r="AK18883" s="4"/>
      <c r="AL18883" s="4"/>
      <c r="AM18883" s="4"/>
    </row>
    <row r="18884" spans="21:39" x14ac:dyDescent="0.2">
      <c r="U18884" s="4"/>
      <c r="V18884" s="4"/>
      <c r="W18884" s="4"/>
      <c r="X18884" s="4"/>
      <c r="AJ18884" s="4"/>
      <c r="AK18884" s="4"/>
      <c r="AL18884" s="4"/>
      <c r="AM18884" s="4"/>
    </row>
    <row r="18885" spans="21:39" x14ac:dyDescent="0.2">
      <c r="U18885" s="4"/>
      <c r="V18885" s="4"/>
      <c r="W18885" s="4"/>
      <c r="X18885" s="4"/>
      <c r="AJ18885" s="4"/>
      <c r="AK18885" s="4"/>
      <c r="AL18885" s="4"/>
      <c r="AM18885" s="4"/>
    </row>
    <row r="18886" spans="21:39" x14ac:dyDescent="0.2">
      <c r="U18886" s="4"/>
      <c r="V18886" s="4"/>
      <c r="W18886" s="4"/>
      <c r="X18886" s="4"/>
      <c r="AJ18886" s="4"/>
      <c r="AK18886" s="4"/>
      <c r="AL18886" s="4"/>
      <c r="AM18886" s="4"/>
    </row>
    <row r="18887" spans="21:39" x14ac:dyDescent="0.2">
      <c r="U18887" s="4"/>
      <c r="V18887" s="4"/>
      <c r="W18887" s="4"/>
      <c r="X18887" s="4"/>
      <c r="AJ18887" s="4"/>
      <c r="AK18887" s="4"/>
      <c r="AL18887" s="4"/>
      <c r="AM18887" s="4"/>
    </row>
    <row r="18888" spans="21:39" x14ac:dyDescent="0.2">
      <c r="U18888" s="4"/>
      <c r="V18888" s="4"/>
      <c r="W18888" s="4"/>
      <c r="X18888" s="4"/>
      <c r="AJ18888" s="4"/>
      <c r="AK18888" s="4"/>
      <c r="AL18888" s="4"/>
      <c r="AM18888" s="4"/>
    </row>
    <row r="18889" spans="21:39" x14ac:dyDescent="0.2">
      <c r="U18889" s="4"/>
      <c r="V18889" s="4"/>
      <c r="W18889" s="4"/>
      <c r="X18889" s="4"/>
      <c r="AJ18889" s="4"/>
      <c r="AK18889" s="4"/>
      <c r="AL18889" s="4"/>
      <c r="AM18889" s="4"/>
    </row>
    <row r="18890" spans="21:39" x14ac:dyDescent="0.2">
      <c r="U18890" s="4"/>
      <c r="V18890" s="4"/>
      <c r="W18890" s="4"/>
      <c r="X18890" s="4"/>
      <c r="AJ18890" s="4"/>
      <c r="AK18890" s="4"/>
      <c r="AL18890" s="4"/>
      <c r="AM18890" s="4"/>
    </row>
    <row r="18891" spans="21:39" x14ac:dyDescent="0.2">
      <c r="U18891" s="4"/>
      <c r="V18891" s="4"/>
      <c r="W18891" s="4"/>
      <c r="X18891" s="4"/>
      <c r="AJ18891" s="4"/>
      <c r="AK18891" s="4"/>
      <c r="AL18891" s="4"/>
      <c r="AM18891" s="4"/>
    </row>
    <row r="18892" spans="21:39" x14ac:dyDescent="0.2">
      <c r="U18892" s="4"/>
      <c r="V18892" s="4"/>
      <c r="W18892" s="4"/>
      <c r="X18892" s="4"/>
      <c r="AJ18892" s="4"/>
      <c r="AK18892" s="4"/>
      <c r="AL18892" s="4"/>
      <c r="AM18892" s="4"/>
    </row>
    <row r="18893" spans="21:39" x14ac:dyDescent="0.2">
      <c r="U18893" s="4"/>
      <c r="V18893" s="4"/>
      <c r="W18893" s="4"/>
      <c r="X18893" s="4"/>
      <c r="AJ18893" s="4"/>
      <c r="AK18893" s="4"/>
      <c r="AL18893" s="4"/>
      <c r="AM18893" s="4"/>
    </row>
    <row r="18894" spans="21:39" x14ac:dyDescent="0.2">
      <c r="U18894" s="4"/>
      <c r="V18894" s="4"/>
      <c r="W18894" s="4"/>
      <c r="X18894" s="4"/>
      <c r="AJ18894" s="4"/>
      <c r="AK18894" s="4"/>
      <c r="AL18894" s="4"/>
      <c r="AM18894" s="4"/>
    </row>
    <row r="18895" spans="21:39" x14ac:dyDescent="0.2">
      <c r="U18895" s="4"/>
      <c r="V18895" s="4"/>
      <c r="W18895" s="4"/>
      <c r="X18895" s="4"/>
      <c r="AJ18895" s="4"/>
      <c r="AK18895" s="4"/>
      <c r="AL18895" s="4"/>
      <c r="AM18895" s="4"/>
    </row>
    <row r="18896" spans="21:39" x14ac:dyDescent="0.2">
      <c r="U18896" s="4"/>
      <c r="V18896" s="4"/>
      <c r="W18896" s="4"/>
      <c r="X18896" s="4"/>
      <c r="AJ18896" s="4"/>
      <c r="AK18896" s="4"/>
      <c r="AL18896" s="4"/>
      <c r="AM18896" s="4"/>
    </row>
    <row r="18897" spans="21:39" x14ac:dyDescent="0.2">
      <c r="U18897" s="4"/>
      <c r="V18897" s="4"/>
      <c r="W18897" s="4"/>
      <c r="X18897" s="4"/>
      <c r="AJ18897" s="4"/>
      <c r="AK18897" s="4"/>
      <c r="AL18897" s="4"/>
      <c r="AM18897" s="4"/>
    </row>
    <row r="18898" spans="21:39" x14ac:dyDescent="0.2">
      <c r="U18898" s="4"/>
      <c r="V18898" s="4"/>
      <c r="W18898" s="4"/>
      <c r="X18898" s="4"/>
      <c r="AJ18898" s="4"/>
      <c r="AK18898" s="4"/>
      <c r="AL18898" s="4"/>
      <c r="AM18898" s="4"/>
    </row>
    <row r="18899" spans="21:39" x14ac:dyDescent="0.2">
      <c r="U18899" s="4"/>
      <c r="V18899" s="4"/>
      <c r="W18899" s="4"/>
      <c r="X18899" s="4"/>
      <c r="AJ18899" s="4"/>
      <c r="AK18899" s="4"/>
      <c r="AL18899" s="4"/>
      <c r="AM18899" s="4"/>
    </row>
    <row r="18900" spans="21:39" x14ac:dyDescent="0.2">
      <c r="U18900" s="4"/>
      <c r="V18900" s="4"/>
      <c r="W18900" s="4"/>
      <c r="X18900" s="4"/>
      <c r="AJ18900" s="4"/>
      <c r="AK18900" s="4"/>
      <c r="AL18900" s="4"/>
      <c r="AM18900" s="4"/>
    </row>
    <row r="18901" spans="21:39" x14ac:dyDescent="0.2">
      <c r="U18901" s="4"/>
      <c r="V18901" s="4"/>
      <c r="W18901" s="4"/>
      <c r="X18901" s="4"/>
      <c r="AJ18901" s="4"/>
      <c r="AK18901" s="4"/>
      <c r="AL18901" s="4"/>
      <c r="AM18901" s="4"/>
    </row>
    <row r="18902" spans="21:39" x14ac:dyDescent="0.2">
      <c r="U18902" s="4"/>
      <c r="V18902" s="4"/>
      <c r="W18902" s="4"/>
      <c r="X18902" s="4"/>
      <c r="AJ18902" s="4"/>
      <c r="AK18902" s="4"/>
      <c r="AL18902" s="4"/>
      <c r="AM18902" s="4"/>
    </row>
    <row r="18903" spans="21:39" x14ac:dyDescent="0.2">
      <c r="U18903" s="4"/>
      <c r="V18903" s="4"/>
      <c r="W18903" s="4"/>
      <c r="X18903" s="4"/>
      <c r="AJ18903" s="4"/>
      <c r="AK18903" s="4"/>
      <c r="AL18903" s="4"/>
      <c r="AM18903" s="4"/>
    </row>
    <row r="18904" spans="21:39" x14ac:dyDescent="0.2">
      <c r="U18904" s="4"/>
      <c r="V18904" s="4"/>
      <c r="W18904" s="4"/>
      <c r="X18904" s="4"/>
      <c r="AJ18904" s="4"/>
      <c r="AK18904" s="4"/>
      <c r="AL18904" s="4"/>
      <c r="AM18904" s="4"/>
    </row>
    <row r="18905" spans="21:39" x14ac:dyDescent="0.2">
      <c r="U18905" s="4"/>
      <c r="V18905" s="4"/>
      <c r="W18905" s="4"/>
      <c r="X18905" s="4"/>
      <c r="AJ18905" s="4"/>
      <c r="AK18905" s="4"/>
      <c r="AL18905" s="4"/>
      <c r="AM18905" s="4"/>
    </row>
    <row r="18906" spans="21:39" x14ac:dyDescent="0.2">
      <c r="U18906" s="4"/>
      <c r="V18906" s="4"/>
      <c r="W18906" s="4"/>
      <c r="X18906" s="4"/>
      <c r="AJ18906" s="4"/>
      <c r="AK18906" s="4"/>
      <c r="AL18906" s="4"/>
      <c r="AM18906" s="4"/>
    </row>
    <row r="18907" spans="21:39" x14ac:dyDescent="0.2">
      <c r="U18907" s="4"/>
      <c r="V18907" s="4"/>
      <c r="W18907" s="4"/>
      <c r="X18907" s="4"/>
      <c r="AJ18907" s="4"/>
      <c r="AK18907" s="4"/>
      <c r="AL18907" s="4"/>
      <c r="AM18907" s="4"/>
    </row>
    <row r="18908" spans="21:39" x14ac:dyDescent="0.2">
      <c r="U18908" s="4"/>
      <c r="V18908" s="4"/>
      <c r="W18908" s="4"/>
      <c r="X18908" s="4"/>
      <c r="AJ18908" s="4"/>
      <c r="AK18908" s="4"/>
      <c r="AL18908" s="4"/>
      <c r="AM18908" s="4"/>
    </row>
    <row r="18909" spans="21:39" x14ac:dyDescent="0.2">
      <c r="U18909" s="4"/>
      <c r="V18909" s="4"/>
      <c r="W18909" s="4"/>
      <c r="X18909" s="4"/>
      <c r="AJ18909" s="4"/>
      <c r="AK18909" s="4"/>
      <c r="AL18909" s="4"/>
      <c r="AM18909" s="4"/>
    </row>
    <row r="18910" spans="21:39" x14ac:dyDescent="0.2">
      <c r="U18910" s="4"/>
      <c r="V18910" s="4"/>
      <c r="W18910" s="4"/>
      <c r="X18910" s="4"/>
      <c r="AJ18910" s="4"/>
      <c r="AK18910" s="4"/>
      <c r="AL18910" s="4"/>
      <c r="AM18910" s="4"/>
    </row>
    <row r="18911" spans="21:39" x14ac:dyDescent="0.2">
      <c r="U18911" s="4"/>
      <c r="V18911" s="4"/>
      <c r="W18911" s="4"/>
      <c r="X18911" s="4"/>
      <c r="AJ18911" s="4"/>
      <c r="AK18911" s="4"/>
      <c r="AL18911" s="4"/>
      <c r="AM18911" s="4"/>
    </row>
    <row r="18912" spans="21:39" x14ac:dyDescent="0.2">
      <c r="U18912" s="4"/>
      <c r="V18912" s="4"/>
      <c r="W18912" s="4"/>
      <c r="X18912" s="4"/>
      <c r="AJ18912" s="4"/>
      <c r="AK18912" s="4"/>
      <c r="AL18912" s="4"/>
      <c r="AM18912" s="4"/>
    </row>
    <row r="18913" spans="21:39" x14ac:dyDescent="0.2">
      <c r="U18913" s="4"/>
      <c r="V18913" s="4"/>
      <c r="W18913" s="4"/>
      <c r="X18913" s="4"/>
      <c r="AJ18913" s="4"/>
      <c r="AK18913" s="4"/>
      <c r="AL18913" s="4"/>
      <c r="AM18913" s="4"/>
    </row>
    <row r="18914" spans="21:39" x14ac:dyDescent="0.2">
      <c r="U18914" s="4"/>
      <c r="V18914" s="4"/>
      <c r="W18914" s="4"/>
      <c r="X18914" s="4"/>
      <c r="AJ18914" s="4"/>
      <c r="AK18914" s="4"/>
      <c r="AL18914" s="4"/>
      <c r="AM18914" s="4"/>
    </row>
    <row r="18915" spans="21:39" x14ac:dyDescent="0.2">
      <c r="U18915" s="4"/>
      <c r="V18915" s="4"/>
      <c r="W18915" s="4"/>
      <c r="X18915" s="4"/>
      <c r="AJ18915" s="4"/>
      <c r="AK18915" s="4"/>
      <c r="AL18915" s="4"/>
      <c r="AM18915" s="4"/>
    </row>
    <row r="18916" spans="21:39" x14ac:dyDescent="0.2">
      <c r="U18916" s="4"/>
      <c r="V18916" s="4"/>
      <c r="W18916" s="4"/>
      <c r="X18916" s="4"/>
      <c r="AJ18916" s="4"/>
      <c r="AK18916" s="4"/>
      <c r="AL18916" s="4"/>
      <c r="AM18916" s="4"/>
    </row>
    <row r="18917" spans="21:39" x14ac:dyDescent="0.2">
      <c r="U18917" s="4"/>
      <c r="V18917" s="4"/>
      <c r="W18917" s="4"/>
      <c r="X18917" s="4"/>
      <c r="AJ18917" s="4"/>
      <c r="AK18917" s="4"/>
      <c r="AL18917" s="4"/>
      <c r="AM18917" s="4"/>
    </row>
    <row r="18918" spans="21:39" x14ac:dyDescent="0.2">
      <c r="U18918" s="4"/>
      <c r="V18918" s="4"/>
      <c r="W18918" s="4"/>
      <c r="X18918" s="4"/>
      <c r="AJ18918" s="4"/>
      <c r="AK18918" s="4"/>
      <c r="AL18918" s="4"/>
      <c r="AM18918" s="4"/>
    </row>
    <row r="18919" spans="21:39" x14ac:dyDescent="0.2">
      <c r="U18919" s="4"/>
      <c r="V18919" s="4"/>
      <c r="W18919" s="4"/>
      <c r="X18919" s="4"/>
      <c r="AJ18919" s="4"/>
      <c r="AK18919" s="4"/>
      <c r="AL18919" s="4"/>
      <c r="AM18919" s="4"/>
    </row>
    <row r="18920" spans="21:39" x14ac:dyDescent="0.2">
      <c r="U18920" s="4"/>
      <c r="V18920" s="4"/>
      <c r="W18920" s="4"/>
      <c r="X18920" s="4"/>
      <c r="AJ18920" s="4"/>
      <c r="AK18920" s="4"/>
      <c r="AL18920" s="4"/>
      <c r="AM18920" s="4"/>
    </row>
    <row r="18921" spans="21:39" x14ac:dyDescent="0.2">
      <c r="U18921" s="4"/>
      <c r="V18921" s="4"/>
      <c r="W18921" s="4"/>
      <c r="X18921" s="4"/>
      <c r="AJ18921" s="4"/>
      <c r="AK18921" s="4"/>
      <c r="AL18921" s="4"/>
      <c r="AM18921" s="4"/>
    </row>
    <row r="18922" spans="21:39" x14ac:dyDescent="0.2">
      <c r="U18922" s="4"/>
      <c r="V18922" s="4"/>
      <c r="W18922" s="4"/>
      <c r="X18922" s="4"/>
      <c r="AJ18922" s="4"/>
      <c r="AK18922" s="4"/>
      <c r="AL18922" s="4"/>
      <c r="AM18922" s="4"/>
    </row>
    <row r="18923" spans="21:39" x14ac:dyDescent="0.2">
      <c r="U18923" s="4"/>
      <c r="V18923" s="4"/>
      <c r="W18923" s="4"/>
      <c r="X18923" s="4"/>
      <c r="AJ18923" s="4"/>
      <c r="AK18923" s="4"/>
      <c r="AL18923" s="4"/>
      <c r="AM18923" s="4"/>
    </row>
    <row r="18924" spans="21:39" x14ac:dyDescent="0.2">
      <c r="U18924" s="4"/>
      <c r="V18924" s="4"/>
      <c r="W18924" s="4"/>
      <c r="X18924" s="4"/>
      <c r="AJ18924" s="4"/>
      <c r="AK18924" s="4"/>
      <c r="AL18924" s="4"/>
      <c r="AM18924" s="4"/>
    </row>
    <row r="18925" spans="21:39" x14ac:dyDescent="0.2">
      <c r="U18925" s="4"/>
      <c r="V18925" s="4"/>
      <c r="W18925" s="4"/>
      <c r="X18925" s="4"/>
      <c r="AJ18925" s="4"/>
      <c r="AK18925" s="4"/>
      <c r="AL18925" s="4"/>
      <c r="AM18925" s="4"/>
    </row>
    <row r="18926" spans="21:39" x14ac:dyDescent="0.2">
      <c r="U18926" s="4"/>
      <c r="V18926" s="4"/>
      <c r="W18926" s="4"/>
      <c r="X18926" s="4"/>
      <c r="AJ18926" s="4"/>
      <c r="AK18926" s="4"/>
      <c r="AL18926" s="4"/>
      <c r="AM18926" s="4"/>
    </row>
    <row r="18927" spans="21:39" x14ac:dyDescent="0.2">
      <c r="U18927" s="4"/>
      <c r="V18927" s="4"/>
      <c r="W18927" s="4"/>
      <c r="X18927" s="4"/>
      <c r="AJ18927" s="4"/>
      <c r="AK18927" s="4"/>
      <c r="AL18927" s="4"/>
      <c r="AM18927" s="4"/>
    </row>
    <row r="18928" spans="21:39" x14ac:dyDescent="0.2">
      <c r="U18928" s="4"/>
      <c r="V18928" s="4"/>
      <c r="W18928" s="4"/>
      <c r="X18928" s="4"/>
      <c r="AJ18928" s="4"/>
      <c r="AK18928" s="4"/>
      <c r="AL18928" s="4"/>
      <c r="AM18928" s="4"/>
    </row>
    <row r="18929" spans="21:39" x14ac:dyDescent="0.2">
      <c r="U18929" s="4"/>
      <c r="V18929" s="4"/>
      <c r="W18929" s="4"/>
      <c r="X18929" s="4"/>
      <c r="AJ18929" s="4"/>
      <c r="AK18929" s="4"/>
      <c r="AL18929" s="4"/>
      <c r="AM18929" s="4"/>
    </row>
    <row r="18930" spans="21:39" x14ac:dyDescent="0.2">
      <c r="U18930" s="4"/>
      <c r="V18930" s="4"/>
      <c r="W18930" s="4"/>
      <c r="X18930" s="4"/>
      <c r="AJ18930" s="4"/>
      <c r="AK18930" s="4"/>
      <c r="AL18930" s="4"/>
      <c r="AM18930" s="4"/>
    </row>
    <row r="18931" spans="21:39" x14ac:dyDescent="0.2">
      <c r="U18931" s="4"/>
      <c r="V18931" s="4"/>
      <c r="W18931" s="4"/>
      <c r="X18931" s="4"/>
      <c r="AJ18931" s="4"/>
      <c r="AK18931" s="4"/>
      <c r="AL18931" s="4"/>
      <c r="AM18931" s="4"/>
    </row>
    <row r="18932" spans="21:39" x14ac:dyDescent="0.2">
      <c r="U18932" s="4"/>
      <c r="V18932" s="4"/>
      <c r="W18932" s="4"/>
      <c r="X18932" s="4"/>
      <c r="AJ18932" s="4"/>
      <c r="AK18932" s="4"/>
      <c r="AL18932" s="4"/>
      <c r="AM18932" s="4"/>
    </row>
    <row r="18933" spans="21:39" x14ac:dyDescent="0.2">
      <c r="U18933" s="4"/>
      <c r="V18933" s="4"/>
      <c r="W18933" s="4"/>
      <c r="X18933" s="4"/>
      <c r="AJ18933" s="4"/>
      <c r="AK18933" s="4"/>
      <c r="AL18933" s="4"/>
      <c r="AM18933" s="4"/>
    </row>
    <row r="18934" spans="21:39" x14ac:dyDescent="0.2">
      <c r="U18934" s="4"/>
      <c r="V18934" s="4"/>
      <c r="W18934" s="4"/>
      <c r="X18934" s="4"/>
      <c r="AJ18934" s="4"/>
      <c r="AK18934" s="4"/>
      <c r="AL18934" s="4"/>
      <c r="AM18934" s="4"/>
    </row>
    <row r="18935" spans="21:39" x14ac:dyDescent="0.2">
      <c r="U18935" s="4"/>
      <c r="V18935" s="4"/>
      <c r="W18935" s="4"/>
      <c r="X18935" s="4"/>
      <c r="AJ18935" s="4"/>
      <c r="AK18935" s="4"/>
      <c r="AL18935" s="4"/>
      <c r="AM18935" s="4"/>
    </row>
    <row r="18936" spans="21:39" x14ac:dyDescent="0.2">
      <c r="U18936" s="4"/>
      <c r="V18936" s="4"/>
      <c r="W18936" s="4"/>
      <c r="X18936" s="4"/>
      <c r="AJ18936" s="4"/>
      <c r="AK18936" s="4"/>
      <c r="AL18936" s="4"/>
      <c r="AM18936" s="4"/>
    </row>
    <row r="18937" spans="21:39" x14ac:dyDescent="0.2">
      <c r="U18937" s="4"/>
      <c r="V18937" s="4"/>
      <c r="W18937" s="4"/>
      <c r="X18937" s="4"/>
      <c r="AJ18937" s="4"/>
      <c r="AK18937" s="4"/>
      <c r="AL18937" s="4"/>
      <c r="AM18937" s="4"/>
    </row>
    <row r="18938" spans="21:39" x14ac:dyDescent="0.2">
      <c r="U18938" s="4"/>
      <c r="V18938" s="4"/>
      <c r="W18938" s="4"/>
      <c r="X18938" s="4"/>
      <c r="AJ18938" s="4"/>
      <c r="AK18938" s="4"/>
      <c r="AL18938" s="4"/>
      <c r="AM18938" s="4"/>
    </row>
    <row r="18939" spans="21:39" x14ac:dyDescent="0.2">
      <c r="U18939" s="4"/>
      <c r="V18939" s="4"/>
      <c r="W18939" s="4"/>
      <c r="X18939" s="4"/>
      <c r="AJ18939" s="4"/>
      <c r="AK18939" s="4"/>
      <c r="AL18939" s="4"/>
      <c r="AM18939" s="4"/>
    </row>
    <row r="18940" spans="21:39" x14ac:dyDescent="0.2">
      <c r="U18940" s="4"/>
      <c r="V18940" s="4"/>
      <c r="W18940" s="4"/>
      <c r="X18940" s="4"/>
      <c r="AJ18940" s="4"/>
      <c r="AK18940" s="4"/>
      <c r="AL18940" s="4"/>
      <c r="AM18940" s="4"/>
    </row>
    <row r="18941" spans="21:39" x14ac:dyDescent="0.2">
      <c r="U18941" s="4"/>
      <c r="V18941" s="4"/>
      <c r="W18941" s="4"/>
      <c r="X18941" s="4"/>
      <c r="AJ18941" s="4"/>
      <c r="AK18941" s="4"/>
      <c r="AL18941" s="4"/>
      <c r="AM18941" s="4"/>
    </row>
    <row r="18942" spans="21:39" x14ac:dyDescent="0.2">
      <c r="U18942" s="4"/>
      <c r="V18942" s="4"/>
      <c r="W18942" s="4"/>
      <c r="X18942" s="4"/>
      <c r="AJ18942" s="4"/>
      <c r="AK18942" s="4"/>
      <c r="AL18942" s="4"/>
      <c r="AM18942" s="4"/>
    </row>
    <row r="18943" spans="21:39" x14ac:dyDescent="0.2">
      <c r="U18943" s="4"/>
      <c r="V18943" s="4"/>
      <c r="W18943" s="4"/>
      <c r="X18943" s="4"/>
      <c r="AJ18943" s="4"/>
      <c r="AK18943" s="4"/>
      <c r="AL18943" s="4"/>
      <c r="AM18943" s="4"/>
    </row>
    <row r="18944" spans="21:39" x14ac:dyDescent="0.2">
      <c r="U18944" s="4"/>
      <c r="V18944" s="4"/>
      <c r="W18944" s="4"/>
      <c r="X18944" s="4"/>
      <c r="AJ18944" s="4"/>
      <c r="AK18944" s="4"/>
      <c r="AL18944" s="4"/>
      <c r="AM18944" s="4"/>
    </row>
    <row r="18945" spans="21:39" x14ac:dyDescent="0.2">
      <c r="U18945" s="4"/>
      <c r="V18945" s="4"/>
      <c r="W18945" s="4"/>
      <c r="X18945" s="4"/>
      <c r="AJ18945" s="4"/>
      <c r="AK18945" s="4"/>
      <c r="AL18945" s="4"/>
      <c r="AM18945" s="4"/>
    </row>
    <row r="18946" spans="21:39" x14ac:dyDescent="0.2">
      <c r="U18946" s="4"/>
      <c r="V18946" s="4"/>
      <c r="W18946" s="4"/>
      <c r="X18946" s="4"/>
      <c r="AJ18946" s="4"/>
      <c r="AK18946" s="4"/>
      <c r="AL18946" s="4"/>
      <c r="AM18946" s="4"/>
    </row>
    <row r="18947" spans="21:39" x14ac:dyDescent="0.2">
      <c r="U18947" s="4"/>
      <c r="V18947" s="4"/>
      <c r="W18947" s="4"/>
      <c r="X18947" s="4"/>
      <c r="AJ18947" s="4"/>
      <c r="AK18947" s="4"/>
      <c r="AL18947" s="4"/>
      <c r="AM18947" s="4"/>
    </row>
    <row r="18948" spans="21:39" x14ac:dyDescent="0.2">
      <c r="U18948" s="4"/>
      <c r="V18948" s="4"/>
      <c r="W18948" s="4"/>
      <c r="X18948" s="4"/>
      <c r="AJ18948" s="4"/>
      <c r="AK18948" s="4"/>
      <c r="AL18948" s="4"/>
      <c r="AM18948" s="4"/>
    </row>
    <row r="18949" spans="21:39" x14ac:dyDescent="0.2">
      <c r="U18949" s="4"/>
      <c r="V18949" s="4"/>
      <c r="W18949" s="4"/>
      <c r="X18949" s="4"/>
      <c r="AJ18949" s="4"/>
      <c r="AK18949" s="4"/>
      <c r="AL18949" s="4"/>
      <c r="AM18949" s="4"/>
    </row>
    <row r="18950" spans="21:39" x14ac:dyDescent="0.2">
      <c r="U18950" s="4"/>
      <c r="V18950" s="4"/>
      <c r="W18950" s="4"/>
      <c r="X18950" s="4"/>
      <c r="AJ18950" s="4"/>
      <c r="AK18950" s="4"/>
      <c r="AL18950" s="4"/>
      <c r="AM18950" s="4"/>
    </row>
    <row r="18951" spans="21:39" x14ac:dyDescent="0.2">
      <c r="U18951" s="4"/>
      <c r="V18951" s="4"/>
      <c r="W18951" s="4"/>
      <c r="X18951" s="4"/>
      <c r="AJ18951" s="4"/>
      <c r="AK18951" s="4"/>
      <c r="AL18951" s="4"/>
      <c r="AM18951" s="4"/>
    </row>
    <row r="18952" spans="21:39" x14ac:dyDescent="0.2">
      <c r="U18952" s="4"/>
      <c r="V18952" s="4"/>
      <c r="W18952" s="4"/>
      <c r="X18952" s="4"/>
      <c r="AJ18952" s="4"/>
      <c r="AK18952" s="4"/>
      <c r="AL18952" s="4"/>
      <c r="AM18952" s="4"/>
    </row>
    <row r="18953" spans="21:39" x14ac:dyDescent="0.2">
      <c r="U18953" s="4"/>
      <c r="V18953" s="4"/>
      <c r="W18953" s="4"/>
      <c r="X18953" s="4"/>
      <c r="AJ18953" s="4"/>
      <c r="AK18953" s="4"/>
      <c r="AL18953" s="4"/>
      <c r="AM18953" s="4"/>
    </row>
    <row r="18954" spans="21:39" x14ac:dyDescent="0.2">
      <c r="U18954" s="4"/>
      <c r="V18954" s="4"/>
      <c r="W18954" s="4"/>
      <c r="X18954" s="4"/>
      <c r="AJ18954" s="4"/>
      <c r="AK18954" s="4"/>
      <c r="AL18954" s="4"/>
      <c r="AM18954" s="4"/>
    </row>
    <row r="18955" spans="21:39" x14ac:dyDescent="0.2">
      <c r="U18955" s="4"/>
      <c r="V18955" s="4"/>
      <c r="W18955" s="4"/>
      <c r="X18955" s="4"/>
      <c r="AJ18955" s="4"/>
      <c r="AK18955" s="4"/>
      <c r="AL18955" s="4"/>
      <c r="AM18955" s="4"/>
    </row>
    <row r="18956" spans="21:39" x14ac:dyDescent="0.2">
      <c r="U18956" s="4"/>
      <c r="V18956" s="4"/>
      <c r="W18956" s="4"/>
      <c r="X18956" s="4"/>
      <c r="AJ18956" s="4"/>
      <c r="AK18956" s="4"/>
      <c r="AL18956" s="4"/>
      <c r="AM18956" s="4"/>
    </row>
    <row r="18957" spans="21:39" x14ac:dyDescent="0.2">
      <c r="U18957" s="4"/>
      <c r="V18957" s="4"/>
      <c r="W18957" s="4"/>
      <c r="X18957" s="4"/>
      <c r="AJ18957" s="4"/>
      <c r="AK18957" s="4"/>
      <c r="AL18957" s="4"/>
      <c r="AM18957" s="4"/>
    </row>
    <row r="18958" spans="21:39" x14ac:dyDescent="0.2">
      <c r="U18958" s="4"/>
      <c r="V18958" s="4"/>
      <c r="W18958" s="4"/>
      <c r="X18958" s="4"/>
      <c r="AJ18958" s="4"/>
      <c r="AK18958" s="4"/>
      <c r="AL18958" s="4"/>
      <c r="AM18958" s="4"/>
    </row>
    <row r="18959" spans="21:39" x14ac:dyDescent="0.2">
      <c r="U18959" s="4"/>
      <c r="V18959" s="4"/>
      <c r="W18959" s="4"/>
      <c r="X18959" s="4"/>
      <c r="AJ18959" s="4"/>
      <c r="AK18959" s="4"/>
      <c r="AL18959" s="4"/>
      <c r="AM18959" s="4"/>
    </row>
    <row r="18960" spans="21:39" x14ac:dyDescent="0.2">
      <c r="U18960" s="4"/>
      <c r="V18960" s="4"/>
      <c r="W18960" s="4"/>
      <c r="X18960" s="4"/>
      <c r="AJ18960" s="4"/>
      <c r="AK18960" s="4"/>
      <c r="AL18960" s="4"/>
      <c r="AM18960" s="4"/>
    </row>
    <row r="18961" spans="21:39" x14ac:dyDescent="0.2">
      <c r="U18961" s="4"/>
      <c r="V18961" s="4"/>
      <c r="W18961" s="4"/>
      <c r="X18961" s="4"/>
      <c r="AJ18961" s="4"/>
      <c r="AK18961" s="4"/>
      <c r="AL18961" s="4"/>
      <c r="AM18961" s="4"/>
    </row>
    <row r="18962" spans="21:39" x14ac:dyDescent="0.2">
      <c r="U18962" s="4"/>
      <c r="V18962" s="4"/>
      <c r="W18962" s="4"/>
      <c r="X18962" s="4"/>
      <c r="AJ18962" s="4"/>
      <c r="AK18962" s="4"/>
      <c r="AL18962" s="4"/>
      <c r="AM18962" s="4"/>
    </row>
    <row r="18963" spans="21:39" x14ac:dyDescent="0.2">
      <c r="U18963" s="4"/>
      <c r="V18963" s="4"/>
      <c r="W18963" s="4"/>
      <c r="X18963" s="4"/>
      <c r="AJ18963" s="4"/>
      <c r="AK18963" s="4"/>
      <c r="AL18963" s="4"/>
      <c r="AM18963" s="4"/>
    </row>
    <row r="18964" spans="21:39" x14ac:dyDescent="0.2">
      <c r="U18964" s="4"/>
      <c r="V18964" s="4"/>
      <c r="W18964" s="4"/>
      <c r="X18964" s="4"/>
      <c r="AJ18964" s="4"/>
      <c r="AK18964" s="4"/>
      <c r="AL18964" s="4"/>
      <c r="AM18964" s="4"/>
    </row>
    <row r="18965" spans="21:39" x14ac:dyDescent="0.2">
      <c r="U18965" s="4"/>
      <c r="V18965" s="4"/>
      <c r="W18965" s="4"/>
      <c r="X18965" s="4"/>
      <c r="AJ18965" s="4"/>
      <c r="AK18965" s="4"/>
      <c r="AL18965" s="4"/>
      <c r="AM18965" s="4"/>
    </row>
    <row r="18966" spans="21:39" x14ac:dyDescent="0.2">
      <c r="U18966" s="4"/>
      <c r="V18966" s="4"/>
      <c r="W18966" s="4"/>
      <c r="X18966" s="4"/>
      <c r="AJ18966" s="4"/>
      <c r="AK18966" s="4"/>
      <c r="AL18966" s="4"/>
      <c r="AM18966" s="4"/>
    </row>
    <row r="18967" spans="21:39" x14ac:dyDescent="0.2">
      <c r="U18967" s="4"/>
      <c r="V18967" s="4"/>
      <c r="W18967" s="4"/>
      <c r="X18967" s="4"/>
      <c r="AJ18967" s="4"/>
      <c r="AK18967" s="4"/>
      <c r="AL18967" s="4"/>
      <c r="AM18967" s="4"/>
    </row>
    <row r="18968" spans="21:39" x14ac:dyDescent="0.2">
      <c r="U18968" s="4"/>
      <c r="V18968" s="4"/>
      <c r="W18968" s="4"/>
      <c r="X18968" s="4"/>
      <c r="AJ18968" s="4"/>
      <c r="AK18968" s="4"/>
      <c r="AL18968" s="4"/>
      <c r="AM18968" s="4"/>
    </row>
    <row r="18969" spans="21:39" x14ac:dyDescent="0.2">
      <c r="U18969" s="4"/>
      <c r="V18969" s="4"/>
      <c r="W18969" s="4"/>
      <c r="X18969" s="4"/>
      <c r="AJ18969" s="4"/>
      <c r="AK18969" s="4"/>
      <c r="AL18969" s="4"/>
      <c r="AM18969" s="4"/>
    </row>
    <row r="18970" spans="21:39" x14ac:dyDescent="0.2">
      <c r="U18970" s="4"/>
      <c r="V18970" s="4"/>
      <c r="W18970" s="4"/>
      <c r="X18970" s="4"/>
      <c r="AJ18970" s="4"/>
      <c r="AK18970" s="4"/>
      <c r="AL18970" s="4"/>
      <c r="AM18970" s="4"/>
    </row>
    <row r="18971" spans="21:39" x14ac:dyDescent="0.2">
      <c r="U18971" s="4"/>
      <c r="V18971" s="4"/>
      <c r="W18971" s="4"/>
      <c r="X18971" s="4"/>
      <c r="AJ18971" s="4"/>
      <c r="AK18971" s="4"/>
      <c r="AL18971" s="4"/>
      <c r="AM18971" s="4"/>
    </row>
    <row r="18972" spans="21:39" x14ac:dyDescent="0.2">
      <c r="U18972" s="4"/>
      <c r="V18972" s="4"/>
      <c r="W18972" s="4"/>
      <c r="X18972" s="4"/>
      <c r="AJ18972" s="4"/>
      <c r="AK18972" s="4"/>
      <c r="AL18972" s="4"/>
      <c r="AM18972" s="4"/>
    </row>
    <row r="18973" spans="21:39" x14ac:dyDescent="0.2">
      <c r="U18973" s="4"/>
      <c r="V18973" s="4"/>
      <c r="W18973" s="4"/>
      <c r="X18973" s="4"/>
      <c r="AJ18973" s="4"/>
      <c r="AK18973" s="4"/>
      <c r="AL18973" s="4"/>
      <c r="AM18973" s="4"/>
    </row>
    <row r="18974" spans="21:39" x14ac:dyDescent="0.2">
      <c r="U18974" s="4"/>
      <c r="V18974" s="4"/>
      <c r="W18974" s="4"/>
      <c r="X18974" s="4"/>
      <c r="AJ18974" s="4"/>
      <c r="AK18974" s="4"/>
      <c r="AL18974" s="4"/>
      <c r="AM18974" s="4"/>
    </row>
    <row r="18975" spans="21:39" x14ac:dyDescent="0.2">
      <c r="U18975" s="4"/>
      <c r="V18975" s="4"/>
      <c r="W18975" s="4"/>
      <c r="X18975" s="4"/>
      <c r="AJ18975" s="4"/>
      <c r="AK18975" s="4"/>
      <c r="AL18975" s="4"/>
      <c r="AM18975" s="4"/>
    </row>
    <row r="18976" spans="21:39" x14ac:dyDescent="0.2">
      <c r="U18976" s="4"/>
      <c r="V18976" s="4"/>
      <c r="W18976" s="4"/>
      <c r="X18976" s="4"/>
      <c r="AJ18976" s="4"/>
      <c r="AK18976" s="4"/>
      <c r="AL18976" s="4"/>
      <c r="AM18976" s="4"/>
    </row>
    <row r="18977" spans="21:39" x14ac:dyDescent="0.2">
      <c r="U18977" s="4"/>
      <c r="V18977" s="4"/>
      <c r="W18977" s="4"/>
      <c r="X18977" s="4"/>
      <c r="AJ18977" s="4"/>
      <c r="AK18977" s="4"/>
      <c r="AL18977" s="4"/>
      <c r="AM18977" s="4"/>
    </row>
    <row r="18978" spans="21:39" x14ac:dyDescent="0.2">
      <c r="U18978" s="4"/>
      <c r="V18978" s="4"/>
      <c r="W18978" s="4"/>
      <c r="X18978" s="4"/>
      <c r="AJ18978" s="4"/>
      <c r="AK18978" s="4"/>
      <c r="AL18978" s="4"/>
      <c r="AM18978" s="4"/>
    </row>
    <row r="18979" spans="21:39" x14ac:dyDescent="0.2">
      <c r="U18979" s="4"/>
      <c r="V18979" s="4"/>
      <c r="W18979" s="4"/>
      <c r="X18979" s="4"/>
      <c r="AJ18979" s="4"/>
      <c r="AK18979" s="4"/>
      <c r="AL18979" s="4"/>
      <c r="AM18979" s="4"/>
    </row>
    <row r="18980" spans="21:39" x14ac:dyDescent="0.2">
      <c r="U18980" s="4"/>
      <c r="V18980" s="4"/>
      <c r="W18980" s="4"/>
      <c r="X18980" s="4"/>
      <c r="AJ18980" s="4"/>
      <c r="AK18980" s="4"/>
      <c r="AL18980" s="4"/>
      <c r="AM18980" s="4"/>
    </row>
    <row r="18981" spans="21:39" x14ac:dyDescent="0.2">
      <c r="U18981" s="4"/>
      <c r="V18981" s="4"/>
      <c r="W18981" s="4"/>
      <c r="X18981" s="4"/>
      <c r="AJ18981" s="4"/>
      <c r="AK18981" s="4"/>
      <c r="AL18981" s="4"/>
      <c r="AM18981" s="4"/>
    </row>
    <row r="18982" spans="21:39" x14ac:dyDescent="0.2">
      <c r="U18982" s="4"/>
      <c r="V18982" s="4"/>
      <c r="W18982" s="4"/>
      <c r="X18982" s="4"/>
      <c r="AJ18982" s="4"/>
      <c r="AK18982" s="4"/>
      <c r="AL18982" s="4"/>
      <c r="AM18982" s="4"/>
    </row>
    <row r="18983" spans="21:39" x14ac:dyDescent="0.2">
      <c r="U18983" s="4"/>
      <c r="V18983" s="4"/>
      <c r="W18983" s="4"/>
      <c r="X18983" s="4"/>
      <c r="AJ18983" s="4"/>
      <c r="AK18983" s="4"/>
      <c r="AL18983" s="4"/>
      <c r="AM18983" s="4"/>
    </row>
    <row r="18984" spans="21:39" x14ac:dyDescent="0.2">
      <c r="U18984" s="4"/>
      <c r="V18984" s="4"/>
      <c r="W18984" s="4"/>
      <c r="X18984" s="4"/>
      <c r="AJ18984" s="4"/>
      <c r="AK18984" s="4"/>
      <c r="AL18984" s="4"/>
      <c r="AM18984" s="4"/>
    </row>
    <row r="18985" spans="21:39" x14ac:dyDescent="0.2">
      <c r="U18985" s="4"/>
      <c r="V18985" s="4"/>
      <c r="W18985" s="4"/>
      <c r="X18985" s="4"/>
      <c r="AJ18985" s="4"/>
      <c r="AK18985" s="4"/>
      <c r="AL18985" s="4"/>
      <c r="AM18985" s="4"/>
    </row>
    <row r="18986" spans="21:39" x14ac:dyDescent="0.2">
      <c r="U18986" s="4"/>
      <c r="V18986" s="4"/>
      <c r="W18986" s="4"/>
      <c r="X18986" s="4"/>
      <c r="AJ18986" s="4"/>
      <c r="AK18986" s="4"/>
      <c r="AL18986" s="4"/>
      <c r="AM18986" s="4"/>
    </row>
    <row r="18987" spans="21:39" x14ac:dyDescent="0.2">
      <c r="U18987" s="4"/>
      <c r="V18987" s="4"/>
      <c r="W18987" s="4"/>
      <c r="X18987" s="4"/>
      <c r="AJ18987" s="4"/>
      <c r="AK18987" s="4"/>
      <c r="AL18987" s="4"/>
      <c r="AM18987" s="4"/>
    </row>
    <row r="18988" spans="21:39" x14ac:dyDescent="0.2">
      <c r="U18988" s="4"/>
      <c r="V18988" s="4"/>
      <c r="W18988" s="4"/>
      <c r="X18988" s="4"/>
      <c r="AJ18988" s="4"/>
      <c r="AK18988" s="4"/>
      <c r="AL18988" s="4"/>
      <c r="AM18988" s="4"/>
    </row>
    <row r="18989" spans="21:39" x14ac:dyDescent="0.2">
      <c r="U18989" s="4"/>
      <c r="V18989" s="4"/>
      <c r="W18989" s="4"/>
      <c r="X18989" s="4"/>
      <c r="AJ18989" s="4"/>
      <c r="AK18989" s="4"/>
      <c r="AL18989" s="4"/>
      <c r="AM18989" s="4"/>
    </row>
    <row r="18990" spans="21:39" x14ac:dyDescent="0.2">
      <c r="U18990" s="4"/>
      <c r="V18990" s="4"/>
      <c r="W18990" s="4"/>
      <c r="X18990" s="4"/>
      <c r="AJ18990" s="4"/>
      <c r="AK18990" s="4"/>
      <c r="AL18990" s="4"/>
      <c r="AM18990" s="4"/>
    </row>
    <row r="18991" spans="21:39" x14ac:dyDescent="0.2">
      <c r="U18991" s="4"/>
      <c r="V18991" s="4"/>
      <c r="W18991" s="4"/>
      <c r="X18991" s="4"/>
      <c r="AJ18991" s="4"/>
      <c r="AK18991" s="4"/>
      <c r="AL18991" s="4"/>
      <c r="AM18991" s="4"/>
    </row>
    <row r="18992" spans="21:39" x14ac:dyDescent="0.2">
      <c r="U18992" s="4"/>
      <c r="V18992" s="4"/>
      <c r="W18992" s="4"/>
      <c r="X18992" s="4"/>
      <c r="AJ18992" s="4"/>
      <c r="AK18992" s="4"/>
      <c r="AL18992" s="4"/>
      <c r="AM18992" s="4"/>
    </row>
    <row r="18993" spans="21:39" x14ac:dyDescent="0.2">
      <c r="U18993" s="4"/>
      <c r="V18993" s="4"/>
      <c r="W18993" s="4"/>
      <c r="X18993" s="4"/>
      <c r="AJ18993" s="4"/>
      <c r="AK18993" s="4"/>
      <c r="AL18993" s="4"/>
      <c r="AM18993" s="4"/>
    </row>
    <row r="18994" spans="21:39" x14ac:dyDescent="0.2">
      <c r="U18994" s="4"/>
      <c r="V18994" s="4"/>
      <c r="W18994" s="4"/>
      <c r="X18994" s="4"/>
      <c r="AJ18994" s="4"/>
      <c r="AK18994" s="4"/>
      <c r="AL18994" s="4"/>
      <c r="AM18994" s="4"/>
    </row>
    <row r="18995" spans="21:39" x14ac:dyDescent="0.2">
      <c r="U18995" s="4"/>
      <c r="V18995" s="4"/>
      <c r="W18995" s="4"/>
      <c r="X18995" s="4"/>
      <c r="AJ18995" s="4"/>
      <c r="AK18995" s="4"/>
      <c r="AL18995" s="4"/>
      <c r="AM18995" s="4"/>
    </row>
    <row r="18996" spans="21:39" x14ac:dyDescent="0.2">
      <c r="U18996" s="4"/>
      <c r="V18996" s="4"/>
      <c r="W18996" s="4"/>
      <c r="X18996" s="4"/>
      <c r="AJ18996" s="4"/>
      <c r="AK18996" s="4"/>
      <c r="AL18996" s="4"/>
      <c r="AM18996" s="4"/>
    </row>
    <row r="18997" spans="21:39" x14ac:dyDescent="0.2">
      <c r="U18997" s="4"/>
      <c r="V18997" s="4"/>
      <c r="W18997" s="4"/>
      <c r="X18997" s="4"/>
      <c r="AJ18997" s="4"/>
      <c r="AK18997" s="4"/>
      <c r="AL18997" s="4"/>
      <c r="AM18997" s="4"/>
    </row>
    <row r="18998" spans="21:39" x14ac:dyDescent="0.2">
      <c r="U18998" s="4"/>
      <c r="V18998" s="4"/>
      <c r="W18998" s="4"/>
      <c r="X18998" s="4"/>
      <c r="AJ18998" s="4"/>
      <c r="AK18998" s="4"/>
      <c r="AL18998" s="4"/>
      <c r="AM18998" s="4"/>
    </row>
    <row r="18999" spans="21:39" x14ac:dyDescent="0.2">
      <c r="U18999" s="4"/>
      <c r="V18999" s="4"/>
      <c r="W18999" s="4"/>
      <c r="X18999" s="4"/>
      <c r="AJ18999" s="4"/>
      <c r="AK18999" s="4"/>
      <c r="AL18999" s="4"/>
      <c r="AM18999" s="4"/>
    </row>
    <row r="19000" spans="21:39" x14ac:dyDescent="0.2">
      <c r="U19000" s="4"/>
      <c r="V19000" s="4"/>
      <c r="W19000" s="4"/>
      <c r="X19000" s="4"/>
      <c r="AJ19000" s="4"/>
      <c r="AK19000" s="4"/>
      <c r="AL19000" s="4"/>
      <c r="AM19000" s="4"/>
    </row>
    <row r="19001" spans="21:39" x14ac:dyDescent="0.2">
      <c r="U19001" s="4"/>
      <c r="V19001" s="4"/>
      <c r="W19001" s="4"/>
      <c r="X19001" s="4"/>
      <c r="AJ19001" s="4"/>
      <c r="AK19001" s="4"/>
      <c r="AL19001" s="4"/>
      <c r="AM19001" s="4"/>
    </row>
    <row r="19002" spans="21:39" x14ac:dyDescent="0.2">
      <c r="U19002" s="4"/>
      <c r="V19002" s="4"/>
      <c r="W19002" s="4"/>
      <c r="X19002" s="4"/>
      <c r="AJ19002" s="4"/>
      <c r="AK19002" s="4"/>
      <c r="AL19002" s="4"/>
      <c r="AM19002" s="4"/>
    </row>
    <row r="19003" spans="21:39" x14ac:dyDescent="0.2">
      <c r="U19003" s="4"/>
      <c r="V19003" s="4"/>
      <c r="W19003" s="4"/>
      <c r="X19003" s="4"/>
      <c r="AJ19003" s="4"/>
      <c r="AK19003" s="4"/>
      <c r="AL19003" s="4"/>
      <c r="AM19003" s="4"/>
    </row>
    <row r="19004" spans="21:39" x14ac:dyDescent="0.2">
      <c r="U19004" s="4"/>
      <c r="V19004" s="4"/>
      <c r="W19004" s="4"/>
      <c r="X19004" s="4"/>
      <c r="AJ19004" s="4"/>
      <c r="AK19004" s="4"/>
      <c r="AL19004" s="4"/>
      <c r="AM19004" s="4"/>
    </row>
    <row r="19005" spans="21:39" x14ac:dyDescent="0.2">
      <c r="U19005" s="4"/>
      <c r="V19005" s="4"/>
      <c r="W19005" s="4"/>
      <c r="X19005" s="4"/>
      <c r="AJ19005" s="4"/>
      <c r="AK19005" s="4"/>
      <c r="AL19005" s="4"/>
      <c r="AM19005" s="4"/>
    </row>
    <row r="19006" spans="21:39" x14ac:dyDescent="0.2">
      <c r="U19006" s="4"/>
      <c r="V19006" s="4"/>
      <c r="W19006" s="4"/>
      <c r="X19006" s="4"/>
      <c r="AJ19006" s="4"/>
      <c r="AK19006" s="4"/>
      <c r="AL19006" s="4"/>
      <c r="AM19006" s="4"/>
    </row>
    <row r="19007" spans="21:39" x14ac:dyDescent="0.2">
      <c r="U19007" s="4"/>
      <c r="V19007" s="4"/>
      <c r="W19007" s="4"/>
      <c r="X19007" s="4"/>
      <c r="AJ19007" s="4"/>
      <c r="AK19007" s="4"/>
      <c r="AL19007" s="4"/>
      <c r="AM19007" s="4"/>
    </row>
    <row r="19008" spans="21:39" x14ac:dyDescent="0.2">
      <c r="U19008" s="4"/>
      <c r="V19008" s="4"/>
      <c r="W19008" s="4"/>
      <c r="X19008" s="4"/>
      <c r="AJ19008" s="4"/>
      <c r="AK19008" s="4"/>
      <c r="AL19008" s="4"/>
      <c r="AM19008" s="4"/>
    </row>
    <row r="19009" spans="21:39" x14ac:dyDescent="0.2">
      <c r="U19009" s="4"/>
      <c r="V19009" s="4"/>
      <c r="W19009" s="4"/>
      <c r="X19009" s="4"/>
      <c r="AJ19009" s="4"/>
      <c r="AK19009" s="4"/>
      <c r="AL19009" s="4"/>
      <c r="AM19009" s="4"/>
    </row>
    <row r="19010" spans="21:39" x14ac:dyDescent="0.2">
      <c r="U19010" s="4"/>
      <c r="V19010" s="4"/>
      <c r="W19010" s="4"/>
      <c r="X19010" s="4"/>
      <c r="AJ19010" s="4"/>
      <c r="AK19010" s="4"/>
      <c r="AL19010" s="4"/>
      <c r="AM19010" s="4"/>
    </row>
    <row r="19011" spans="21:39" x14ac:dyDescent="0.2">
      <c r="U19011" s="4"/>
      <c r="V19011" s="4"/>
      <c r="W19011" s="4"/>
      <c r="X19011" s="4"/>
      <c r="AJ19011" s="4"/>
      <c r="AK19011" s="4"/>
      <c r="AL19011" s="4"/>
      <c r="AM19011" s="4"/>
    </row>
    <row r="19012" spans="21:39" x14ac:dyDescent="0.2">
      <c r="U19012" s="4"/>
      <c r="V19012" s="4"/>
      <c r="W19012" s="4"/>
      <c r="X19012" s="4"/>
      <c r="AJ19012" s="4"/>
      <c r="AK19012" s="4"/>
      <c r="AL19012" s="4"/>
      <c r="AM19012" s="4"/>
    </row>
    <row r="19013" spans="21:39" x14ac:dyDescent="0.2">
      <c r="U19013" s="4"/>
      <c r="V19013" s="4"/>
      <c r="W19013" s="4"/>
      <c r="X19013" s="4"/>
      <c r="AJ19013" s="4"/>
      <c r="AK19013" s="4"/>
      <c r="AL19013" s="4"/>
      <c r="AM19013" s="4"/>
    </row>
    <row r="19014" spans="21:39" x14ac:dyDescent="0.2">
      <c r="U19014" s="4"/>
      <c r="V19014" s="4"/>
      <c r="W19014" s="4"/>
      <c r="X19014" s="4"/>
      <c r="AJ19014" s="4"/>
      <c r="AK19014" s="4"/>
      <c r="AL19014" s="4"/>
      <c r="AM19014" s="4"/>
    </row>
    <row r="19015" spans="21:39" x14ac:dyDescent="0.2">
      <c r="U19015" s="4"/>
      <c r="V19015" s="4"/>
      <c r="W19015" s="4"/>
      <c r="X19015" s="4"/>
      <c r="AJ19015" s="4"/>
      <c r="AK19015" s="4"/>
      <c r="AL19015" s="4"/>
      <c r="AM19015" s="4"/>
    </row>
    <row r="19016" spans="21:39" x14ac:dyDescent="0.2">
      <c r="U19016" s="4"/>
      <c r="V19016" s="4"/>
      <c r="W19016" s="4"/>
      <c r="X19016" s="4"/>
      <c r="AJ19016" s="4"/>
      <c r="AK19016" s="4"/>
      <c r="AL19016" s="4"/>
      <c r="AM19016" s="4"/>
    </row>
    <row r="19017" spans="21:39" x14ac:dyDescent="0.2">
      <c r="U19017" s="4"/>
      <c r="V19017" s="4"/>
      <c r="W19017" s="4"/>
      <c r="X19017" s="4"/>
      <c r="AJ19017" s="4"/>
      <c r="AK19017" s="4"/>
      <c r="AL19017" s="4"/>
      <c r="AM19017" s="4"/>
    </row>
    <row r="19018" spans="21:39" x14ac:dyDescent="0.2">
      <c r="U19018" s="4"/>
      <c r="V19018" s="4"/>
      <c r="W19018" s="4"/>
      <c r="X19018" s="4"/>
      <c r="AJ19018" s="4"/>
      <c r="AK19018" s="4"/>
      <c r="AL19018" s="4"/>
      <c r="AM19018" s="4"/>
    </row>
    <row r="19019" spans="21:39" x14ac:dyDescent="0.2">
      <c r="U19019" s="4"/>
      <c r="V19019" s="4"/>
      <c r="W19019" s="4"/>
      <c r="X19019" s="4"/>
      <c r="AJ19019" s="4"/>
      <c r="AK19019" s="4"/>
      <c r="AL19019" s="4"/>
      <c r="AM19019" s="4"/>
    </row>
    <row r="19020" spans="21:39" x14ac:dyDescent="0.2">
      <c r="U19020" s="4"/>
      <c r="V19020" s="4"/>
      <c r="W19020" s="4"/>
      <c r="X19020" s="4"/>
      <c r="AJ19020" s="4"/>
      <c r="AK19020" s="4"/>
      <c r="AL19020" s="4"/>
      <c r="AM19020" s="4"/>
    </row>
    <row r="19021" spans="21:39" x14ac:dyDescent="0.2">
      <c r="U19021" s="4"/>
      <c r="V19021" s="4"/>
      <c r="W19021" s="4"/>
      <c r="X19021" s="4"/>
      <c r="AJ19021" s="4"/>
      <c r="AK19021" s="4"/>
      <c r="AL19021" s="4"/>
      <c r="AM19021" s="4"/>
    </row>
    <row r="19022" spans="21:39" x14ac:dyDescent="0.2">
      <c r="U19022" s="4"/>
      <c r="V19022" s="4"/>
      <c r="W19022" s="4"/>
      <c r="X19022" s="4"/>
      <c r="AJ19022" s="4"/>
      <c r="AK19022" s="4"/>
      <c r="AL19022" s="4"/>
      <c r="AM19022" s="4"/>
    </row>
    <row r="19023" spans="21:39" x14ac:dyDescent="0.2">
      <c r="U19023" s="4"/>
      <c r="V19023" s="4"/>
      <c r="W19023" s="4"/>
      <c r="X19023" s="4"/>
      <c r="AJ19023" s="4"/>
      <c r="AK19023" s="4"/>
      <c r="AL19023" s="4"/>
      <c r="AM19023" s="4"/>
    </row>
    <row r="19024" spans="21:39" x14ac:dyDescent="0.2">
      <c r="U19024" s="4"/>
      <c r="V19024" s="4"/>
      <c r="W19024" s="4"/>
      <c r="X19024" s="4"/>
      <c r="AJ19024" s="4"/>
      <c r="AK19024" s="4"/>
      <c r="AL19024" s="4"/>
      <c r="AM19024" s="4"/>
    </row>
    <row r="19025" spans="21:39" x14ac:dyDescent="0.2">
      <c r="U19025" s="4"/>
      <c r="V19025" s="4"/>
      <c r="W19025" s="4"/>
      <c r="X19025" s="4"/>
      <c r="AJ19025" s="4"/>
      <c r="AK19025" s="4"/>
      <c r="AL19025" s="4"/>
      <c r="AM19025" s="4"/>
    </row>
    <row r="19026" spans="21:39" x14ac:dyDescent="0.2">
      <c r="U19026" s="4"/>
      <c r="V19026" s="4"/>
      <c r="W19026" s="4"/>
      <c r="X19026" s="4"/>
      <c r="AJ19026" s="4"/>
      <c r="AK19026" s="4"/>
      <c r="AL19026" s="4"/>
      <c r="AM19026" s="4"/>
    </row>
    <row r="19027" spans="21:39" x14ac:dyDescent="0.2">
      <c r="U19027" s="4"/>
      <c r="V19027" s="4"/>
      <c r="W19027" s="4"/>
      <c r="X19027" s="4"/>
      <c r="AJ19027" s="4"/>
      <c r="AK19027" s="4"/>
      <c r="AL19027" s="4"/>
      <c r="AM19027" s="4"/>
    </row>
    <row r="19028" spans="21:39" x14ac:dyDescent="0.2">
      <c r="U19028" s="4"/>
      <c r="V19028" s="4"/>
      <c r="W19028" s="4"/>
      <c r="X19028" s="4"/>
      <c r="AJ19028" s="4"/>
      <c r="AK19028" s="4"/>
      <c r="AL19028" s="4"/>
      <c r="AM19028" s="4"/>
    </row>
    <row r="19029" spans="21:39" x14ac:dyDescent="0.2">
      <c r="U19029" s="4"/>
      <c r="V19029" s="4"/>
      <c r="W19029" s="4"/>
      <c r="X19029" s="4"/>
      <c r="AJ19029" s="4"/>
      <c r="AK19029" s="4"/>
      <c r="AL19029" s="4"/>
      <c r="AM19029" s="4"/>
    </row>
    <row r="19030" spans="21:39" x14ac:dyDescent="0.2">
      <c r="U19030" s="4"/>
      <c r="V19030" s="4"/>
      <c r="W19030" s="4"/>
      <c r="X19030" s="4"/>
      <c r="AJ19030" s="4"/>
      <c r="AK19030" s="4"/>
      <c r="AL19030" s="4"/>
      <c r="AM19030" s="4"/>
    </row>
    <row r="19031" spans="21:39" x14ac:dyDescent="0.2">
      <c r="U19031" s="4"/>
      <c r="V19031" s="4"/>
      <c r="W19031" s="4"/>
      <c r="X19031" s="4"/>
      <c r="AJ19031" s="4"/>
      <c r="AK19031" s="4"/>
      <c r="AL19031" s="4"/>
      <c r="AM19031" s="4"/>
    </row>
    <row r="19032" spans="21:39" x14ac:dyDescent="0.2">
      <c r="U19032" s="4"/>
      <c r="V19032" s="4"/>
      <c r="W19032" s="4"/>
      <c r="X19032" s="4"/>
      <c r="AJ19032" s="4"/>
      <c r="AK19032" s="4"/>
      <c r="AL19032" s="4"/>
      <c r="AM19032" s="4"/>
    </row>
    <row r="19033" spans="21:39" x14ac:dyDescent="0.2">
      <c r="U19033" s="4"/>
      <c r="V19033" s="4"/>
      <c r="W19033" s="4"/>
      <c r="X19033" s="4"/>
      <c r="AJ19033" s="4"/>
      <c r="AK19033" s="4"/>
      <c r="AL19033" s="4"/>
      <c r="AM19033" s="4"/>
    </row>
    <row r="19034" spans="21:39" x14ac:dyDescent="0.2">
      <c r="U19034" s="4"/>
      <c r="V19034" s="4"/>
      <c r="W19034" s="4"/>
      <c r="X19034" s="4"/>
      <c r="AJ19034" s="4"/>
      <c r="AK19034" s="4"/>
      <c r="AL19034" s="4"/>
      <c r="AM19034" s="4"/>
    </row>
    <row r="19035" spans="21:39" x14ac:dyDescent="0.2">
      <c r="U19035" s="4"/>
      <c r="V19035" s="4"/>
      <c r="W19035" s="4"/>
      <c r="X19035" s="4"/>
      <c r="AJ19035" s="4"/>
      <c r="AK19035" s="4"/>
      <c r="AL19035" s="4"/>
      <c r="AM19035" s="4"/>
    </row>
    <row r="19036" spans="21:39" x14ac:dyDescent="0.2">
      <c r="U19036" s="4"/>
      <c r="V19036" s="4"/>
      <c r="W19036" s="4"/>
      <c r="X19036" s="4"/>
      <c r="AJ19036" s="4"/>
      <c r="AK19036" s="4"/>
      <c r="AL19036" s="4"/>
      <c r="AM19036" s="4"/>
    </row>
    <row r="19037" spans="21:39" x14ac:dyDescent="0.2">
      <c r="U19037" s="4"/>
      <c r="V19037" s="4"/>
      <c r="W19037" s="4"/>
      <c r="X19037" s="4"/>
      <c r="AJ19037" s="4"/>
      <c r="AK19037" s="4"/>
      <c r="AL19037" s="4"/>
      <c r="AM19037" s="4"/>
    </row>
    <row r="19038" spans="21:39" x14ac:dyDescent="0.2">
      <c r="U19038" s="4"/>
      <c r="V19038" s="4"/>
      <c r="W19038" s="4"/>
      <c r="X19038" s="4"/>
      <c r="AJ19038" s="4"/>
      <c r="AK19038" s="4"/>
      <c r="AL19038" s="4"/>
      <c r="AM19038" s="4"/>
    </row>
    <row r="19039" spans="21:39" x14ac:dyDescent="0.2">
      <c r="U19039" s="4"/>
      <c r="V19039" s="4"/>
      <c r="W19039" s="4"/>
      <c r="X19039" s="4"/>
      <c r="AJ19039" s="4"/>
      <c r="AK19039" s="4"/>
      <c r="AL19039" s="4"/>
      <c r="AM19039" s="4"/>
    </row>
    <row r="19040" spans="21:39" x14ac:dyDescent="0.2">
      <c r="U19040" s="4"/>
      <c r="V19040" s="4"/>
      <c r="W19040" s="4"/>
      <c r="X19040" s="4"/>
      <c r="AJ19040" s="4"/>
      <c r="AK19040" s="4"/>
      <c r="AL19040" s="4"/>
      <c r="AM19040" s="4"/>
    </row>
    <row r="19041" spans="21:39" x14ac:dyDescent="0.2">
      <c r="U19041" s="4"/>
      <c r="V19041" s="4"/>
      <c r="W19041" s="4"/>
      <c r="X19041" s="4"/>
      <c r="AJ19041" s="4"/>
      <c r="AK19041" s="4"/>
      <c r="AL19041" s="4"/>
      <c r="AM19041" s="4"/>
    </row>
    <row r="19042" spans="21:39" x14ac:dyDescent="0.2">
      <c r="U19042" s="4"/>
      <c r="V19042" s="4"/>
      <c r="W19042" s="4"/>
      <c r="X19042" s="4"/>
      <c r="AJ19042" s="4"/>
      <c r="AK19042" s="4"/>
      <c r="AL19042" s="4"/>
      <c r="AM19042" s="4"/>
    </row>
    <row r="19043" spans="21:39" x14ac:dyDescent="0.2">
      <c r="U19043" s="4"/>
      <c r="V19043" s="4"/>
      <c r="W19043" s="4"/>
      <c r="X19043" s="4"/>
      <c r="AJ19043" s="4"/>
      <c r="AK19043" s="4"/>
      <c r="AL19043" s="4"/>
      <c r="AM19043" s="4"/>
    </row>
    <row r="19044" spans="21:39" x14ac:dyDescent="0.2">
      <c r="U19044" s="4"/>
      <c r="V19044" s="4"/>
      <c r="W19044" s="4"/>
      <c r="X19044" s="4"/>
      <c r="AJ19044" s="4"/>
      <c r="AK19044" s="4"/>
      <c r="AL19044" s="4"/>
      <c r="AM19044" s="4"/>
    </row>
    <row r="19045" spans="21:39" x14ac:dyDescent="0.2">
      <c r="U19045" s="4"/>
      <c r="V19045" s="4"/>
      <c r="W19045" s="4"/>
      <c r="X19045" s="4"/>
      <c r="AJ19045" s="4"/>
      <c r="AK19045" s="4"/>
      <c r="AL19045" s="4"/>
      <c r="AM19045" s="4"/>
    </row>
    <row r="19046" spans="21:39" x14ac:dyDescent="0.2">
      <c r="U19046" s="4"/>
      <c r="V19046" s="4"/>
      <c r="W19046" s="4"/>
      <c r="X19046" s="4"/>
      <c r="AJ19046" s="4"/>
      <c r="AK19046" s="4"/>
      <c r="AL19046" s="4"/>
      <c r="AM19046" s="4"/>
    </row>
    <row r="19047" spans="21:39" x14ac:dyDescent="0.2">
      <c r="U19047" s="4"/>
      <c r="V19047" s="4"/>
      <c r="W19047" s="4"/>
      <c r="X19047" s="4"/>
      <c r="AJ19047" s="4"/>
      <c r="AK19047" s="4"/>
      <c r="AL19047" s="4"/>
      <c r="AM19047" s="4"/>
    </row>
    <row r="19048" spans="21:39" x14ac:dyDescent="0.2">
      <c r="U19048" s="4"/>
      <c r="V19048" s="4"/>
      <c r="W19048" s="4"/>
      <c r="X19048" s="4"/>
      <c r="AJ19048" s="4"/>
      <c r="AK19048" s="4"/>
      <c r="AL19048" s="4"/>
      <c r="AM19048" s="4"/>
    </row>
    <row r="19049" spans="21:39" x14ac:dyDescent="0.2">
      <c r="U19049" s="4"/>
      <c r="V19049" s="4"/>
      <c r="W19049" s="4"/>
      <c r="X19049" s="4"/>
      <c r="AJ19049" s="4"/>
      <c r="AK19049" s="4"/>
      <c r="AL19049" s="4"/>
      <c r="AM19049" s="4"/>
    </row>
    <row r="19050" spans="21:39" x14ac:dyDescent="0.2">
      <c r="U19050" s="4"/>
      <c r="V19050" s="4"/>
      <c r="W19050" s="4"/>
      <c r="X19050" s="4"/>
      <c r="AJ19050" s="4"/>
      <c r="AK19050" s="4"/>
      <c r="AL19050" s="4"/>
      <c r="AM19050" s="4"/>
    </row>
    <row r="19051" spans="21:39" x14ac:dyDescent="0.2">
      <c r="U19051" s="4"/>
      <c r="V19051" s="4"/>
      <c r="W19051" s="4"/>
      <c r="X19051" s="4"/>
      <c r="AJ19051" s="4"/>
      <c r="AK19051" s="4"/>
      <c r="AL19051" s="4"/>
      <c r="AM19051" s="4"/>
    </row>
    <row r="19052" spans="21:39" x14ac:dyDescent="0.2">
      <c r="U19052" s="4"/>
      <c r="V19052" s="4"/>
      <c r="W19052" s="4"/>
      <c r="X19052" s="4"/>
      <c r="AJ19052" s="4"/>
      <c r="AK19052" s="4"/>
      <c r="AL19052" s="4"/>
      <c r="AM19052" s="4"/>
    </row>
    <row r="19053" spans="21:39" x14ac:dyDescent="0.2">
      <c r="U19053" s="4"/>
      <c r="V19053" s="4"/>
      <c r="W19053" s="4"/>
      <c r="X19053" s="4"/>
      <c r="AJ19053" s="4"/>
      <c r="AK19053" s="4"/>
      <c r="AL19053" s="4"/>
      <c r="AM19053" s="4"/>
    </row>
    <row r="19054" spans="21:39" x14ac:dyDescent="0.2">
      <c r="U19054" s="4"/>
      <c r="V19054" s="4"/>
      <c r="W19054" s="4"/>
      <c r="X19054" s="4"/>
      <c r="AJ19054" s="4"/>
      <c r="AK19054" s="4"/>
      <c r="AL19054" s="4"/>
      <c r="AM19054" s="4"/>
    </row>
    <row r="19055" spans="21:39" x14ac:dyDescent="0.2">
      <c r="U19055" s="4"/>
      <c r="V19055" s="4"/>
      <c r="W19055" s="4"/>
      <c r="X19055" s="4"/>
      <c r="AJ19055" s="4"/>
      <c r="AK19055" s="4"/>
      <c r="AL19055" s="4"/>
      <c r="AM19055" s="4"/>
    </row>
    <row r="19056" spans="21:39" x14ac:dyDescent="0.2">
      <c r="U19056" s="4"/>
      <c r="V19056" s="4"/>
      <c r="W19056" s="4"/>
      <c r="X19056" s="4"/>
      <c r="AJ19056" s="4"/>
      <c r="AK19056" s="4"/>
      <c r="AL19056" s="4"/>
      <c r="AM19056" s="4"/>
    </row>
    <row r="19057" spans="21:39" x14ac:dyDescent="0.2">
      <c r="U19057" s="4"/>
      <c r="V19057" s="4"/>
      <c r="W19057" s="4"/>
      <c r="X19057" s="4"/>
      <c r="AJ19057" s="4"/>
      <c r="AK19057" s="4"/>
      <c r="AL19057" s="4"/>
      <c r="AM19057" s="4"/>
    </row>
    <row r="19058" spans="21:39" x14ac:dyDescent="0.2">
      <c r="U19058" s="4"/>
      <c r="V19058" s="4"/>
      <c r="W19058" s="4"/>
      <c r="X19058" s="4"/>
      <c r="AJ19058" s="4"/>
      <c r="AK19058" s="4"/>
      <c r="AL19058" s="4"/>
      <c r="AM19058" s="4"/>
    </row>
    <row r="19059" spans="21:39" x14ac:dyDescent="0.2">
      <c r="U19059" s="4"/>
      <c r="V19059" s="4"/>
      <c r="W19059" s="4"/>
      <c r="X19059" s="4"/>
      <c r="AJ19059" s="4"/>
      <c r="AK19059" s="4"/>
      <c r="AL19059" s="4"/>
      <c r="AM19059" s="4"/>
    </row>
    <row r="19060" spans="21:39" x14ac:dyDescent="0.2">
      <c r="U19060" s="4"/>
      <c r="V19060" s="4"/>
      <c r="W19060" s="4"/>
      <c r="X19060" s="4"/>
      <c r="AJ19060" s="4"/>
      <c r="AK19060" s="4"/>
      <c r="AL19060" s="4"/>
      <c r="AM19060" s="4"/>
    </row>
    <row r="19061" spans="21:39" x14ac:dyDescent="0.2">
      <c r="U19061" s="4"/>
      <c r="V19061" s="4"/>
      <c r="W19061" s="4"/>
      <c r="X19061" s="4"/>
      <c r="AJ19061" s="4"/>
      <c r="AK19061" s="4"/>
      <c r="AL19061" s="4"/>
      <c r="AM19061" s="4"/>
    </row>
    <row r="19062" spans="21:39" x14ac:dyDescent="0.2">
      <c r="U19062" s="4"/>
      <c r="V19062" s="4"/>
      <c r="W19062" s="4"/>
      <c r="X19062" s="4"/>
      <c r="AJ19062" s="4"/>
      <c r="AK19062" s="4"/>
      <c r="AL19062" s="4"/>
      <c r="AM19062" s="4"/>
    </row>
    <row r="19063" spans="21:39" x14ac:dyDescent="0.2">
      <c r="U19063" s="4"/>
      <c r="V19063" s="4"/>
      <c r="W19063" s="4"/>
      <c r="X19063" s="4"/>
      <c r="AJ19063" s="4"/>
      <c r="AK19063" s="4"/>
      <c r="AL19063" s="4"/>
      <c r="AM19063" s="4"/>
    </row>
    <row r="19064" spans="21:39" x14ac:dyDescent="0.2">
      <c r="U19064" s="4"/>
      <c r="V19064" s="4"/>
      <c r="W19064" s="4"/>
      <c r="X19064" s="4"/>
      <c r="AJ19064" s="4"/>
      <c r="AK19064" s="4"/>
      <c r="AL19064" s="4"/>
      <c r="AM19064" s="4"/>
    </row>
    <row r="19065" spans="21:39" x14ac:dyDescent="0.2">
      <c r="U19065" s="4"/>
      <c r="V19065" s="4"/>
      <c r="W19065" s="4"/>
      <c r="X19065" s="4"/>
      <c r="AJ19065" s="4"/>
      <c r="AK19065" s="4"/>
      <c r="AL19065" s="4"/>
      <c r="AM19065" s="4"/>
    </row>
    <row r="19066" spans="21:39" x14ac:dyDescent="0.2">
      <c r="U19066" s="4"/>
      <c r="V19066" s="4"/>
      <c r="W19066" s="4"/>
      <c r="X19066" s="4"/>
      <c r="AJ19066" s="4"/>
      <c r="AK19066" s="4"/>
      <c r="AL19066" s="4"/>
      <c r="AM19066" s="4"/>
    </row>
    <row r="19067" spans="21:39" x14ac:dyDescent="0.2">
      <c r="U19067" s="4"/>
      <c r="V19067" s="4"/>
      <c r="W19067" s="4"/>
      <c r="X19067" s="4"/>
      <c r="AJ19067" s="4"/>
      <c r="AK19067" s="4"/>
      <c r="AL19067" s="4"/>
      <c r="AM19067" s="4"/>
    </row>
    <row r="19068" spans="21:39" x14ac:dyDescent="0.2">
      <c r="U19068" s="4"/>
      <c r="V19068" s="4"/>
      <c r="W19068" s="4"/>
      <c r="X19068" s="4"/>
      <c r="AJ19068" s="4"/>
      <c r="AK19068" s="4"/>
      <c r="AL19068" s="4"/>
      <c r="AM19068" s="4"/>
    </row>
    <row r="19069" spans="21:39" x14ac:dyDescent="0.2">
      <c r="U19069" s="4"/>
      <c r="V19069" s="4"/>
      <c r="W19069" s="4"/>
      <c r="X19069" s="4"/>
      <c r="AJ19069" s="4"/>
      <c r="AK19069" s="4"/>
      <c r="AL19069" s="4"/>
      <c r="AM19069" s="4"/>
    </row>
    <row r="19070" spans="21:39" x14ac:dyDescent="0.2">
      <c r="U19070" s="4"/>
      <c r="V19070" s="4"/>
      <c r="W19070" s="4"/>
      <c r="X19070" s="4"/>
      <c r="AJ19070" s="4"/>
      <c r="AK19070" s="4"/>
      <c r="AL19070" s="4"/>
      <c r="AM19070" s="4"/>
    </row>
    <row r="19071" spans="21:39" x14ac:dyDescent="0.2">
      <c r="U19071" s="4"/>
      <c r="V19071" s="4"/>
      <c r="W19071" s="4"/>
      <c r="X19071" s="4"/>
      <c r="AJ19071" s="4"/>
      <c r="AK19071" s="4"/>
      <c r="AL19071" s="4"/>
      <c r="AM19071" s="4"/>
    </row>
    <row r="19072" spans="21:39" x14ac:dyDescent="0.2">
      <c r="U19072" s="4"/>
      <c r="V19072" s="4"/>
      <c r="W19072" s="4"/>
      <c r="X19072" s="4"/>
      <c r="AJ19072" s="4"/>
      <c r="AK19072" s="4"/>
      <c r="AL19072" s="4"/>
      <c r="AM19072" s="4"/>
    </row>
    <row r="19073" spans="21:39" x14ac:dyDescent="0.2">
      <c r="U19073" s="4"/>
      <c r="V19073" s="4"/>
      <c r="W19073" s="4"/>
      <c r="X19073" s="4"/>
      <c r="AJ19073" s="4"/>
      <c r="AK19073" s="4"/>
      <c r="AL19073" s="4"/>
      <c r="AM19073" s="4"/>
    </row>
    <row r="19074" spans="21:39" x14ac:dyDescent="0.2">
      <c r="U19074" s="4"/>
      <c r="V19074" s="4"/>
      <c r="W19074" s="4"/>
      <c r="X19074" s="4"/>
      <c r="AJ19074" s="4"/>
      <c r="AK19074" s="4"/>
      <c r="AL19074" s="4"/>
      <c r="AM19074" s="4"/>
    </row>
    <row r="19075" spans="21:39" x14ac:dyDescent="0.2">
      <c r="U19075" s="4"/>
      <c r="V19075" s="4"/>
      <c r="W19075" s="4"/>
      <c r="X19075" s="4"/>
      <c r="AJ19075" s="4"/>
      <c r="AK19075" s="4"/>
      <c r="AL19075" s="4"/>
      <c r="AM19075" s="4"/>
    </row>
    <row r="19076" spans="21:39" x14ac:dyDescent="0.2">
      <c r="U19076" s="4"/>
      <c r="V19076" s="4"/>
      <c r="W19076" s="4"/>
      <c r="X19076" s="4"/>
      <c r="AJ19076" s="4"/>
      <c r="AK19076" s="4"/>
      <c r="AL19076" s="4"/>
      <c r="AM19076" s="4"/>
    </row>
    <row r="19077" spans="21:39" x14ac:dyDescent="0.2">
      <c r="U19077" s="4"/>
      <c r="V19077" s="4"/>
      <c r="W19077" s="4"/>
      <c r="X19077" s="4"/>
      <c r="AJ19077" s="4"/>
      <c r="AK19077" s="4"/>
      <c r="AL19077" s="4"/>
      <c r="AM19077" s="4"/>
    </row>
    <row r="19078" spans="21:39" x14ac:dyDescent="0.2">
      <c r="U19078" s="4"/>
      <c r="V19078" s="4"/>
      <c r="W19078" s="4"/>
      <c r="X19078" s="4"/>
      <c r="AJ19078" s="4"/>
      <c r="AK19078" s="4"/>
      <c r="AL19078" s="4"/>
      <c r="AM19078" s="4"/>
    </row>
    <row r="19079" spans="21:39" x14ac:dyDescent="0.2">
      <c r="U19079" s="4"/>
      <c r="V19079" s="4"/>
      <c r="W19079" s="4"/>
      <c r="X19079" s="4"/>
      <c r="AJ19079" s="4"/>
      <c r="AK19079" s="4"/>
      <c r="AL19079" s="4"/>
      <c r="AM19079" s="4"/>
    </row>
    <row r="19080" spans="21:39" x14ac:dyDescent="0.2">
      <c r="U19080" s="4"/>
      <c r="V19080" s="4"/>
      <c r="W19080" s="4"/>
      <c r="X19080" s="4"/>
      <c r="AJ19080" s="4"/>
      <c r="AK19080" s="4"/>
      <c r="AL19080" s="4"/>
      <c r="AM19080" s="4"/>
    </row>
    <row r="19081" spans="21:39" x14ac:dyDescent="0.2">
      <c r="U19081" s="4"/>
      <c r="V19081" s="4"/>
      <c r="W19081" s="4"/>
      <c r="X19081" s="4"/>
      <c r="AJ19081" s="4"/>
      <c r="AK19081" s="4"/>
      <c r="AL19081" s="4"/>
      <c r="AM19081" s="4"/>
    </row>
    <row r="19082" spans="21:39" x14ac:dyDescent="0.2">
      <c r="U19082" s="4"/>
      <c r="V19082" s="4"/>
      <c r="W19082" s="4"/>
      <c r="X19082" s="4"/>
      <c r="AJ19082" s="4"/>
      <c r="AK19082" s="4"/>
      <c r="AL19082" s="4"/>
      <c r="AM19082" s="4"/>
    </row>
    <row r="19083" spans="21:39" x14ac:dyDescent="0.2">
      <c r="U19083" s="4"/>
      <c r="V19083" s="4"/>
      <c r="W19083" s="4"/>
      <c r="X19083" s="4"/>
      <c r="AJ19083" s="4"/>
      <c r="AK19083" s="4"/>
      <c r="AL19083" s="4"/>
      <c r="AM19083" s="4"/>
    </row>
    <row r="19084" spans="21:39" x14ac:dyDescent="0.2">
      <c r="U19084" s="4"/>
      <c r="V19084" s="4"/>
      <c r="W19084" s="4"/>
      <c r="X19084" s="4"/>
      <c r="AJ19084" s="4"/>
      <c r="AK19084" s="4"/>
      <c r="AL19084" s="4"/>
      <c r="AM19084" s="4"/>
    </row>
    <row r="19085" spans="21:39" x14ac:dyDescent="0.2">
      <c r="U19085" s="4"/>
      <c r="V19085" s="4"/>
      <c r="W19085" s="4"/>
      <c r="X19085" s="4"/>
      <c r="AJ19085" s="4"/>
      <c r="AK19085" s="4"/>
      <c r="AL19085" s="4"/>
      <c r="AM19085" s="4"/>
    </row>
    <row r="19086" spans="21:39" x14ac:dyDescent="0.2">
      <c r="U19086" s="4"/>
      <c r="V19086" s="4"/>
      <c r="W19086" s="4"/>
      <c r="X19086" s="4"/>
      <c r="AJ19086" s="4"/>
      <c r="AK19086" s="4"/>
      <c r="AL19086" s="4"/>
      <c r="AM19086" s="4"/>
    </row>
    <row r="19087" spans="21:39" x14ac:dyDescent="0.2">
      <c r="U19087" s="4"/>
      <c r="V19087" s="4"/>
      <c r="W19087" s="4"/>
      <c r="X19087" s="4"/>
      <c r="AJ19087" s="4"/>
      <c r="AK19087" s="4"/>
      <c r="AL19087" s="4"/>
      <c r="AM19087" s="4"/>
    </row>
    <row r="19088" spans="21:39" x14ac:dyDescent="0.2">
      <c r="U19088" s="4"/>
      <c r="V19088" s="4"/>
      <c r="W19088" s="4"/>
      <c r="X19088" s="4"/>
      <c r="AJ19088" s="4"/>
      <c r="AK19088" s="4"/>
      <c r="AL19088" s="4"/>
      <c r="AM19088" s="4"/>
    </row>
    <row r="19089" spans="21:39" x14ac:dyDescent="0.2">
      <c r="U19089" s="4"/>
      <c r="V19089" s="4"/>
      <c r="W19089" s="4"/>
      <c r="X19089" s="4"/>
      <c r="AJ19089" s="4"/>
      <c r="AK19089" s="4"/>
      <c r="AL19089" s="4"/>
      <c r="AM19089" s="4"/>
    </row>
    <row r="19090" spans="21:39" x14ac:dyDescent="0.2">
      <c r="U19090" s="4"/>
      <c r="V19090" s="4"/>
      <c r="W19090" s="4"/>
      <c r="X19090" s="4"/>
      <c r="AJ19090" s="4"/>
      <c r="AK19090" s="4"/>
      <c r="AL19090" s="4"/>
      <c r="AM19090" s="4"/>
    </row>
    <row r="19091" spans="21:39" x14ac:dyDescent="0.2">
      <c r="U19091" s="4"/>
      <c r="V19091" s="4"/>
      <c r="W19091" s="4"/>
      <c r="X19091" s="4"/>
      <c r="AJ19091" s="4"/>
      <c r="AK19091" s="4"/>
      <c r="AL19091" s="4"/>
      <c r="AM19091" s="4"/>
    </row>
    <row r="19092" spans="21:39" x14ac:dyDescent="0.2">
      <c r="U19092" s="4"/>
      <c r="V19092" s="4"/>
      <c r="W19092" s="4"/>
      <c r="X19092" s="4"/>
      <c r="AJ19092" s="4"/>
      <c r="AK19092" s="4"/>
      <c r="AL19092" s="4"/>
      <c r="AM19092" s="4"/>
    </row>
    <row r="19093" spans="21:39" x14ac:dyDescent="0.2">
      <c r="U19093" s="4"/>
      <c r="V19093" s="4"/>
      <c r="W19093" s="4"/>
      <c r="X19093" s="4"/>
      <c r="AJ19093" s="4"/>
      <c r="AK19093" s="4"/>
      <c r="AL19093" s="4"/>
      <c r="AM19093" s="4"/>
    </row>
    <row r="19094" spans="21:39" x14ac:dyDescent="0.2">
      <c r="U19094" s="4"/>
      <c r="V19094" s="4"/>
      <c r="W19094" s="4"/>
      <c r="X19094" s="4"/>
      <c r="AJ19094" s="4"/>
      <c r="AK19094" s="4"/>
      <c r="AL19094" s="4"/>
      <c r="AM19094" s="4"/>
    </row>
    <row r="19095" spans="21:39" x14ac:dyDescent="0.2">
      <c r="U19095" s="4"/>
      <c r="V19095" s="4"/>
      <c r="W19095" s="4"/>
      <c r="X19095" s="4"/>
      <c r="AJ19095" s="4"/>
      <c r="AK19095" s="4"/>
      <c r="AL19095" s="4"/>
      <c r="AM19095" s="4"/>
    </row>
    <row r="19096" spans="21:39" x14ac:dyDescent="0.2">
      <c r="U19096" s="4"/>
      <c r="V19096" s="4"/>
      <c r="W19096" s="4"/>
      <c r="X19096" s="4"/>
      <c r="AJ19096" s="4"/>
      <c r="AK19096" s="4"/>
      <c r="AL19096" s="4"/>
      <c r="AM19096" s="4"/>
    </row>
    <row r="19097" spans="21:39" x14ac:dyDescent="0.2">
      <c r="U19097" s="4"/>
      <c r="V19097" s="4"/>
      <c r="W19097" s="4"/>
      <c r="X19097" s="4"/>
      <c r="AJ19097" s="4"/>
      <c r="AK19097" s="4"/>
      <c r="AL19097" s="4"/>
      <c r="AM19097" s="4"/>
    </row>
    <row r="19098" spans="21:39" x14ac:dyDescent="0.2">
      <c r="U19098" s="4"/>
      <c r="V19098" s="4"/>
      <c r="W19098" s="4"/>
      <c r="X19098" s="4"/>
      <c r="AJ19098" s="4"/>
      <c r="AK19098" s="4"/>
      <c r="AL19098" s="4"/>
      <c r="AM19098" s="4"/>
    </row>
    <row r="19099" spans="21:39" x14ac:dyDescent="0.2">
      <c r="U19099" s="4"/>
      <c r="V19099" s="4"/>
      <c r="W19099" s="4"/>
      <c r="X19099" s="4"/>
      <c r="AJ19099" s="4"/>
      <c r="AK19099" s="4"/>
      <c r="AL19099" s="4"/>
      <c r="AM19099" s="4"/>
    </row>
    <row r="19100" spans="21:39" x14ac:dyDescent="0.2">
      <c r="U19100" s="4"/>
      <c r="V19100" s="4"/>
      <c r="W19100" s="4"/>
      <c r="X19100" s="4"/>
      <c r="AJ19100" s="4"/>
      <c r="AK19100" s="4"/>
      <c r="AL19100" s="4"/>
      <c r="AM19100" s="4"/>
    </row>
    <row r="19101" spans="21:39" x14ac:dyDescent="0.2">
      <c r="U19101" s="4"/>
      <c r="V19101" s="4"/>
      <c r="W19101" s="4"/>
      <c r="X19101" s="4"/>
      <c r="AJ19101" s="4"/>
      <c r="AK19101" s="4"/>
      <c r="AL19101" s="4"/>
      <c r="AM19101" s="4"/>
    </row>
    <row r="19102" spans="21:39" x14ac:dyDescent="0.2">
      <c r="U19102" s="4"/>
      <c r="V19102" s="4"/>
      <c r="W19102" s="4"/>
      <c r="X19102" s="4"/>
      <c r="AJ19102" s="4"/>
      <c r="AK19102" s="4"/>
      <c r="AL19102" s="4"/>
      <c r="AM19102" s="4"/>
    </row>
    <row r="19103" spans="21:39" x14ac:dyDescent="0.2">
      <c r="U19103" s="4"/>
      <c r="V19103" s="4"/>
      <c r="W19103" s="4"/>
      <c r="X19103" s="4"/>
      <c r="AJ19103" s="4"/>
      <c r="AK19103" s="4"/>
      <c r="AL19103" s="4"/>
      <c r="AM19103" s="4"/>
    </row>
    <row r="19104" spans="21:39" x14ac:dyDescent="0.2">
      <c r="U19104" s="4"/>
      <c r="V19104" s="4"/>
      <c r="W19104" s="4"/>
      <c r="X19104" s="4"/>
      <c r="AJ19104" s="4"/>
      <c r="AK19104" s="4"/>
      <c r="AL19104" s="4"/>
      <c r="AM19104" s="4"/>
    </row>
    <row r="19105" spans="21:39" x14ac:dyDescent="0.2">
      <c r="U19105" s="4"/>
      <c r="V19105" s="4"/>
      <c r="W19105" s="4"/>
      <c r="X19105" s="4"/>
      <c r="AJ19105" s="4"/>
      <c r="AK19105" s="4"/>
      <c r="AL19105" s="4"/>
      <c r="AM19105" s="4"/>
    </row>
    <row r="19106" spans="21:39" x14ac:dyDescent="0.2">
      <c r="U19106" s="4"/>
      <c r="V19106" s="4"/>
      <c r="W19106" s="4"/>
      <c r="X19106" s="4"/>
      <c r="AJ19106" s="4"/>
      <c r="AK19106" s="4"/>
      <c r="AL19106" s="4"/>
      <c r="AM19106" s="4"/>
    </row>
    <row r="19107" spans="21:39" x14ac:dyDescent="0.2">
      <c r="U19107" s="4"/>
      <c r="V19107" s="4"/>
      <c r="W19107" s="4"/>
      <c r="X19107" s="4"/>
      <c r="AJ19107" s="4"/>
      <c r="AK19107" s="4"/>
      <c r="AL19107" s="4"/>
      <c r="AM19107" s="4"/>
    </row>
    <row r="19108" spans="21:39" x14ac:dyDescent="0.2">
      <c r="U19108" s="4"/>
      <c r="V19108" s="4"/>
      <c r="W19108" s="4"/>
      <c r="X19108" s="4"/>
      <c r="AJ19108" s="4"/>
      <c r="AK19108" s="4"/>
      <c r="AL19108" s="4"/>
      <c r="AM19108" s="4"/>
    </row>
    <row r="19109" spans="21:39" x14ac:dyDescent="0.2">
      <c r="U19109" s="4"/>
      <c r="V19109" s="4"/>
      <c r="W19109" s="4"/>
      <c r="X19109" s="4"/>
      <c r="AJ19109" s="4"/>
      <c r="AK19109" s="4"/>
      <c r="AL19109" s="4"/>
      <c r="AM19109" s="4"/>
    </row>
    <row r="19110" spans="21:39" x14ac:dyDescent="0.2">
      <c r="U19110" s="4"/>
      <c r="V19110" s="4"/>
      <c r="W19110" s="4"/>
      <c r="X19110" s="4"/>
      <c r="AJ19110" s="4"/>
      <c r="AK19110" s="4"/>
      <c r="AL19110" s="4"/>
      <c r="AM19110" s="4"/>
    </row>
    <row r="19111" spans="21:39" x14ac:dyDescent="0.2">
      <c r="U19111" s="4"/>
      <c r="V19111" s="4"/>
      <c r="W19111" s="4"/>
      <c r="X19111" s="4"/>
      <c r="AJ19111" s="4"/>
      <c r="AK19111" s="4"/>
      <c r="AL19111" s="4"/>
      <c r="AM19111" s="4"/>
    </row>
    <row r="19112" spans="21:39" x14ac:dyDescent="0.2">
      <c r="U19112" s="4"/>
      <c r="V19112" s="4"/>
      <c r="W19112" s="4"/>
      <c r="X19112" s="4"/>
      <c r="AJ19112" s="4"/>
      <c r="AK19112" s="4"/>
      <c r="AL19112" s="4"/>
      <c r="AM19112" s="4"/>
    </row>
    <row r="19113" spans="21:39" x14ac:dyDescent="0.2">
      <c r="U19113" s="4"/>
      <c r="V19113" s="4"/>
      <c r="W19113" s="4"/>
      <c r="X19113" s="4"/>
      <c r="AJ19113" s="4"/>
      <c r="AK19113" s="4"/>
      <c r="AL19113" s="4"/>
      <c r="AM19113" s="4"/>
    </row>
    <row r="19114" spans="21:39" x14ac:dyDescent="0.2">
      <c r="U19114" s="4"/>
      <c r="V19114" s="4"/>
      <c r="W19114" s="4"/>
      <c r="X19114" s="4"/>
      <c r="AJ19114" s="4"/>
      <c r="AK19114" s="4"/>
      <c r="AL19114" s="4"/>
      <c r="AM19114" s="4"/>
    </row>
    <row r="19115" spans="21:39" x14ac:dyDescent="0.2">
      <c r="U19115" s="4"/>
      <c r="V19115" s="4"/>
      <c r="W19115" s="4"/>
      <c r="X19115" s="4"/>
      <c r="AJ19115" s="4"/>
      <c r="AK19115" s="4"/>
      <c r="AL19115" s="4"/>
      <c r="AM19115" s="4"/>
    </row>
    <row r="19116" spans="21:39" x14ac:dyDescent="0.2">
      <c r="U19116" s="4"/>
      <c r="V19116" s="4"/>
      <c r="W19116" s="4"/>
      <c r="X19116" s="4"/>
      <c r="AJ19116" s="4"/>
      <c r="AK19116" s="4"/>
      <c r="AL19116" s="4"/>
      <c r="AM19116" s="4"/>
    </row>
    <row r="19117" spans="21:39" x14ac:dyDescent="0.2">
      <c r="U19117" s="4"/>
      <c r="V19117" s="4"/>
      <c r="W19117" s="4"/>
      <c r="X19117" s="4"/>
      <c r="AJ19117" s="4"/>
      <c r="AK19117" s="4"/>
      <c r="AL19117" s="4"/>
      <c r="AM19117" s="4"/>
    </row>
    <row r="19118" spans="21:39" x14ac:dyDescent="0.2">
      <c r="U19118" s="4"/>
      <c r="V19118" s="4"/>
      <c r="W19118" s="4"/>
      <c r="X19118" s="4"/>
      <c r="AJ19118" s="4"/>
      <c r="AK19118" s="4"/>
      <c r="AL19118" s="4"/>
      <c r="AM19118" s="4"/>
    </row>
    <row r="19119" spans="21:39" x14ac:dyDescent="0.2">
      <c r="U19119" s="4"/>
      <c r="V19119" s="4"/>
      <c r="W19119" s="4"/>
      <c r="X19119" s="4"/>
      <c r="AJ19119" s="4"/>
      <c r="AK19119" s="4"/>
      <c r="AL19119" s="4"/>
      <c r="AM19119" s="4"/>
    </row>
    <row r="19120" spans="21:39" x14ac:dyDescent="0.2">
      <c r="U19120" s="4"/>
      <c r="V19120" s="4"/>
      <c r="W19120" s="4"/>
      <c r="X19120" s="4"/>
      <c r="AJ19120" s="4"/>
      <c r="AK19120" s="4"/>
      <c r="AL19120" s="4"/>
      <c r="AM19120" s="4"/>
    </row>
    <row r="19121" spans="21:39" x14ac:dyDescent="0.2">
      <c r="U19121" s="4"/>
      <c r="V19121" s="4"/>
      <c r="W19121" s="4"/>
      <c r="X19121" s="4"/>
      <c r="AJ19121" s="4"/>
      <c r="AK19121" s="4"/>
      <c r="AL19121" s="4"/>
      <c r="AM19121" s="4"/>
    </row>
    <row r="19122" spans="21:39" x14ac:dyDescent="0.2">
      <c r="U19122" s="4"/>
      <c r="V19122" s="4"/>
      <c r="W19122" s="4"/>
      <c r="X19122" s="4"/>
      <c r="AJ19122" s="4"/>
      <c r="AK19122" s="4"/>
      <c r="AL19122" s="4"/>
      <c r="AM19122" s="4"/>
    </row>
    <row r="19123" spans="21:39" x14ac:dyDescent="0.2">
      <c r="U19123" s="4"/>
      <c r="V19123" s="4"/>
      <c r="W19123" s="4"/>
      <c r="X19123" s="4"/>
      <c r="AJ19123" s="4"/>
      <c r="AK19123" s="4"/>
      <c r="AL19123" s="4"/>
      <c r="AM19123" s="4"/>
    </row>
    <row r="19124" spans="21:39" x14ac:dyDescent="0.2">
      <c r="U19124" s="4"/>
      <c r="V19124" s="4"/>
      <c r="W19124" s="4"/>
      <c r="X19124" s="4"/>
      <c r="AJ19124" s="4"/>
      <c r="AK19124" s="4"/>
      <c r="AL19124" s="4"/>
      <c r="AM19124" s="4"/>
    </row>
    <row r="19125" spans="21:39" x14ac:dyDescent="0.2">
      <c r="U19125" s="4"/>
      <c r="V19125" s="4"/>
      <c r="W19125" s="4"/>
      <c r="X19125" s="4"/>
      <c r="AJ19125" s="4"/>
      <c r="AK19125" s="4"/>
      <c r="AL19125" s="4"/>
      <c r="AM19125" s="4"/>
    </row>
    <row r="19126" spans="21:39" x14ac:dyDescent="0.2">
      <c r="U19126" s="4"/>
      <c r="V19126" s="4"/>
      <c r="W19126" s="4"/>
      <c r="X19126" s="4"/>
      <c r="AJ19126" s="4"/>
      <c r="AK19126" s="4"/>
      <c r="AL19126" s="4"/>
      <c r="AM19126" s="4"/>
    </row>
    <row r="19127" spans="21:39" x14ac:dyDescent="0.2">
      <c r="U19127" s="4"/>
      <c r="V19127" s="4"/>
      <c r="W19127" s="4"/>
      <c r="X19127" s="4"/>
      <c r="AJ19127" s="4"/>
      <c r="AK19127" s="4"/>
      <c r="AL19127" s="4"/>
      <c r="AM19127" s="4"/>
    </row>
    <row r="19128" spans="21:39" x14ac:dyDescent="0.2">
      <c r="U19128" s="4"/>
      <c r="V19128" s="4"/>
      <c r="W19128" s="4"/>
      <c r="X19128" s="4"/>
      <c r="AJ19128" s="4"/>
      <c r="AK19128" s="4"/>
      <c r="AL19128" s="4"/>
      <c r="AM19128" s="4"/>
    </row>
    <row r="19129" spans="21:39" x14ac:dyDescent="0.2">
      <c r="U19129" s="4"/>
      <c r="V19129" s="4"/>
      <c r="W19129" s="4"/>
      <c r="X19129" s="4"/>
      <c r="AJ19129" s="4"/>
      <c r="AK19129" s="4"/>
      <c r="AL19129" s="4"/>
      <c r="AM19129" s="4"/>
    </row>
    <row r="19130" spans="21:39" x14ac:dyDescent="0.2">
      <c r="U19130" s="4"/>
      <c r="V19130" s="4"/>
      <c r="W19130" s="4"/>
      <c r="X19130" s="4"/>
      <c r="AJ19130" s="4"/>
      <c r="AK19130" s="4"/>
      <c r="AL19130" s="4"/>
      <c r="AM19130" s="4"/>
    </row>
    <row r="19131" spans="21:39" x14ac:dyDescent="0.2">
      <c r="U19131" s="4"/>
      <c r="V19131" s="4"/>
      <c r="W19131" s="4"/>
      <c r="X19131" s="4"/>
      <c r="AJ19131" s="4"/>
      <c r="AK19131" s="4"/>
      <c r="AL19131" s="4"/>
      <c r="AM19131" s="4"/>
    </row>
    <row r="19132" spans="21:39" x14ac:dyDescent="0.2">
      <c r="U19132" s="4"/>
      <c r="V19132" s="4"/>
      <c r="W19132" s="4"/>
      <c r="X19132" s="4"/>
      <c r="AJ19132" s="4"/>
      <c r="AK19132" s="4"/>
      <c r="AL19132" s="4"/>
      <c r="AM19132" s="4"/>
    </row>
    <row r="19133" spans="21:39" x14ac:dyDescent="0.2">
      <c r="U19133" s="4"/>
      <c r="V19133" s="4"/>
      <c r="W19133" s="4"/>
      <c r="X19133" s="4"/>
      <c r="AJ19133" s="4"/>
      <c r="AK19133" s="4"/>
      <c r="AL19133" s="4"/>
      <c r="AM19133" s="4"/>
    </row>
    <row r="19134" spans="21:39" x14ac:dyDescent="0.2">
      <c r="U19134" s="4"/>
      <c r="V19134" s="4"/>
      <c r="W19134" s="4"/>
      <c r="X19134" s="4"/>
      <c r="AJ19134" s="4"/>
      <c r="AK19134" s="4"/>
      <c r="AL19134" s="4"/>
      <c r="AM19134" s="4"/>
    </row>
    <row r="19135" spans="21:39" x14ac:dyDescent="0.2">
      <c r="U19135" s="4"/>
      <c r="V19135" s="4"/>
      <c r="W19135" s="4"/>
      <c r="X19135" s="4"/>
      <c r="AJ19135" s="4"/>
      <c r="AK19135" s="4"/>
      <c r="AL19135" s="4"/>
      <c r="AM19135" s="4"/>
    </row>
    <row r="19136" spans="21:39" x14ac:dyDescent="0.2">
      <c r="U19136" s="4"/>
      <c r="V19136" s="4"/>
      <c r="W19136" s="4"/>
      <c r="X19136" s="4"/>
      <c r="AJ19136" s="4"/>
      <c r="AK19136" s="4"/>
      <c r="AL19136" s="4"/>
      <c r="AM19136" s="4"/>
    </row>
    <row r="19137" spans="21:39" x14ac:dyDescent="0.2">
      <c r="U19137" s="4"/>
      <c r="V19137" s="4"/>
      <c r="W19137" s="4"/>
      <c r="X19137" s="4"/>
      <c r="AJ19137" s="4"/>
      <c r="AK19137" s="4"/>
      <c r="AL19137" s="4"/>
      <c r="AM19137" s="4"/>
    </row>
    <row r="19138" spans="21:39" x14ac:dyDescent="0.2">
      <c r="U19138" s="4"/>
      <c r="V19138" s="4"/>
      <c r="W19138" s="4"/>
      <c r="X19138" s="4"/>
      <c r="AJ19138" s="4"/>
      <c r="AK19138" s="4"/>
      <c r="AL19138" s="4"/>
      <c r="AM19138" s="4"/>
    </row>
    <row r="19139" spans="21:39" x14ac:dyDescent="0.2">
      <c r="U19139" s="4"/>
      <c r="V19139" s="4"/>
      <c r="W19139" s="4"/>
      <c r="X19139" s="4"/>
      <c r="AJ19139" s="4"/>
      <c r="AK19139" s="4"/>
      <c r="AL19139" s="4"/>
      <c r="AM19139" s="4"/>
    </row>
    <row r="19140" spans="21:39" x14ac:dyDescent="0.2">
      <c r="U19140" s="4"/>
      <c r="V19140" s="4"/>
      <c r="W19140" s="4"/>
      <c r="X19140" s="4"/>
      <c r="AJ19140" s="4"/>
      <c r="AK19140" s="4"/>
      <c r="AL19140" s="4"/>
      <c r="AM19140" s="4"/>
    </row>
    <row r="19141" spans="21:39" x14ac:dyDescent="0.2">
      <c r="U19141" s="4"/>
      <c r="V19141" s="4"/>
      <c r="W19141" s="4"/>
      <c r="X19141" s="4"/>
      <c r="AJ19141" s="4"/>
      <c r="AK19141" s="4"/>
      <c r="AL19141" s="4"/>
      <c r="AM19141" s="4"/>
    </row>
    <row r="19142" spans="21:39" x14ac:dyDescent="0.2">
      <c r="U19142" s="4"/>
      <c r="V19142" s="4"/>
      <c r="W19142" s="4"/>
      <c r="X19142" s="4"/>
      <c r="AJ19142" s="4"/>
      <c r="AK19142" s="4"/>
      <c r="AL19142" s="4"/>
      <c r="AM19142" s="4"/>
    </row>
    <row r="19143" spans="21:39" x14ac:dyDescent="0.2">
      <c r="U19143" s="4"/>
      <c r="V19143" s="4"/>
      <c r="W19143" s="4"/>
      <c r="X19143" s="4"/>
      <c r="AJ19143" s="4"/>
      <c r="AK19143" s="4"/>
      <c r="AL19143" s="4"/>
      <c r="AM19143" s="4"/>
    </row>
    <row r="19144" spans="21:39" x14ac:dyDescent="0.2">
      <c r="U19144" s="4"/>
      <c r="V19144" s="4"/>
      <c r="W19144" s="4"/>
      <c r="X19144" s="4"/>
      <c r="AJ19144" s="4"/>
      <c r="AK19144" s="4"/>
      <c r="AL19144" s="4"/>
      <c r="AM19144" s="4"/>
    </row>
    <row r="19145" spans="21:39" x14ac:dyDescent="0.2">
      <c r="U19145" s="4"/>
      <c r="V19145" s="4"/>
      <c r="W19145" s="4"/>
      <c r="X19145" s="4"/>
      <c r="AJ19145" s="4"/>
      <c r="AK19145" s="4"/>
      <c r="AL19145" s="4"/>
      <c r="AM19145" s="4"/>
    </row>
    <row r="19146" spans="21:39" x14ac:dyDescent="0.2">
      <c r="U19146" s="4"/>
      <c r="V19146" s="4"/>
      <c r="W19146" s="4"/>
      <c r="X19146" s="4"/>
      <c r="AJ19146" s="4"/>
      <c r="AK19146" s="4"/>
      <c r="AL19146" s="4"/>
      <c r="AM19146" s="4"/>
    </row>
    <row r="19147" spans="21:39" x14ac:dyDescent="0.2">
      <c r="U19147" s="4"/>
      <c r="V19147" s="4"/>
      <c r="W19147" s="4"/>
      <c r="X19147" s="4"/>
      <c r="AJ19147" s="4"/>
      <c r="AK19147" s="4"/>
      <c r="AL19147" s="4"/>
      <c r="AM19147" s="4"/>
    </row>
    <row r="19148" spans="21:39" x14ac:dyDescent="0.2">
      <c r="U19148" s="4"/>
      <c r="V19148" s="4"/>
      <c r="W19148" s="4"/>
      <c r="X19148" s="4"/>
      <c r="AJ19148" s="4"/>
      <c r="AK19148" s="4"/>
      <c r="AL19148" s="4"/>
      <c r="AM19148" s="4"/>
    </row>
    <row r="19149" spans="21:39" x14ac:dyDescent="0.2">
      <c r="U19149" s="4"/>
      <c r="V19149" s="4"/>
      <c r="W19149" s="4"/>
      <c r="X19149" s="4"/>
      <c r="AJ19149" s="4"/>
      <c r="AK19149" s="4"/>
      <c r="AL19149" s="4"/>
      <c r="AM19149" s="4"/>
    </row>
    <row r="19150" spans="21:39" x14ac:dyDescent="0.2">
      <c r="U19150" s="4"/>
      <c r="V19150" s="4"/>
      <c r="W19150" s="4"/>
      <c r="X19150" s="4"/>
      <c r="AJ19150" s="4"/>
      <c r="AK19150" s="4"/>
      <c r="AL19150" s="4"/>
      <c r="AM19150" s="4"/>
    </row>
    <row r="19151" spans="21:39" x14ac:dyDescent="0.2">
      <c r="U19151" s="4"/>
      <c r="V19151" s="4"/>
      <c r="W19151" s="4"/>
      <c r="X19151" s="4"/>
      <c r="AJ19151" s="4"/>
      <c r="AK19151" s="4"/>
      <c r="AL19151" s="4"/>
      <c r="AM19151" s="4"/>
    </row>
    <row r="19152" spans="21:39" x14ac:dyDescent="0.2">
      <c r="U19152" s="4"/>
      <c r="V19152" s="4"/>
      <c r="W19152" s="4"/>
      <c r="X19152" s="4"/>
      <c r="AJ19152" s="4"/>
      <c r="AK19152" s="4"/>
      <c r="AL19152" s="4"/>
      <c r="AM19152" s="4"/>
    </row>
    <row r="19153" spans="21:39" x14ac:dyDescent="0.2">
      <c r="U19153" s="4"/>
      <c r="V19153" s="4"/>
      <c r="W19153" s="4"/>
      <c r="X19153" s="4"/>
      <c r="AJ19153" s="4"/>
      <c r="AK19153" s="4"/>
      <c r="AL19153" s="4"/>
      <c r="AM19153" s="4"/>
    </row>
    <row r="19154" spans="21:39" x14ac:dyDescent="0.2">
      <c r="U19154" s="4"/>
      <c r="V19154" s="4"/>
      <c r="W19154" s="4"/>
      <c r="X19154" s="4"/>
      <c r="AJ19154" s="4"/>
      <c r="AK19154" s="4"/>
      <c r="AL19154" s="4"/>
      <c r="AM19154" s="4"/>
    </row>
    <row r="19155" spans="21:39" x14ac:dyDescent="0.2">
      <c r="U19155" s="4"/>
      <c r="V19155" s="4"/>
      <c r="W19155" s="4"/>
      <c r="X19155" s="4"/>
      <c r="AJ19155" s="4"/>
      <c r="AK19155" s="4"/>
      <c r="AL19155" s="4"/>
      <c r="AM19155" s="4"/>
    </row>
    <row r="19156" spans="21:39" x14ac:dyDescent="0.2">
      <c r="U19156" s="4"/>
      <c r="V19156" s="4"/>
      <c r="W19156" s="4"/>
      <c r="X19156" s="4"/>
      <c r="AJ19156" s="4"/>
      <c r="AK19156" s="4"/>
      <c r="AL19156" s="4"/>
      <c r="AM19156" s="4"/>
    </row>
    <row r="19157" spans="21:39" x14ac:dyDescent="0.2">
      <c r="U19157" s="4"/>
      <c r="V19157" s="4"/>
      <c r="W19157" s="4"/>
      <c r="X19157" s="4"/>
      <c r="AJ19157" s="4"/>
      <c r="AK19157" s="4"/>
      <c r="AL19157" s="4"/>
      <c r="AM19157" s="4"/>
    </row>
    <row r="19158" spans="21:39" x14ac:dyDescent="0.2">
      <c r="U19158" s="4"/>
      <c r="V19158" s="4"/>
      <c r="W19158" s="4"/>
      <c r="X19158" s="4"/>
      <c r="AJ19158" s="4"/>
      <c r="AK19158" s="4"/>
      <c r="AL19158" s="4"/>
      <c r="AM19158" s="4"/>
    </row>
    <row r="19159" spans="21:39" x14ac:dyDescent="0.2">
      <c r="U19159" s="4"/>
      <c r="V19159" s="4"/>
      <c r="W19159" s="4"/>
      <c r="X19159" s="4"/>
      <c r="AJ19159" s="4"/>
      <c r="AK19159" s="4"/>
      <c r="AL19159" s="4"/>
      <c r="AM19159" s="4"/>
    </row>
    <row r="19160" spans="21:39" x14ac:dyDescent="0.2">
      <c r="U19160" s="4"/>
      <c r="V19160" s="4"/>
      <c r="W19160" s="4"/>
      <c r="X19160" s="4"/>
      <c r="AJ19160" s="4"/>
      <c r="AK19160" s="4"/>
      <c r="AL19160" s="4"/>
      <c r="AM19160" s="4"/>
    </row>
    <row r="19161" spans="21:39" x14ac:dyDescent="0.2">
      <c r="U19161" s="4"/>
      <c r="V19161" s="4"/>
      <c r="W19161" s="4"/>
      <c r="X19161" s="4"/>
      <c r="AJ19161" s="4"/>
      <c r="AK19161" s="4"/>
      <c r="AL19161" s="4"/>
      <c r="AM19161" s="4"/>
    </row>
    <row r="19162" spans="21:39" x14ac:dyDescent="0.2">
      <c r="U19162" s="4"/>
      <c r="V19162" s="4"/>
      <c r="W19162" s="4"/>
      <c r="X19162" s="4"/>
      <c r="AJ19162" s="4"/>
      <c r="AK19162" s="4"/>
      <c r="AL19162" s="4"/>
      <c r="AM19162" s="4"/>
    </row>
    <row r="19163" spans="21:39" x14ac:dyDescent="0.2">
      <c r="U19163" s="4"/>
      <c r="V19163" s="4"/>
      <c r="W19163" s="4"/>
      <c r="X19163" s="4"/>
      <c r="AJ19163" s="4"/>
      <c r="AK19163" s="4"/>
      <c r="AL19163" s="4"/>
      <c r="AM19163" s="4"/>
    </row>
    <row r="19164" spans="21:39" x14ac:dyDescent="0.2">
      <c r="U19164" s="4"/>
      <c r="V19164" s="4"/>
      <c r="W19164" s="4"/>
      <c r="X19164" s="4"/>
      <c r="AJ19164" s="4"/>
      <c r="AK19164" s="4"/>
      <c r="AL19164" s="4"/>
      <c r="AM19164" s="4"/>
    </row>
    <row r="19165" spans="21:39" x14ac:dyDescent="0.2">
      <c r="U19165" s="4"/>
      <c r="V19165" s="4"/>
      <c r="W19165" s="4"/>
      <c r="X19165" s="4"/>
      <c r="AJ19165" s="4"/>
      <c r="AK19165" s="4"/>
      <c r="AL19165" s="4"/>
      <c r="AM19165" s="4"/>
    </row>
    <row r="19166" spans="21:39" x14ac:dyDescent="0.2">
      <c r="U19166" s="4"/>
      <c r="V19166" s="4"/>
      <c r="W19166" s="4"/>
      <c r="X19166" s="4"/>
      <c r="AJ19166" s="4"/>
      <c r="AK19166" s="4"/>
      <c r="AL19166" s="4"/>
      <c r="AM19166" s="4"/>
    </row>
    <row r="19167" spans="21:39" x14ac:dyDescent="0.2">
      <c r="U19167" s="4"/>
      <c r="V19167" s="4"/>
      <c r="W19167" s="4"/>
      <c r="X19167" s="4"/>
      <c r="AJ19167" s="4"/>
      <c r="AK19167" s="4"/>
      <c r="AL19167" s="4"/>
      <c r="AM19167" s="4"/>
    </row>
    <row r="19168" spans="21:39" x14ac:dyDescent="0.2">
      <c r="U19168" s="4"/>
      <c r="V19168" s="4"/>
      <c r="W19168" s="4"/>
      <c r="X19168" s="4"/>
      <c r="AJ19168" s="4"/>
      <c r="AK19168" s="4"/>
      <c r="AL19168" s="4"/>
      <c r="AM19168" s="4"/>
    </row>
    <row r="19169" spans="21:39" x14ac:dyDescent="0.2">
      <c r="U19169" s="4"/>
      <c r="V19169" s="4"/>
      <c r="W19169" s="4"/>
      <c r="X19169" s="4"/>
      <c r="AJ19169" s="4"/>
      <c r="AK19169" s="4"/>
      <c r="AL19169" s="4"/>
      <c r="AM19169" s="4"/>
    </row>
    <row r="19170" spans="21:39" x14ac:dyDescent="0.2">
      <c r="U19170" s="4"/>
      <c r="V19170" s="4"/>
      <c r="W19170" s="4"/>
      <c r="X19170" s="4"/>
      <c r="AJ19170" s="4"/>
      <c r="AK19170" s="4"/>
      <c r="AL19170" s="4"/>
      <c r="AM19170" s="4"/>
    </row>
    <row r="19171" spans="21:39" x14ac:dyDescent="0.2">
      <c r="U19171" s="4"/>
      <c r="V19171" s="4"/>
      <c r="W19171" s="4"/>
      <c r="X19171" s="4"/>
      <c r="AJ19171" s="4"/>
      <c r="AK19171" s="4"/>
      <c r="AL19171" s="4"/>
      <c r="AM19171" s="4"/>
    </row>
    <row r="19172" spans="21:39" x14ac:dyDescent="0.2">
      <c r="U19172" s="4"/>
      <c r="V19172" s="4"/>
      <c r="W19172" s="4"/>
      <c r="X19172" s="4"/>
      <c r="AJ19172" s="4"/>
      <c r="AK19172" s="4"/>
      <c r="AL19172" s="4"/>
      <c r="AM19172" s="4"/>
    </row>
    <row r="19173" spans="21:39" x14ac:dyDescent="0.2">
      <c r="U19173" s="4"/>
      <c r="V19173" s="4"/>
      <c r="W19173" s="4"/>
      <c r="X19173" s="4"/>
      <c r="AJ19173" s="4"/>
      <c r="AK19173" s="4"/>
      <c r="AL19173" s="4"/>
      <c r="AM19173" s="4"/>
    </row>
    <row r="19174" spans="21:39" x14ac:dyDescent="0.2">
      <c r="U19174" s="4"/>
      <c r="V19174" s="4"/>
      <c r="W19174" s="4"/>
      <c r="X19174" s="4"/>
      <c r="AJ19174" s="4"/>
      <c r="AK19174" s="4"/>
      <c r="AL19174" s="4"/>
      <c r="AM19174" s="4"/>
    </row>
    <row r="19175" spans="21:39" x14ac:dyDescent="0.2">
      <c r="U19175" s="4"/>
      <c r="V19175" s="4"/>
      <c r="W19175" s="4"/>
      <c r="X19175" s="4"/>
      <c r="AJ19175" s="4"/>
      <c r="AK19175" s="4"/>
      <c r="AL19175" s="4"/>
      <c r="AM19175" s="4"/>
    </row>
    <row r="19176" spans="21:39" x14ac:dyDescent="0.2">
      <c r="U19176" s="4"/>
      <c r="V19176" s="4"/>
      <c r="W19176" s="4"/>
      <c r="X19176" s="4"/>
      <c r="AJ19176" s="4"/>
      <c r="AK19176" s="4"/>
      <c r="AL19176" s="4"/>
      <c r="AM19176" s="4"/>
    </row>
    <row r="19177" spans="21:39" x14ac:dyDescent="0.2">
      <c r="U19177" s="4"/>
      <c r="V19177" s="4"/>
      <c r="W19177" s="4"/>
      <c r="X19177" s="4"/>
      <c r="AJ19177" s="4"/>
      <c r="AK19177" s="4"/>
      <c r="AL19177" s="4"/>
      <c r="AM19177" s="4"/>
    </row>
    <row r="19178" spans="21:39" x14ac:dyDescent="0.2">
      <c r="U19178" s="4"/>
      <c r="V19178" s="4"/>
      <c r="W19178" s="4"/>
      <c r="X19178" s="4"/>
      <c r="AJ19178" s="4"/>
      <c r="AK19178" s="4"/>
      <c r="AL19178" s="4"/>
      <c r="AM19178" s="4"/>
    </row>
    <row r="19179" spans="21:39" x14ac:dyDescent="0.2">
      <c r="U19179" s="4"/>
      <c r="V19179" s="4"/>
      <c r="W19179" s="4"/>
      <c r="X19179" s="4"/>
      <c r="AJ19179" s="4"/>
      <c r="AK19179" s="4"/>
      <c r="AL19179" s="4"/>
      <c r="AM19179" s="4"/>
    </row>
    <row r="19180" spans="21:39" x14ac:dyDescent="0.2">
      <c r="U19180" s="4"/>
      <c r="V19180" s="4"/>
      <c r="W19180" s="4"/>
      <c r="X19180" s="4"/>
      <c r="AJ19180" s="4"/>
      <c r="AK19180" s="4"/>
      <c r="AL19180" s="4"/>
      <c r="AM19180" s="4"/>
    </row>
    <row r="19181" spans="21:39" x14ac:dyDescent="0.2">
      <c r="U19181" s="4"/>
      <c r="V19181" s="4"/>
      <c r="W19181" s="4"/>
      <c r="X19181" s="4"/>
      <c r="AJ19181" s="4"/>
      <c r="AK19181" s="4"/>
      <c r="AL19181" s="4"/>
      <c r="AM19181" s="4"/>
    </row>
    <row r="19182" spans="21:39" x14ac:dyDescent="0.2">
      <c r="U19182" s="4"/>
      <c r="V19182" s="4"/>
      <c r="W19182" s="4"/>
      <c r="X19182" s="4"/>
      <c r="AJ19182" s="4"/>
      <c r="AK19182" s="4"/>
      <c r="AL19182" s="4"/>
      <c r="AM19182" s="4"/>
    </row>
    <row r="19183" spans="21:39" x14ac:dyDescent="0.2">
      <c r="U19183" s="4"/>
      <c r="V19183" s="4"/>
      <c r="W19183" s="4"/>
      <c r="X19183" s="4"/>
      <c r="AJ19183" s="4"/>
      <c r="AK19183" s="4"/>
      <c r="AL19183" s="4"/>
      <c r="AM19183" s="4"/>
    </row>
    <row r="19184" spans="21:39" x14ac:dyDescent="0.2">
      <c r="U19184" s="4"/>
      <c r="V19184" s="4"/>
      <c r="W19184" s="4"/>
      <c r="X19184" s="4"/>
      <c r="AJ19184" s="4"/>
      <c r="AK19184" s="4"/>
      <c r="AL19184" s="4"/>
      <c r="AM19184" s="4"/>
    </row>
    <row r="19185" spans="21:39" x14ac:dyDescent="0.2">
      <c r="U19185" s="4"/>
      <c r="V19185" s="4"/>
      <c r="W19185" s="4"/>
      <c r="X19185" s="4"/>
      <c r="AJ19185" s="4"/>
      <c r="AK19185" s="4"/>
      <c r="AL19185" s="4"/>
      <c r="AM19185" s="4"/>
    </row>
    <row r="19186" spans="21:39" x14ac:dyDescent="0.2">
      <c r="U19186" s="4"/>
      <c r="V19186" s="4"/>
      <c r="W19186" s="4"/>
      <c r="X19186" s="4"/>
      <c r="AJ19186" s="4"/>
      <c r="AK19186" s="4"/>
      <c r="AL19186" s="4"/>
      <c r="AM19186" s="4"/>
    </row>
    <row r="19187" spans="21:39" x14ac:dyDescent="0.2">
      <c r="U19187" s="4"/>
      <c r="V19187" s="4"/>
      <c r="W19187" s="4"/>
      <c r="X19187" s="4"/>
      <c r="AJ19187" s="4"/>
      <c r="AK19187" s="4"/>
      <c r="AL19187" s="4"/>
      <c r="AM19187" s="4"/>
    </row>
    <row r="19188" spans="21:39" x14ac:dyDescent="0.2">
      <c r="U19188" s="4"/>
      <c r="V19188" s="4"/>
      <c r="W19188" s="4"/>
      <c r="X19188" s="4"/>
      <c r="AJ19188" s="4"/>
      <c r="AK19188" s="4"/>
      <c r="AL19188" s="4"/>
      <c r="AM19188" s="4"/>
    </row>
    <row r="19189" spans="21:39" x14ac:dyDescent="0.2">
      <c r="U19189" s="4"/>
      <c r="V19189" s="4"/>
      <c r="W19189" s="4"/>
      <c r="X19189" s="4"/>
      <c r="AJ19189" s="4"/>
      <c r="AK19189" s="4"/>
      <c r="AL19189" s="4"/>
      <c r="AM19189" s="4"/>
    </row>
    <row r="19190" spans="21:39" x14ac:dyDescent="0.2">
      <c r="U19190" s="4"/>
      <c r="V19190" s="4"/>
      <c r="W19190" s="4"/>
      <c r="X19190" s="4"/>
      <c r="AJ19190" s="4"/>
      <c r="AK19190" s="4"/>
      <c r="AL19190" s="4"/>
      <c r="AM19190" s="4"/>
    </row>
    <row r="19191" spans="21:39" x14ac:dyDescent="0.2">
      <c r="U19191" s="4"/>
      <c r="V19191" s="4"/>
      <c r="W19191" s="4"/>
      <c r="X19191" s="4"/>
      <c r="AJ19191" s="4"/>
      <c r="AK19191" s="4"/>
      <c r="AL19191" s="4"/>
      <c r="AM19191" s="4"/>
    </row>
    <row r="19192" spans="21:39" x14ac:dyDescent="0.2">
      <c r="U19192" s="4"/>
      <c r="V19192" s="4"/>
      <c r="W19192" s="4"/>
      <c r="X19192" s="4"/>
      <c r="AJ19192" s="4"/>
      <c r="AK19192" s="4"/>
      <c r="AL19192" s="4"/>
      <c r="AM19192" s="4"/>
    </row>
    <row r="19193" spans="21:39" x14ac:dyDescent="0.2">
      <c r="U19193" s="4"/>
      <c r="V19193" s="4"/>
      <c r="W19193" s="4"/>
      <c r="X19193" s="4"/>
      <c r="AJ19193" s="4"/>
      <c r="AK19193" s="4"/>
      <c r="AL19193" s="4"/>
      <c r="AM19193" s="4"/>
    </row>
    <row r="19194" spans="21:39" x14ac:dyDescent="0.2">
      <c r="U19194" s="4"/>
      <c r="V19194" s="4"/>
      <c r="W19194" s="4"/>
      <c r="X19194" s="4"/>
      <c r="AJ19194" s="4"/>
      <c r="AK19194" s="4"/>
      <c r="AL19194" s="4"/>
      <c r="AM19194" s="4"/>
    </row>
    <row r="19195" spans="21:39" x14ac:dyDescent="0.2">
      <c r="U19195" s="4"/>
      <c r="V19195" s="4"/>
      <c r="W19195" s="4"/>
      <c r="X19195" s="4"/>
      <c r="AJ19195" s="4"/>
      <c r="AK19195" s="4"/>
      <c r="AL19195" s="4"/>
      <c r="AM19195" s="4"/>
    </row>
    <row r="19196" spans="21:39" x14ac:dyDescent="0.2">
      <c r="U19196" s="4"/>
      <c r="V19196" s="4"/>
      <c r="W19196" s="4"/>
      <c r="X19196" s="4"/>
      <c r="AJ19196" s="4"/>
      <c r="AK19196" s="4"/>
      <c r="AL19196" s="4"/>
      <c r="AM19196" s="4"/>
    </row>
    <row r="19197" spans="21:39" x14ac:dyDescent="0.2">
      <c r="U19197" s="4"/>
      <c r="V19197" s="4"/>
      <c r="W19197" s="4"/>
      <c r="X19197" s="4"/>
      <c r="AJ19197" s="4"/>
      <c r="AK19197" s="4"/>
      <c r="AL19197" s="4"/>
      <c r="AM19197" s="4"/>
    </row>
    <row r="19198" spans="21:39" x14ac:dyDescent="0.2">
      <c r="U19198" s="4"/>
      <c r="V19198" s="4"/>
      <c r="W19198" s="4"/>
      <c r="X19198" s="4"/>
      <c r="AJ19198" s="4"/>
      <c r="AK19198" s="4"/>
      <c r="AL19198" s="4"/>
      <c r="AM19198" s="4"/>
    </row>
    <row r="19199" spans="21:39" x14ac:dyDescent="0.2">
      <c r="U19199" s="4"/>
      <c r="V19199" s="4"/>
      <c r="W19199" s="4"/>
      <c r="X19199" s="4"/>
      <c r="AJ19199" s="4"/>
      <c r="AK19199" s="4"/>
      <c r="AL19199" s="4"/>
      <c r="AM19199" s="4"/>
    </row>
    <row r="19200" spans="21:39" x14ac:dyDescent="0.2">
      <c r="U19200" s="4"/>
      <c r="V19200" s="4"/>
      <c r="W19200" s="4"/>
      <c r="X19200" s="4"/>
      <c r="AJ19200" s="4"/>
      <c r="AK19200" s="4"/>
      <c r="AL19200" s="4"/>
      <c r="AM19200" s="4"/>
    </row>
    <row r="19201" spans="21:39" x14ac:dyDescent="0.2">
      <c r="U19201" s="4"/>
      <c r="V19201" s="4"/>
      <c r="W19201" s="4"/>
      <c r="X19201" s="4"/>
      <c r="AJ19201" s="4"/>
      <c r="AK19201" s="4"/>
      <c r="AL19201" s="4"/>
      <c r="AM19201" s="4"/>
    </row>
    <row r="19202" spans="21:39" x14ac:dyDescent="0.2">
      <c r="U19202" s="4"/>
      <c r="V19202" s="4"/>
      <c r="W19202" s="4"/>
      <c r="X19202" s="4"/>
      <c r="AJ19202" s="4"/>
      <c r="AK19202" s="4"/>
      <c r="AL19202" s="4"/>
      <c r="AM19202" s="4"/>
    </row>
    <row r="19203" spans="21:39" x14ac:dyDescent="0.2">
      <c r="U19203" s="4"/>
      <c r="V19203" s="4"/>
      <c r="W19203" s="4"/>
      <c r="X19203" s="4"/>
      <c r="AJ19203" s="4"/>
      <c r="AK19203" s="4"/>
      <c r="AL19203" s="4"/>
      <c r="AM19203" s="4"/>
    </row>
    <row r="19204" spans="21:39" x14ac:dyDescent="0.2">
      <c r="U19204" s="4"/>
      <c r="V19204" s="4"/>
      <c r="W19204" s="4"/>
      <c r="X19204" s="4"/>
      <c r="AJ19204" s="4"/>
      <c r="AK19204" s="4"/>
      <c r="AL19204" s="4"/>
      <c r="AM19204" s="4"/>
    </row>
    <row r="19205" spans="21:39" x14ac:dyDescent="0.2">
      <c r="U19205" s="4"/>
      <c r="V19205" s="4"/>
      <c r="W19205" s="4"/>
      <c r="X19205" s="4"/>
      <c r="AJ19205" s="4"/>
      <c r="AK19205" s="4"/>
      <c r="AL19205" s="4"/>
      <c r="AM19205" s="4"/>
    </row>
    <row r="19206" spans="21:39" x14ac:dyDescent="0.2">
      <c r="U19206" s="4"/>
      <c r="V19206" s="4"/>
      <c r="W19206" s="4"/>
      <c r="X19206" s="4"/>
      <c r="AJ19206" s="4"/>
      <c r="AK19206" s="4"/>
      <c r="AL19206" s="4"/>
      <c r="AM19206" s="4"/>
    </row>
    <row r="19207" spans="21:39" x14ac:dyDescent="0.2">
      <c r="U19207" s="4"/>
      <c r="V19207" s="4"/>
      <c r="W19207" s="4"/>
      <c r="X19207" s="4"/>
      <c r="AJ19207" s="4"/>
      <c r="AK19207" s="4"/>
      <c r="AL19207" s="4"/>
      <c r="AM19207" s="4"/>
    </row>
    <row r="19208" spans="21:39" x14ac:dyDescent="0.2">
      <c r="U19208" s="4"/>
      <c r="V19208" s="4"/>
      <c r="W19208" s="4"/>
      <c r="X19208" s="4"/>
      <c r="AJ19208" s="4"/>
      <c r="AK19208" s="4"/>
      <c r="AL19208" s="4"/>
      <c r="AM19208" s="4"/>
    </row>
    <row r="19209" spans="21:39" x14ac:dyDescent="0.2">
      <c r="U19209" s="4"/>
      <c r="V19209" s="4"/>
      <c r="W19209" s="4"/>
      <c r="X19209" s="4"/>
      <c r="AJ19209" s="4"/>
      <c r="AK19209" s="4"/>
      <c r="AL19209" s="4"/>
      <c r="AM19209" s="4"/>
    </row>
    <row r="19210" spans="21:39" x14ac:dyDescent="0.2">
      <c r="U19210" s="4"/>
      <c r="V19210" s="4"/>
      <c r="W19210" s="4"/>
      <c r="X19210" s="4"/>
      <c r="AJ19210" s="4"/>
      <c r="AK19210" s="4"/>
      <c r="AL19210" s="4"/>
      <c r="AM19210" s="4"/>
    </row>
    <row r="19211" spans="21:39" x14ac:dyDescent="0.2">
      <c r="U19211" s="4"/>
      <c r="V19211" s="4"/>
      <c r="W19211" s="4"/>
      <c r="X19211" s="4"/>
      <c r="AJ19211" s="4"/>
      <c r="AK19211" s="4"/>
      <c r="AL19211" s="4"/>
      <c r="AM19211" s="4"/>
    </row>
    <row r="19212" spans="21:39" x14ac:dyDescent="0.2">
      <c r="U19212" s="4"/>
      <c r="V19212" s="4"/>
      <c r="W19212" s="4"/>
      <c r="X19212" s="4"/>
      <c r="AJ19212" s="4"/>
      <c r="AK19212" s="4"/>
      <c r="AL19212" s="4"/>
      <c r="AM19212" s="4"/>
    </row>
    <row r="19213" spans="21:39" x14ac:dyDescent="0.2">
      <c r="U19213" s="4"/>
      <c r="V19213" s="4"/>
      <c r="W19213" s="4"/>
      <c r="X19213" s="4"/>
      <c r="AJ19213" s="4"/>
      <c r="AK19213" s="4"/>
      <c r="AL19213" s="4"/>
      <c r="AM19213" s="4"/>
    </row>
    <row r="19214" spans="21:39" x14ac:dyDescent="0.2">
      <c r="U19214" s="4"/>
      <c r="V19214" s="4"/>
      <c r="W19214" s="4"/>
      <c r="X19214" s="4"/>
      <c r="AJ19214" s="4"/>
      <c r="AK19214" s="4"/>
      <c r="AL19214" s="4"/>
      <c r="AM19214" s="4"/>
    </row>
    <row r="19215" spans="21:39" x14ac:dyDescent="0.2">
      <c r="U19215" s="4"/>
      <c r="V19215" s="4"/>
      <c r="W19215" s="4"/>
      <c r="X19215" s="4"/>
      <c r="AJ19215" s="4"/>
      <c r="AK19215" s="4"/>
      <c r="AL19215" s="4"/>
      <c r="AM19215" s="4"/>
    </row>
    <row r="19216" spans="21:39" x14ac:dyDescent="0.2">
      <c r="U19216" s="4"/>
      <c r="V19216" s="4"/>
      <c r="W19216" s="4"/>
      <c r="X19216" s="4"/>
      <c r="AJ19216" s="4"/>
      <c r="AK19216" s="4"/>
      <c r="AL19216" s="4"/>
      <c r="AM19216" s="4"/>
    </row>
    <row r="19217" spans="21:39" x14ac:dyDescent="0.2">
      <c r="U19217" s="4"/>
      <c r="V19217" s="4"/>
      <c r="W19217" s="4"/>
      <c r="X19217" s="4"/>
      <c r="AJ19217" s="4"/>
      <c r="AK19217" s="4"/>
      <c r="AL19217" s="4"/>
      <c r="AM19217" s="4"/>
    </row>
    <row r="19218" spans="21:39" x14ac:dyDescent="0.2">
      <c r="U19218" s="4"/>
      <c r="V19218" s="4"/>
      <c r="W19218" s="4"/>
      <c r="X19218" s="4"/>
      <c r="AJ19218" s="4"/>
      <c r="AK19218" s="4"/>
      <c r="AL19218" s="4"/>
      <c r="AM19218" s="4"/>
    </row>
    <row r="19219" spans="21:39" x14ac:dyDescent="0.2">
      <c r="U19219" s="4"/>
      <c r="V19219" s="4"/>
      <c r="W19219" s="4"/>
      <c r="X19219" s="4"/>
      <c r="AJ19219" s="4"/>
      <c r="AK19219" s="4"/>
      <c r="AL19219" s="4"/>
      <c r="AM19219" s="4"/>
    </row>
    <row r="19220" spans="21:39" x14ac:dyDescent="0.2">
      <c r="U19220" s="4"/>
      <c r="V19220" s="4"/>
      <c r="W19220" s="4"/>
      <c r="X19220" s="4"/>
      <c r="AJ19220" s="4"/>
      <c r="AK19220" s="4"/>
      <c r="AL19220" s="4"/>
      <c r="AM19220" s="4"/>
    </row>
    <row r="19221" spans="21:39" x14ac:dyDescent="0.2">
      <c r="U19221" s="4"/>
      <c r="V19221" s="4"/>
      <c r="W19221" s="4"/>
      <c r="X19221" s="4"/>
      <c r="AJ19221" s="4"/>
      <c r="AK19221" s="4"/>
      <c r="AL19221" s="4"/>
      <c r="AM19221" s="4"/>
    </row>
    <row r="19222" spans="21:39" x14ac:dyDescent="0.2">
      <c r="U19222" s="4"/>
      <c r="V19222" s="4"/>
      <c r="W19222" s="4"/>
      <c r="X19222" s="4"/>
      <c r="AJ19222" s="4"/>
      <c r="AK19222" s="4"/>
      <c r="AL19222" s="4"/>
      <c r="AM19222" s="4"/>
    </row>
    <row r="19223" spans="21:39" x14ac:dyDescent="0.2">
      <c r="U19223" s="4"/>
      <c r="V19223" s="4"/>
      <c r="W19223" s="4"/>
      <c r="X19223" s="4"/>
      <c r="AJ19223" s="4"/>
      <c r="AK19223" s="4"/>
      <c r="AL19223" s="4"/>
      <c r="AM19223" s="4"/>
    </row>
    <row r="19224" spans="21:39" x14ac:dyDescent="0.2">
      <c r="U19224" s="4"/>
      <c r="V19224" s="4"/>
      <c r="W19224" s="4"/>
      <c r="X19224" s="4"/>
      <c r="AJ19224" s="4"/>
      <c r="AK19224" s="4"/>
      <c r="AL19224" s="4"/>
      <c r="AM19224" s="4"/>
    </row>
    <row r="19225" spans="21:39" x14ac:dyDescent="0.2">
      <c r="U19225" s="4"/>
      <c r="V19225" s="4"/>
      <c r="W19225" s="4"/>
      <c r="X19225" s="4"/>
      <c r="AJ19225" s="4"/>
      <c r="AK19225" s="4"/>
      <c r="AL19225" s="4"/>
      <c r="AM19225" s="4"/>
    </row>
    <row r="19226" spans="21:39" x14ac:dyDescent="0.2">
      <c r="U19226" s="4"/>
      <c r="V19226" s="4"/>
      <c r="W19226" s="4"/>
      <c r="X19226" s="4"/>
      <c r="AJ19226" s="4"/>
      <c r="AK19226" s="4"/>
      <c r="AL19226" s="4"/>
      <c r="AM19226" s="4"/>
    </row>
    <row r="19227" spans="21:39" x14ac:dyDescent="0.2">
      <c r="U19227" s="4"/>
      <c r="V19227" s="4"/>
      <c r="W19227" s="4"/>
      <c r="X19227" s="4"/>
      <c r="AJ19227" s="4"/>
      <c r="AK19227" s="4"/>
      <c r="AL19227" s="4"/>
      <c r="AM19227" s="4"/>
    </row>
    <row r="19228" spans="21:39" x14ac:dyDescent="0.2">
      <c r="U19228" s="4"/>
      <c r="V19228" s="4"/>
      <c r="W19228" s="4"/>
      <c r="X19228" s="4"/>
      <c r="AJ19228" s="4"/>
      <c r="AK19228" s="4"/>
      <c r="AL19228" s="4"/>
      <c r="AM19228" s="4"/>
    </row>
    <row r="19229" spans="21:39" x14ac:dyDescent="0.2">
      <c r="U19229" s="4"/>
      <c r="V19229" s="4"/>
      <c r="W19229" s="4"/>
      <c r="X19229" s="4"/>
      <c r="AJ19229" s="4"/>
      <c r="AK19229" s="4"/>
      <c r="AL19229" s="4"/>
      <c r="AM19229" s="4"/>
    </row>
    <row r="19230" spans="21:39" x14ac:dyDescent="0.2">
      <c r="U19230" s="4"/>
      <c r="V19230" s="4"/>
      <c r="W19230" s="4"/>
      <c r="X19230" s="4"/>
      <c r="AJ19230" s="4"/>
      <c r="AK19230" s="4"/>
      <c r="AL19230" s="4"/>
      <c r="AM19230" s="4"/>
    </row>
    <row r="19231" spans="21:39" x14ac:dyDescent="0.2">
      <c r="U19231" s="4"/>
      <c r="V19231" s="4"/>
      <c r="W19231" s="4"/>
      <c r="X19231" s="4"/>
      <c r="AJ19231" s="4"/>
      <c r="AK19231" s="4"/>
      <c r="AL19231" s="4"/>
      <c r="AM19231" s="4"/>
    </row>
    <row r="19232" spans="21:39" x14ac:dyDescent="0.2">
      <c r="U19232" s="4"/>
      <c r="V19232" s="4"/>
      <c r="W19232" s="4"/>
      <c r="X19232" s="4"/>
      <c r="AJ19232" s="4"/>
      <c r="AK19232" s="4"/>
      <c r="AL19232" s="4"/>
      <c r="AM19232" s="4"/>
    </row>
    <row r="19233" spans="21:39" x14ac:dyDescent="0.2">
      <c r="U19233" s="4"/>
      <c r="V19233" s="4"/>
      <c r="W19233" s="4"/>
      <c r="X19233" s="4"/>
      <c r="AJ19233" s="4"/>
      <c r="AK19233" s="4"/>
      <c r="AL19233" s="4"/>
      <c r="AM19233" s="4"/>
    </row>
    <row r="19234" spans="21:39" x14ac:dyDescent="0.2">
      <c r="U19234" s="4"/>
      <c r="V19234" s="4"/>
      <c r="W19234" s="4"/>
      <c r="X19234" s="4"/>
      <c r="AJ19234" s="4"/>
      <c r="AK19234" s="4"/>
      <c r="AL19234" s="4"/>
      <c r="AM19234" s="4"/>
    </row>
    <row r="19235" spans="21:39" x14ac:dyDescent="0.2">
      <c r="U19235" s="4"/>
      <c r="V19235" s="4"/>
      <c r="W19235" s="4"/>
      <c r="X19235" s="4"/>
      <c r="AJ19235" s="4"/>
      <c r="AK19235" s="4"/>
      <c r="AL19235" s="4"/>
      <c r="AM19235" s="4"/>
    </row>
    <row r="19236" spans="21:39" x14ac:dyDescent="0.2">
      <c r="U19236" s="4"/>
      <c r="V19236" s="4"/>
      <c r="W19236" s="4"/>
      <c r="X19236" s="4"/>
      <c r="AJ19236" s="4"/>
      <c r="AK19236" s="4"/>
      <c r="AL19236" s="4"/>
      <c r="AM19236" s="4"/>
    </row>
    <row r="19237" spans="21:39" x14ac:dyDescent="0.2">
      <c r="U19237" s="4"/>
      <c r="V19237" s="4"/>
      <c r="W19237" s="4"/>
      <c r="X19237" s="4"/>
      <c r="AJ19237" s="4"/>
      <c r="AK19237" s="4"/>
      <c r="AL19237" s="4"/>
      <c r="AM19237" s="4"/>
    </row>
    <row r="19238" spans="21:39" x14ac:dyDescent="0.2">
      <c r="U19238" s="4"/>
      <c r="V19238" s="4"/>
      <c r="W19238" s="4"/>
      <c r="X19238" s="4"/>
      <c r="AJ19238" s="4"/>
      <c r="AK19238" s="4"/>
      <c r="AL19238" s="4"/>
      <c r="AM19238" s="4"/>
    </row>
    <row r="19239" spans="21:39" x14ac:dyDescent="0.2">
      <c r="U19239" s="4"/>
      <c r="V19239" s="4"/>
      <c r="W19239" s="4"/>
      <c r="X19239" s="4"/>
      <c r="AJ19239" s="4"/>
      <c r="AK19239" s="4"/>
      <c r="AL19239" s="4"/>
      <c r="AM19239" s="4"/>
    </row>
    <row r="19240" spans="21:39" x14ac:dyDescent="0.2">
      <c r="U19240" s="4"/>
      <c r="V19240" s="4"/>
      <c r="W19240" s="4"/>
      <c r="X19240" s="4"/>
      <c r="AJ19240" s="4"/>
      <c r="AK19240" s="4"/>
      <c r="AL19240" s="4"/>
      <c r="AM19240" s="4"/>
    </row>
    <row r="19241" spans="21:39" x14ac:dyDescent="0.2">
      <c r="U19241" s="4"/>
      <c r="V19241" s="4"/>
      <c r="W19241" s="4"/>
      <c r="X19241" s="4"/>
      <c r="AJ19241" s="4"/>
      <c r="AK19241" s="4"/>
      <c r="AL19241" s="4"/>
      <c r="AM19241" s="4"/>
    </row>
    <row r="19242" spans="21:39" x14ac:dyDescent="0.2">
      <c r="U19242" s="4"/>
      <c r="V19242" s="4"/>
      <c r="W19242" s="4"/>
      <c r="X19242" s="4"/>
      <c r="AJ19242" s="4"/>
      <c r="AK19242" s="4"/>
      <c r="AL19242" s="4"/>
      <c r="AM19242" s="4"/>
    </row>
    <row r="19243" spans="21:39" x14ac:dyDescent="0.2">
      <c r="U19243" s="4"/>
      <c r="V19243" s="4"/>
      <c r="W19243" s="4"/>
      <c r="X19243" s="4"/>
      <c r="AJ19243" s="4"/>
      <c r="AK19243" s="4"/>
      <c r="AL19243" s="4"/>
      <c r="AM19243" s="4"/>
    </row>
    <row r="19244" spans="21:39" x14ac:dyDescent="0.2">
      <c r="U19244" s="4"/>
      <c r="V19244" s="4"/>
      <c r="W19244" s="4"/>
      <c r="X19244" s="4"/>
      <c r="AJ19244" s="4"/>
      <c r="AK19244" s="4"/>
      <c r="AL19244" s="4"/>
      <c r="AM19244" s="4"/>
    </row>
    <row r="19245" spans="21:39" x14ac:dyDescent="0.2">
      <c r="U19245" s="4"/>
      <c r="V19245" s="4"/>
      <c r="W19245" s="4"/>
      <c r="X19245" s="4"/>
      <c r="AJ19245" s="4"/>
      <c r="AK19245" s="4"/>
      <c r="AL19245" s="4"/>
      <c r="AM19245" s="4"/>
    </row>
    <row r="19246" spans="21:39" x14ac:dyDescent="0.2">
      <c r="U19246" s="4"/>
      <c r="V19246" s="4"/>
      <c r="W19246" s="4"/>
      <c r="X19246" s="4"/>
      <c r="AJ19246" s="4"/>
      <c r="AK19246" s="4"/>
      <c r="AL19246" s="4"/>
      <c r="AM19246" s="4"/>
    </row>
    <row r="19247" spans="21:39" x14ac:dyDescent="0.2">
      <c r="U19247" s="4"/>
      <c r="V19247" s="4"/>
      <c r="W19247" s="4"/>
      <c r="X19247" s="4"/>
      <c r="AJ19247" s="4"/>
      <c r="AK19247" s="4"/>
      <c r="AL19247" s="4"/>
      <c r="AM19247" s="4"/>
    </row>
    <row r="19248" spans="21:39" x14ac:dyDescent="0.2">
      <c r="U19248" s="4"/>
      <c r="V19248" s="4"/>
      <c r="W19248" s="4"/>
      <c r="X19248" s="4"/>
      <c r="AJ19248" s="4"/>
      <c r="AK19248" s="4"/>
      <c r="AL19248" s="4"/>
      <c r="AM19248" s="4"/>
    </row>
    <row r="19249" spans="21:39" x14ac:dyDescent="0.2">
      <c r="U19249" s="4"/>
      <c r="V19249" s="4"/>
      <c r="W19249" s="4"/>
      <c r="X19249" s="4"/>
      <c r="AJ19249" s="4"/>
      <c r="AK19249" s="4"/>
      <c r="AL19249" s="4"/>
      <c r="AM19249" s="4"/>
    </row>
    <row r="19250" spans="21:39" x14ac:dyDescent="0.2">
      <c r="U19250" s="4"/>
      <c r="V19250" s="4"/>
      <c r="W19250" s="4"/>
      <c r="X19250" s="4"/>
      <c r="AJ19250" s="4"/>
      <c r="AK19250" s="4"/>
      <c r="AL19250" s="4"/>
      <c r="AM19250" s="4"/>
    </row>
    <row r="19251" spans="21:39" x14ac:dyDescent="0.2">
      <c r="U19251" s="4"/>
      <c r="V19251" s="4"/>
      <c r="W19251" s="4"/>
      <c r="X19251" s="4"/>
      <c r="AJ19251" s="4"/>
      <c r="AK19251" s="4"/>
      <c r="AL19251" s="4"/>
      <c r="AM19251" s="4"/>
    </row>
    <row r="19252" spans="21:39" x14ac:dyDescent="0.2">
      <c r="U19252" s="4"/>
      <c r="V19252" s="4"/>
      <c r="W19252" s="4"/>
      <c r="X19252" s="4"/>
      <c r="AJ19252" s="4"/>
      <c r="AK19252" s="4"/>
      <c r="AL19252" s="4"/>
      <c r="AM19252" s="4"/>
    </row>
    <row r="19253" spans="21:39" x14ac:dyDescent="0.2">
      <c r="U19253" s="4"/>
      <c r="V19253" s="4"/>
      <c r="W19253" s="4"/>
      <c r="X19253" s="4"/>
      <c r="AJ19253" s="4"/>
      <c r="AK19253" s="4"/>
      <c r="AL19253" s="4"/>
      <c r="AM19253" s="4"/>
    </row>
    <row r="19254" spans="21:39" x14ac:dyDescent="0.2">
      <c r="U19254" s="4"/>
      <c r="V19254" s="4"/>
      <c r="W19254" s="4"/>
      <c r="X19254" s="4"/>
      <c r="AJ19254" s="4"/>
      <c r="AK19254" s="4"/>
      <c r="AL19254" s="4"/>
      <c r="AM19254" s="4"/>
    </row>
    <row r="19255" spans="21:39" x14ac:dyDescent="0.2">
      <c r="U19255" s="4"/>
      <c r="V19255" s="4"/>
      <c r="W19255" s="4"/>
      <c r="X19255" s="4"/>
      <c r="AJ19255" s="4"/>
      <c r="AK19255" s="4"/>
      <c r="AL19255" s="4"/>
      <c r="AM19255" s="4"/>
    </row>
    <row r="19256" spans="21:39" x14ac:dyDescent="0.2">
      <c r="U19256" s="4"/>
      <c r="V19256" s="4"/>
      <c r="W19256" s="4"/>
      <c r="X19256" s="4"/>
      <c r="AJ19256" s="4"/>
      <c r="AK19256" s="4"/>
      <c r="AL19256" s="4"/>
      <c r="AM19256" s="4"/>
    </row>
    <row r="19257" spans="21:39" x14ac:dyDescent="0.2">
      <c r="U19257" s="4"/>
      <c r="V19257" s="4"/>
      <c r="W19257" s="4"/>
      <c r="X19257" s="4"/>
      <c r="AJ19257" s="4"/>
      <c r="AK19257" s="4"/>
      <c r="AL19257" s="4"/>
      <c r="AM19257" s="4"/>
    </row>
    <row r="19258" spans="21:39" x14ac:dyDescent="0.2">
      <c r="U19258" s="4"/>
      <c r="V19258" s="4"/>
      <c r="W19258" s="4"/>
      <c r="X19258" s="4"/>
      <c r="AJ19258" s="4"/>
      <c r="AK19258" s="4"/>
      <c r="AL19258" s="4"/>
      <c r="AM19258" s="4"/>
    </row>
    <row r="19259" spans="21:39" x14ac:dyDescent="0.2">
      <c r="U19259" s="4"/>
      <c r="V19259" s="4"/>
      <c r="W19259" s="4"/>
      <c r="X19259" s="4"/>
      <c r="AJ19259" s="4"/>
      <c r="AK19259" s="4"/>
      <c r="AL19259" s="4"/>
      <c r="AM19259" s="4"/>
    </row>
    <row r="19260" spans="21:39" x14ac:dyDescent="0.2">
      <c r="U19260" s="4"/>
      <c r="V19260" s="4"/>
      <c r="W19260" s="4"/>
      <c r="X19260" s="4"/>
      <c r="AJ19260" s="4"/>
      <c r="AK19260" s="4"/>
      <c r="AL19260" s="4"/>
      <c r="AM19260" s="4"/>
    </row>
    <row r="19261" spans="21:39" x14ac:dyDescent="0.2">
      <c r="U19261" s="4"/>
      <c r="V19261" s="4"/>
      <c r="W19261" s="4"/>
      <c r="X19261" s="4"/>
      <c r="AJ19261" s="4"/>
      <c r="AK19261" s="4"/>
      <c r="AL19261" s="4"/>
      <c r="AM19261" s="4"/>
    </row>
    <row r="19262" spans="21:39" x14ac:dyDescent="0.2">
      <c r="U19262" s="4"/>
      <c r="V19262" s="4"/>
      <c r="W19262" s="4"/>
      <c r="X19262" s="4"/>
      <c r="AJ19262" s="4"/>
      <c r="AK19262" s="4"/>
      <c r="AL19262" s="4"/>
      <c r="AM19262" s="4"/>
    </row>
    <row r="19263" spans="21:39" x14ac:dyDescent="0.2">
      <c r="U19263" s="4"/>
      <c r="V19263" s="4"/>
      <c r="W19263" s="4"/>
      <c r="X19263" s="4"/>
      <c r="AJ19263" s="4"/>
      <c r="AK19263" s="4"/>
      <c r="AL19263" s="4"/>
      <c r="AM19263" s="4"/>
    </row>
    <row r="19264" spans="21:39" x14ac:dyDescent="0.2">
      <c r="U19264" s="4"/>
      <c r="V19264" s="4"/>
      <c r="W19264" s="4"/>
      <c r="X19264" s="4"/>
      <c r="AJ19264" s="4"/>
      <c r="AK19264" s="4"/>
      <c r="AL19264" s="4"/>
      <c r="AM19264" s="4"/>
    </row>
    <row r="19265" spans="21:39" x14ac:dyDescent="0.2">
      <c r="U19265" s="4"/>
      <c r="V19265" s="4"/>
      <c r="W19265" s="4"/>
      <c r="X19265" s="4"/>
      <c r="AJ19265" s="4"/>
      <c r="AK19265" s="4"/>
      <c r="AL19265" s="4"/>
      <c r="AM19265" s="4"/>
    </row>
    <row r="19266" spans="21:39" x14ac:dyDescent="0.2">
      <c r="U19266" s="4"/>
      <c r="V19266" s="4"/>
      <c r="W19266" s="4"/>
      <c r="X19266" s="4"/>
      <c r="AJ19266" s="4"/>
      <c r="AK19266" s="4"/>
      <c r="AL19266" s="4"/>
      <c r="AM19266" s="4"/>
    </row>
    <row r="19267" spans="21:39" x14ac:dyDescent="0.2">
      <c r="U19267" s="4"/>
      <c r="V19267" s="4"/>
      <c r="W19267" s="4"/>
      <c r="X19267" s="4"/>
      <c r="AJ19267" s="4"/>
      <c r="AK19267" s="4"/>
      <c r="AL19267" s="4"/>
      <c r="AM19267" s="4"/>
    </row>
    <row r="19268" spans="21:39" x14ac:dyDescent="0.2">
      <c r="U19268" s="4"/>
      <c r="V19268" s="4"/>
      <c r="W19268" s="4"/>
      <c r="X19268" s="4"/>
      <c r="AJ19268" s="4"/>
      <c r="AK19268" s="4"/>
      <c r="AL19268" s="4"/>
      <c r="AM19268" s="4"/>
    </row>
    <row r="19269" spans="21:39" x14ac:dyDescent="0.2">
      <c r="U19269" s="4"/>
      <c r="V19269" s="4"/>
      <c r="W19269" s="4"/>
      <c r="X19269" s="4"/>
      <c r="AJ19269" s="4"/>
      <c r="AK19269" s="4"/>
      <c r="AL19269" s="4"/>
      <c r="AM19269" s="4"/>
    </row>
    <row r="19270" spans="21:39" x14ac:dyDescent="0.2">
      <c r="U19270" s="4"/>
      <c r="V19270" s="4"/>
      <c r="W19270" s="4"/>
      <c r="X19270" s="4"/>
      <c r="AJ19270" s="4"/>
      <c r="AK19270" s="4"/>
      <c r="AL19270" s="4"/>
      <c r="AM19270" s="4"/>
    </row>
    <row r="19271" spans="21:39" x14ac:dyDescent="0.2">
      <c r="U19271" s="4"/>
      <c r="V19271" s="4"/>
      <c r="W19271" s="4"/>
      <c r="X19271" s="4"/>
      <c r="AJ19271" s="4"/>
      <c r="AK19271" s="4"/>
      <c r="AL19271" s="4"/>
      <c r="AM19271" s="4"/>
    </row>
    <row r="19272" spans="21:39" x14ac:dyDescent="0.2">
      <c r="U19272" s="4"/>
      <c r="V19272" s="4"/>
      <c r="W19272" s="4"/>
      <c r="X19272" s="4"/>
      <c r="AJ19272" s="4"/>
      <c r="AK19272" s="4"/>
      <c r="AL19272" s="4"/>
      <c r="AM19272" s="4"/>
    </row>
    <row r="19273" spans="21:39" x14ac:dyDescent="0.2">
      <c r="U19273" s="4"/>
      <c r="V19273" s="4"/>
      <c r="W19273" s="4"/>
      <c r="X19273" s="4"/>
      <c r="AJ19273" s="4"/>
      <c r="AK19273" s="4"/>
      <c r="AL19273" s="4"/>
      <c r="AM19273" s="4"/>
    </row>
    <row r="19274" spans="21:39" x14ac:dyDescent="0.2">
      <c r="U19274" s="4"/>
      <c r="V19274" s="4"/>
      <c r="W19274" s="4"/>
      <c r="X19274" s="4"/>
      <c r="AJ19274" s="4"/>
      <c r="AK19274" s="4"/>
      <c r="AL19274" s="4"/>
      <c r="AM19274" s="4"/>
    </row>
    <row r="19275" spans="21:39" x14ac:dyDescent="0.2">
      <c r="U19275" s="4"/>
      <c r="V19275" s="4"/>
      <c r="W19275" s="4"/>
      <c r="X19275" s="4"/>
      <c r="AJ19275" s="4"/>
      <c r="AK19275" s="4"/>
      <c r="AL19275" s="4"/>
      <c r="AM19275" s="4"/>
    </row>
    <row r="19276" spans="21:39" x14ac:dyDescent="0.2">
      <c r="U19276" s="4"/>
      <c r="V19276" s="4"/>
      <c r="W19276" s="4"/>
      <c r="X19276" s="4"/>
      <c r="AJ19276" s="4"/>
      <c r="AK19276" s="4"/>
      <c r="AL19276" s="4"/>
      <c r="AM19276" s="4"/>
    </row>
    <row r="19277" spans="21:39" x14ac:dyDescent="0.2">
      <c r="U19277" s="4"/>
      <c r="V19277" s="4"/>
      <c r="W19277" s="4"/>
      <c r="X19277" s="4"/>
      <c r="AJ19277" s="4"/>
      <c r="AK19277" s="4"/>
      <c r="AL19277" s="4"/>
      <c r="AM19277" s="4"/>
    </row>
    <row r="19278" spans="21:39" x14ac:dyDescent="0.2">
      <c r="U19278" s="4"/>
      <c r="V19278" s="4"/>
      <c r="W19278" s="4"/>
      <c r="X19278" s="4"/>
      <c r="AJ19278" s="4"/>
      <c r="AK19278" s="4"/>
      <c r="AL19278" s="4"/>
      <c r="AM19278" s="4"/>
    </row>
    <row r="19279" spans="21:39" x14ac:dyDescent="0.2">
      <c r="U19279" s="4"/>
      <c r="V19279" s="4"/>
      <c r="W19279" s="4"/>
      <c r="X19279" s="4"/>
      <c r="AJ19279" s="4"/>
      <c r="AK19279" s="4"/>
      <c r="AL19279" s="4"/>
      <c r="AM19279" s="4"/>
    </row>
    <row r="19280" spans="21:39" x14ac:dyDescent="0.2">
      <c r="U19280" s="4"/>
      <c r="V19280" s="4"/>
      <c r="W19280" s="4"/>
      <c r="X19280" s="4"/>
      <c r="AJ19280" s="4"/>
      <c r="AK19280" s="4"/>
      <c r="AL19280" s="4"/>
      <c r="AM19280" s="4"/>
    </row>
    <row r="19281" spans="21:39" x14ac:dyDescent="0.2">
      <c r="U19281" s="4"/>
      <c r="V19281" s="4"/>
      <c r="W19281" s="4"/>
      <c r="X19281" s="4"/>
      <c r="AJ19281" s="4"/>
      <c r="AK19281" s="4"/>
      <c r="AL19281" s="4"/>
      <c r="AM19281" s="4"/>
    </row>
    <row r="19282" spans="21:39" x14ac:dyDescent="0.2">
      <c r="U19282" s="4"/>
      <c r="V19282" s="4"/>
      <c r="W19282" s="4"/>
      <c r="X19282" s="4"/>
      <c r="AJ19282" s="4"/>
      <c r="AK19282" s="4"/>
      <c r="AL19282" s="4"/>
      <c r="AM19282" s="4"/>
    </row>
    <row r="19283" spans="21:39" x14ac:dyDescent="0.2">
      <c r="U19283" s="4"/>
      <c r="V19283" s="4"/>
      <c r="W19283" s="4"/>
      <c r="X19283" s="4"/>
      <c r="AJ19283" s="4"/>
      <c r="AK19283" s="4"/>
      <c r="AL19283" s="4"/>
      <c r="AM19283" s="4"/>
    </row>
    <row r="19284" spans="21:39" x14ac:dyDescent="0.2">
      <c r="U19284" s="4"/>
      <c r="V19284" s="4"/>
      <c r="W19284" s="4"/>
      <c r="X19284" s="4"/>
      <c r="AJ19284" s="4"/>
      <c r="AK19284" s="4"/>
      <c r="AL19284" s="4"/>
      <c r="AM19284" s="4"/>
    </row>
    <row r="19285" spans="21:39" x14ac:dyDescent="0.2">
      <c r="U19285" s="4"/>
      <c r="V19285" s="4"/>
      <c r="W19285" s="4"/>
      <c r="X19285" s="4"/>
      <c r="AJ19285" s="4"/>
      <c r="AK19285" s="4"/>
      <c r="AL19285" s="4"/>
      <c r="AM19285" s="4"/>
    </row>
    <row r="19286" spans="21:39" x14ac:dyDescent="0.2">
      <c r="U19286" s="4"/>
      <c r="V19286" s="4"/>
      <c r="W19286" s="4"/>
      <c r="X19286" s="4"/>
      <c r="AJ19286" s="4"/>
      <c r="AK19286" s="4"/>
      <c r="AL19286" s="4"/>
      <c r="AM19286" s="4"/>
    </row>
    <row r="19287" spans="21:39" x14ac:dyDescent="0.2">
      <c r="U19287" s="4"/>
      <c r="V19287" s="4"/>
      <c r="W19287" s="4"/>
      <c r="X19287" s="4"/>
      <c r="AJ19287" s="4"/>
      <c r="AK19287" s="4"/>
      <c r="AL19287" s="4"/>
      <c r="AM19287" s="4"/>
    </row>
    <row r="19288" spans="21:39" x14ac:dyDescent="0.2">
      <c r="U19288" s="4"/>
      <c r="V19288" s="4"/>
      <c r="W19288" s="4"/>
      <c r="X19288" s="4"/>
      <c r="AJ19288" s="4"/>
      <c r="AK19288" s="4"/>
      <c r="AL19288" s="4"/>
      <c r="AM19288" s="4"/>
    </row>
    <row r="19289" spans="21:39" x14ac:dyDescent="0.2">
      <c r="U19289" s="4"/>
      <c r="V19289" s="4"/>
      <c r="W19289" s="4"/>
      <c r="X19289" s="4"/>
      <c r="AJ19289" s="4"/>
      <c r="AK19289" s="4"/>
      <c r="AL19289" s="4"/>
      <c r="AM19289" s="4"/>
    </row>
    <row r="19290" spans="21:39" x14ac:dyDescent="0.2">
      <c r="U19290" s="4"/>
      <c r="V19290" s="4"/>
      <c r="W19290" s="4"/>
      <c r="X19290" s="4"/>
      <c r="AJ19290" s="4"/>
      <c r="AK19290" s="4"/>
      <c r="AL19290" s="4"/>
      <c r="AM19290" s="4"/>
    </row>
    <row r="19291" spans="21:39" x14ac:dyDescent="0.2">
      <c r="U19291" s="4"/>
      <c r="V19291" s="4"/>
      <c r="W19291" s="4"/>
      <c r="X19291" s="4"/>
      <c r="AJ19291" s="4"/>
      <c r="AK19291" s="4"/>
      <c r="AL19291" s="4"/>
      <c r="AM19291" s="4"/>
    </row>
    <row r="19292" spans="21:39" x14ac:dyDescent="0.2">
      <c r="U19292" s="4"/>
      <c r="V19292" s="4"/>
      <c r="W19292" s="4"/>
      <c r="X19292" s="4"/>
      <c r="AJ19292" s="4"/>
      <c r="AK19292" s="4"/>
      <c r="AL19292" s="4"/>
      <c r="AM19292" s="4"/>
    </row>
    <row r="19293" spans="21:39" x14ac:dyDescent="0.2">
      <c r="U19293" s="4"/>
      <c r="V19293" s="4"/>
      <c r="W19293" s="4"/>
      <c r="X19293" s="4"/>
      <c r="AJ19293" s="4"/>
      <c r="AK19293" s="4"/>
      <c r="AL19293" s="4"/>
      <c r="AM19293" s="4"/>
    </row>
    <row r="19294" spans="21:39" x14ac:dyDescent="0.2">
      <c r="U19294" s="4"/>
      <c r="V19294" s="4"/>
      <c r="W19294" s="4"/>
      <c r="X19294" s="4"/>
      <c r="AJ19294" s="4"/>
      <c r="AK19294" s="4"/>
      <c r="AL19294" s="4"/>
      <c r="AM19294" s="4"/>
    </row>
    <row r="19295" spans="21:39" x14ac:dyDescent="0.2">
      <c r="U19295" s="4"/>
      <c r="V19295" s="4"/>
      <c r="W19295" s="4"/>
      <c r="X19295" s="4"/>
      <c r="AJ19295" s="4"/>
      <c r="AK19295" s="4"/>
      <c r="AL19295" s="4"/>
      <c r="AM19295" s="4"/>
    </row>
    <row r="19296" spans="21:39" x14ac:dyDescent="0.2">
      <c r="U19296" s="4"/>
      <c r="V19296" s="4"/>
      <c r="W19296" s="4"/>
      <c r="X19296" s="4"/>
      <c r="AJ19296" s="4"/>
      <c r="AK19296" s="4"/>
      <c r="AL19296" s="4"/>
      <c r="AM19296" s="4"/>
    </row>
    <row r="19297" spans="21:39" x14ac:dyDescent="0.2">
      <c r="U19297" s="4"/>
      <c r="V19297" s="4"/>
      <c r="W19297" s="4"/>
      <c r="X19297" s="4"/>
      <c r="AJ19297" s="4"/>
      <c r="AK19297" s="4"/>
      <c r="AL19297" s="4"/>
      <c r="AM19297" s="4"/>
    </row>
    <row r="19298" spans="21:39" x14ac:dyDescent="0.2">
      <c r="U19298" s="4"/>
      <c r="V19298" s="4"/>
      <c r="W19298" s="4"/>
      <c r="X19298" s="4"/>
      <c r="AJ19298" s="4"/>
      <c r="AK19298" s="4"/>
      <c r="AL19298" s="4"/>
      <c r="AM19298" s="4"/>
    </row>
    <row r="19299" spans="21:39" x14ac:dyDescent="0.2">
      <c r="U19299" s="4"/>
      <c r="V19299" s="4"/>
      <c r="W19299" s="4"/>
      <c r="X19299" s="4"/>
      <c r="AJ19299" s="4"/>
      <c r="AK19299" s="4"/>
      <c r="AL19299" s="4"/>
      <c r="AM19299" s="4"/>
    </row>
    <row r="19300" spans="21:39" x14ac:dyDescent="0.2">
      <c r="U19300" s="4"/>
      <c r="V19300" s="4"/>
      <c r="W19300" s="4"/>
      <c r="X19300" s="4"/>
      <c r="AJ19300" s="4"/>
      <c r="AK19300" s="4"/>
      <c r="AL19300" s="4"/>
      <c r="AM19300" s="4"/>
    </row>
    <row r="19301" spans="21:39" x14ac:dyDescent="0.2">
      <c r="U19301" s="4"/>
      <c r="V19301" s="4"/>
      <c r="W19301" s="4"/>
      <c r="X19301" s="4"/>
      <c r="AJ19301" s="4"/>
      <c r="AK19301" s="4"/>
      <c r="AL19301" s="4"/>
      <c r="AM19301" s="4"/>
    </row>
    <row r="19302" spans="21:39" x14ac:dyDescent="0.2">
      <c r="U19302" s="4"/>
      <c r="V19302" s="4"/>
      <c r="W19302" s="4"/>
      <c r="X19302" s="4"/>
      <c r="AJ19302" s="4"/>
      <c r="AK19302" s="4"/>
      <c r="AL19302" s="4"/>
      <c r="AM19302" s="4"/>
    </row>
    <row r="19303" spans="21:39" x14ac:dyDescent="0.2">
      <c r="U19303" s="4"/>
      <c r="V19303" s="4"/>
      <c r="W19303" s="4"/>
      <c r="X19303" s="4"/>
      <c r="AJ19303" s="4"/>
      <c r="AK19303" s="4"/>
      <c r="AL19303" s="4"/>
      <c r="AM19303" s="4"/>
    </row>
    <row r="19304" spans="21:39" x14ac:dyDescent="0.2">
      <c r="U19304" s="4"/>
      <c r="V19304" s="4"/>
      <c r="W19304" s="4"/>
      <c r="X19304" s="4"/>
      <c r="AJ19304" s="4"/>
      <c r="AK19304" s="4"/>
      <c r="AL19304" s="4"/>
      <c r="AM19304" s="4"/>
    </row>
    <row r="19305" spans="21:39" x14ac:dyDescent="0.2">
      <c r="U19305" s="4"/>
      <c r="V19305" s="4"/>
      <c r="W19305" s="4"/>
      <c r="X19305" s="4"/>
      <c r="AJ19305" s="4"/>
      <c r="AK19305" s="4"/>
      <c r="AL19305" s="4"/>
      <c r="AM19305" s="4"/>
    </row>
    <row r="19306" spans="21:39" x14ac:dyDescent="0.2">
      <c r="U19306" s="4"/>
      <c r="V19306" s="4"/>
      <c r="W19306" s="4"/>
      <c r="X19306" s="4"/>
      <c r="AJ19306" s="4"/>
      <c r="AK19306" s="4"/>
      <c r="AL19306" s="4"/>
      <c r="AM19306" s="4"/>
    </row>
    <row r="19307" spans="21:39" x14ac:dyDescent="0.2">
      <c r="U19307" s="4"/>
      <c r="V19307" s="4"/>
      <c r="W19307" s="4"/>
      <c r="X19307" s="4"/>
      <c r="AJ19307" s="4"/>
      <c r="AK19307" s="4"/>
      <c r="AL19307" s="4"/>
      <c r="AM19307" s="4"/>
    </row>
    <row r="19308" spans="21:39" x14ac:dyDescent="0.2">
      <c r="U19308" s="4"/>
      <c r="V19308" s="4"/>
      <c r="W19308" s="4"/>
      <c r="X19308" s="4"/>
      <c r="AJ19308" s="4"/>
      <c r="AK19308" s="4"/>
      <c r="AL19308" s="4"/>
      <c r="AM19308" s="4"/>
    </row>
    <row r="19309" spans="21:39" x14ac:dyDescent="0.2">
      <c r="U19309" s="4"/>
      <c r="V19309" s="4"/>
      <c r="W19309" s="4"/>
      <c r="X19309" s="4"/>
      <c r="AJ19309" s="4"/>
      <c r="AK19309" s="4"/>
      <c r="AL19309" s="4"/>
      <c r="AM19309" s="4"/>
    </row>
    <row r="19310" spans="21:39" x14ac:dyDescent="0.2">
      <c r="U19310" s="4"/>
      <c r="V19310" s="4"/>
      <c r="W19310" s="4"/>
      <c r="X19310" s="4"/>
      <c r="AJ19310" s="4"/>
      <c r="AK19310" s="4"/>
      <c r="AL19310" s="4"/>
      <c r="AM19310" s="4"/>
    </row>
    <row r="19311" spans="21:39" x14ac:dyDescent="0.2">
      <c r="U19311" s="4"/>
      <c r="V19311" s="4"/>
      <c r="W19311" s="4"/>
      <c r="X19311" s="4"/>
      <c r="AJ19311" s="4"/>
      <c r="AK19311" s="4"/>
      <c r="AL19311" s="4"/>
      <c r="AM19311" s="4"/>
    </row>
    <row r="19312" spans="21:39" x14ac:dyDescent="0.2">
      <c r="U19312" s="4"/>
      <c r="V19312" s="4"/>
      <c r="W19312" s="4"/>
      <c r="X19312" s="4"/>
      <c r="AJ19312" s="4"/>
      <c r="AK19312" s="4"/>
      <c r="AL19312" s="4"/>
      <c r="AM19312" s="4"/>
    </row>
    <row r="19313" spans="21:39" x14ac:dyDescent="0.2">
      <c r="U19313" s="4"/>
      <c r="V19313" s="4"/>
      <c r="W19313" s="4"/>
      <c r="X19313" s="4"/>
      <c r="AJ19313" s="4"/>
      <c r="AK19313" s="4"/>
      <c r="AL19313" s="4"/>
      <c r="AM19313" s="4"/>
    </row>
    <row r="19314" spans="21:39" x14ac:dyDescent="0.2">
      <c r="U19314" s="4"/>
      <c r="V19314" s="4"/>
      <c r="W19314" s="4"/>
      <c r="X19314" s="4"/>
      <c r="AJ19314" s="4"/>
      <c r="AK19314" s="4"/>
      <c r="AL19314" s="4"/>
      <c r="AM19314" s="4"/>
    </row>
    <row r="19315" spans="21:39" x14ac:dyDescent="0.2">
      <c r="U19315" s="4"/>
      <c r="V19315" s="4"/>
      <c r="W19315" s="4"/>
      <c r="X19315" s="4"/>
      <c r="AJ19315" s="4"/>
      <c r="AK19315" s="4"/>
      <c r="AL19315" s="4"/>
      <c r="AM19315" s="4"/>
    </row>
    <row r="19316" spans="21:39" x14ac:dyDescent="0.2">
      <c r="U19316" s="4"/>
      <c r="V19316" s="4"/>
      <c r="W19316" s="4"/>
      <c r="X19316" s="4"/>
      <c r="AJ19316" s="4"/>
      <c r="AK19316" s="4"/>
      <c r="AL19316" s="4"/>
      <c r="AM19316" s="4"/>
    </row>
    <row r="19317" spans="21:39" x14ac:dyDescent="0.2">
      <c r="U19317" s="4"/>
      <c r="V19317" s="4"/>
      <c r="W19317" s="4"/>
      <c r="X19317" s="4"/>
      <c r="AJ19317" s="4"/>
      <c r="AK19317" s="4"/>
      <c r="AL19317" s="4"/>
      <c r="AM19317" s="4"/>
    </row>
    <row r="19318" spans="21:39" x14ac:dyDescent="0.2">
      <c r="U19318" s="4"/>
      <c r="V19318" s="4"/>
      <c r="W19318" s="4"/>
      <c r="X19318" s="4"/>
      <c r="AJ19318" s="4"/>
      <c r="AK19318" s="4"/>
      <c r="AL19318" s="4"/>
      <c r="AM19318" s="4"/>
    </row>
    <row r="19319" spans="21:39" x14ac:dyDescent="0.2">
      <c r="U19319" s="4"/>
      <c r="V19319" s="4"/>
      <c r="W19319" s="4"/>
      <c r="X19319" s="4"/>
      <c r="AJ19319" s="4"/>
      <c r="AK19319" s="4"/>
      <c r="AL19319" s="4"/>
      <c r="AM19319" s="4"/>
    </row>
    <row r="19320" spans="21:39" x14ac:dyDescent="0.2">
      <c r="U19320" s="4"/>
      <c r="V19320" s="4"/>
      <c r="W19320" s="4"/>
      <c r="X19320" s="4"/>
      <c r="AJ19320" s="4"/>
      <c r="AK19320" s="4"/>
      <c r="AL19320" s="4"/>
      <c r="AM19320" s="4"/>
    </row>
    <row r="19321" spans="21:39" x14ac:dyDescent="0.2">
      <c r="U19321" s="4"/>
      <c r="V19321" s="4"/>
      <c r="W19321" s="4"/>
      <c r="X19321" s="4"/>
      <c r="AJ19321" s="4"/>
      <c r="AK19321" s="4"/>
      <c r="AL19321" s="4"/>
      <c r="AM19321" s="4"/>
    </row>
    <row r="19322" spans="21:39" x14ac:dyDescent="0.2">
      <c r="U19322" s="4"/>
      <c r="V19322" s="4"/>
      <c r="W19322" s="4"/>
      <c r="X19322" s="4"/>
      <c r="AJ19322" s="4"/>
      <c r="AK19322" s="4"/>
      <c r="AL19322" s="4"/>
      <c r="AM19322" s="4"/>
    </row>
    <row r="19323" spans="21:39" x14ac:dyDescent="0.2">
      <c r="U19323" s="4"/>
      <c r="V19323" s="4"/>
      <c r="W19323" s="4"/>
      <c r="X19323" s="4"/>
      <c r="AJ19323" s="4"/>
      <c r="AK19323" s="4"/>
      <c r="AL19323" s="4"/>
      <c r="AM19323" s="4"/>
    </row>
    <row r="19324" spans="21:39" x14ac:dyDescent="0.2">
      <c r="U19324" s="4"/>
      <c r="V19324" s="4"/>
      <c r="W19324" s="4"/>
      <c r="X19324" s="4"/>
      <c r="AJ19324" s="4"/>
      <c r="AK19324" s="4"/>
      <c r="AL19324" s="4"/>
      <c r="AM19324" s="4"/>
    </row>
    <row r="19325" spans="21:39" x14ac:dyDescent="0.2">
      <c r="U19325" s="4"/>
      <c r="V19325" s="4"/>
      <c r="W19325" s="4"/>
      <c r="X19325" s="4"/>
      <c r="AJ19325" s="4"/>
      <c r="AK19325" s="4"/>
      <c r="AL19325" s="4"/>
      <c r="AM19325" s="4"/>
    </row>
    <row r="19326" spans="21:39" x14ac:dyDescent="0.2">
      <c r="U19326" s="4"/>
      <c r="V19326" s="4"/>
      <c r="W19326" s="4"/>
      <c r="X19326" s="4"/>
      <c r="AJ19326" s="4"/>
      <c r="AK19326" s="4"/>
      <c r="AL19326" s="4"/>
      <c r="AM19326" s="4"/>
    </row>
    <row r="19327" spans="21:39" x14ac:dyDescent="0.2">
      <c r="U19327" s="4"/>
      <c r="V19327" s="4"/>
      <c r="W19327" s="4"/>
      <c r="X19327" s="4"/>
      <c r="AJ19327" s="4"/>
      <c r="AK19327" s="4"/>
      <c r="AL19327" s="4"/>
      <c r="AM19327" s="4"/>
    </row>
    <row r="19328" spans="21:39" x14ac:dyDescent="0.2">
      <c r="U19328" s="4"/>
      <c r="V19328" s="4"/>
      <c r="W19328" s="4"/>
      <c r="X19328" s="4"/>
      <c r="AJ19328" s="4"/>
      <c r="AK19328" s="4"/>
      <c r="AL19328" s="4"/>
      <c r="AM19328" s="4"/>
    </row>
    <row r="19329" spans="21:39" x14ac:dyDescent="0.2">
      <c r="U19329" s="4"/>
      <c r="V19329" s="4"/>
      <c r="W19329" s="4"/>
      <c r="X19329" s="4"/>
      <c r="AJ19329" s="4"/>
      <c r="AK19329" s="4"/>
      <c r="AL19329" s="4"/>
      <c r="AM19329" s="4"/>
    </row>
    <row r="19330" spans="21:39" x14ac:dyDescent="0.2">
      <c r="U19330" s="4"/>
      <c r="V19330" s="4"/>
      <c r="W19330" s="4"/>
      <c r="X19330" s="4"/>
      <c r="AJ19330" s="4"/>
      <c r="AK19330" s="4"/>
      <c r="AL19330" s="4"/>
      <c r="AM19330" s="4"/>
    </row>
    <row r="19331" spans="21:39" x14ac:dyDescent="0.2">
      <c r="U19331" s="4"/>
      <c r="V19331" s="4"/>
      <c r="W19331" s="4"/>
      <c r="X19331" s="4"/>
      <c r="AJ19331" s="4"/>
      <c r="AK19331" s="4"/>
      <c r="AL19331" s="4"/>
      <c r="AM19331" s="4"/>
    </row>
    <row r="19332" spans="21:39" x14ac:dyDescent="0.2">
      <c r="U19332" s="4"/>
      <c r="V19332" s="4"/>
      <c r="W19332" s="4"/>
      <c r="X19332" s="4"/>
      <c r="AJ19332" s="4"/>
      <c r="AK19332" s="4"/>
      <c r="AL19332" s="4"/>
      <c r="AM19332" s="4"/>
    </row>
    <row r="19333" spans="21:39" x14ac:dyDescent="0.2">
      <c r="U19333" s="4"/>
      <c r="V19333" s="4"/>
      <c r="W19333" s="4"/>
      <c r="X19333" s="4"/>
      <c r="AJ19333" s="4"/>
      <c r="AK19333" s="4"/>
      <c r="AL19333" s="4"/>
      <c r="AM19333" s="4"/>
    </row>
    <row r="19334" spans="21:39" x14ac:dyDescent="0.2">
      <c r="U19334" s="4"/>
      <c r="V19334" s="4"/>
      <c r="W19334" s="4"/>
      <c r="X19334" s="4"/>
      <c r="AJ19334" s="4"/>
      <c r="AK19334" s="4"/>
      <c r="AL19334" s="4"/>
      <c r="AM19334" s="4"/>
    </row>
    <row r="19335" spans="21:39" x14ac:dyDescent="0.2">
      <c r="U19335" s="4"/>
      <c r="V19335" s="4"/>
      <c r="W19335" s="4"/>
      <c r="X19335" s="4"/>
      <c r="AJ19335" s="4"/>
      <c r="AK19335" s="4"/>
      <c r="AL19335" s="4"/>
      <c r="AM19335" s="4"/>
    </row>
    <row r="19336" spans="21:39" x14ac:dyDescent="0.2">
      <c r="U19336" s="4"/>
      <c r="V19336" s="4"/>
      <c r="W19336" s="4"/>
      <c r="X19336" s="4"/>
      <c r="AJ19336" s="4"/>
      <c r="AK19336" s="4"/>
      <c r="AL19336" s="4"/>
      <c r="AM19336" s="4"/>
    </row>
    <row r="19337" spans="21:39" x14ac:dyDescent="0.2">
      <c r="U19337" s="4"/>
      <c r="V19337" s="4"/>
      <c r="W19337" s="4"/>
      <c r="X19337" s="4"/>
      <c r="AJ19337" s="4"/>
      <c r="AK19337" s="4"/>
      <c r="AL19337" s="4"/>
      <c r="AM19337" s="4"/>
    </row>
    <row r="19338" spans="21:39" x14ac:dyDescent="0.2">
      <c r="U19338" s="4"/>
      <c r="V19338" s="4"/>
      <c r="W19338" s="4"/>
      <c r="X19338" s="4"/>
      <c r="AJ19338" s="4"/>
      <c r="AK19338" s="4"/>
      <c r="AL19338" s="4"/>
      <c r="AM19338" s="4"/>
    </row>
    <row r="19339" spans="21:39" x14ac:dyDescent="0.2">
      <c r="U19339" s="4"/>
      <c r="V19339" s="4"/>
      <c r="W19339" s="4"/>
      <c r="X19339" s="4"/>
      <c r="AJ19339" s="4"/>
      <c r="AK19339" s="4"/>
      <c r="AL19339" s="4"/>
      <c r="AM19339" s="4"/>
    </row>
    <row r="19340" spans="21:39" x14ac:dyDescent="0.2">
      <c r="U19340" s="4"/>
      <c r="V19340" s="4"/>
      <c r="W19340" s="4"/>
      <c r="X19340" s="4"/>
      <c r="AJ19340" s="4"/>
      <c r="AK19340" s="4"/>
      <c r="AL19340" s="4"/>
      <c r="AM19340" s="4"/>
    </row>
    <row r="19341" spans="21:39" x14ac:dyDescent="0.2">
      <c r="U19341" s="4"/>
      <c r="V19341" s="4"/>
      <c r="W19341" s="4"/>
      <c r="X19341" s="4"/>
      <c r="AJ19341" s="4"/>
      <c r="AK19341" s="4"/>
      <c r="AL19341" s="4"/>
      <c r="AM19341" s="4"/>
    </row>
    <row r="19342" spans="21:39" x14ac:dyDescent="0.2">
      <c r="U19342" s="4"/>
      <c r="V19342" s="4"/>
      <c r="W19342" s="4"/>
      <c r="X19342" s="4"/>
      <c r="AJ19342" s="4"/>
      <c r="AK19342" s="4"/>
      <c r="AL19342" s="4"/>
      <c r="AM19342" s="4"/>
    </row>
    <row r="19343" spans="21:39" x14ac:dyDescent="0.2">
      <c r="U19343" s="4"/>
      <c r="V19343" s="4"/>
      <c r="W19343" s="4"/>
      <c r="X19343" s="4"/>
      <c r="AJ19343" s="4"/>
      <c r="AK19343" s="4"/>
      <c r="AL19343" s="4"/>
      <c r="AM19343" s="4"/>
    </row>
    <row r="19344" spans="21:39" x14ac:dyDescent="0.2">
      <c r="U19344" s="4"/>
      <c r="V19344" s="4"/>
      <c r="W19344" s="4"/>
      <c r="X19344" s="4"/>
      <c r="AJ19344" s="4"/>
      <c r="AK19344" s="4"/>
      <c r="AL19344" s="4"/>
      <c r="AM19344" s="4"/>
    </row>
    <row r="19345" spans="21:39" x14ac:dyDescent="0.2">
      <c r="U19345" s="4"/>
      <c r="V19345" s="4"/>
      <c r="W19345" s="4"/>
      <c r="X19345" s="4"/>
      <c r="AJ19345" s="4"/>
      <c r="AK19345" s="4"/>
      <c r="AL19345" s="4"/>
      <c r="AM19345" s="4"/>
    </row>
    <row r="19346" spans="21:39" x14ac:dyDescent="0.2">
      <c r="U19346" s="4"/>
      <c r="V19346" s="4"/>
      <c r="W19346" s="4"/>
      <c r="X19346" s="4"/>
      <c r="AJ19346" s="4"/>
      <c r="AK19346" s="4"/>
      <c r="AL19346" s="4"/>
      <c r="AM19346" s="4"/>
    </row>
    <row r="19347" spans="21:39" x14ac:dyDescent="0.2">
      <c r="U19347" s="4"/>
      <c r="V19347" s="4"/>
      <c r="W19347" s="4"/>
      <c r="X19347" s="4"/>
      <c r="AJ19347" s="4"/>
      <c r="AK19347" s="4"/>
      <c r="AL19347" s="4"/>
      <c r="AM19347" s="4"/>
    </row>
    <row r="19348" spans="21:39" x14ac:dyDescent="0.2">
      <c r="U19348" s="4"/>
      <c r="V19348" s="4"/>
      <c r="W19348" s="4"/>
      <c r="X19348" s="4"/>
      <c r="AJ19348" s="4"/>
      <c r="AK19348" s="4"/>
      <c r="AL19348" s="4"/>
      <c r="AM19348" s="4"/>
    </row>
    <row r="19349" spans="21:39" x14ac:dyDescent="0.2">
      <c r="U19349" s="4"/>
      <c r="V19349" s="4"/>
      <c r="W19349" s="4"/>
      <c r="X19349" s="4"/>
      <c r="AJ19349" s="4"/>
      <c r="AK19349" s="4"/>
      <c r="AL19349" s="4"/>
      <c r="AM19349" s="4"/>
    </row>
    <row r="19350" spans="21:39" x14ac:dyDescent="0.2">
      <c r="U19350" s="4"/>
      <c r="V19350" s="4"/>
      <c r="W19350" s="4"/>
      <c r="X19350" s="4"/>
      <c r="AJ19350" s="4"/>
      <c r="AK19350" s="4"/>
      <c r="AL19350" s="4"/>
      <c r="AM19350" s="4"/>
    </row>
    <row r="19351" spans="21:39" x14ac:dyDescent="0.2">
      <c r="U19351" s="4"/>
      <c r="V19351" s="4"/>
      <c r="W19351" s="4"/>
      <c r="X19351" s="4"/>
      <c r="AJ19351" s="4"/>
      <c r="AK19351" s="4"/>
      <c r="AL19351" s="4"/>
      <c r="AM19351" s="4"/>
    </row>
    <row r="19352" spans="21:39" x14ac:dyDescent="0.2">
      <c r="U19352" s="4"/>
      <c r="V19352" s="4"/>
      <c r="W19352" s="4"/>
      <c r="X19352" s="4"/>
      <c r="AJ19352" s="4"/>
      <c r="AK19352" s="4"/>
      <c r="AL19352" s="4"/>
      <c r="AM19352" s="4"/>
    </row>
    <row r="19353" spans="21:39" x14ac:dyDescent="0.2">
      <c r="U19353" s="4"/>
      <c r="V19353" s="4"/>
      <c r="W19353" s="4"/>
      <c r="X19353" s="4"/>
      <c r="AJ19353" s="4"/>
      <c r="AK19353" s="4"/>
      <c r="AL19353" s="4"/>
      <c r="AM19353" s="4"/>
    </row>
    <row r="19354" spans="21:39" x14ac:dyDescent="0.2">
      <c r="U19354" s="4"/>
      <c r="V19354" s="4"/>
      <c r="W19354" s="4"/>
      <c r="X19354" s="4"/>
      <c r="AJ19354" s="4"/>
      <c r="AK19354" s="4"/>
      <c r="AL19354" s="4"/>
      <c r="AM19354" s="4"/>
    </row>
    <row r="19355" spans="21:39" x14ac:dyDescent="0.2">
      <c r="U19355" s="4"/>
      <c r="V19355" s="4"/>
      <c r="W19355" s="4"/>
      <c r="X19355" s="4"/>
      <c r="AJ19355" s="4"/>
      <c r="AK19355" s="4"/>
      <c r="AL19355" s="4"/>
      <c r="AM19355" s="4"/>
    </row>
    <row r="19356" spans="21:39" x14ac:dyDescent="0.2">
      <c r="U19356" s="4"/>
      <c r="V19356" s="4"/>
      <c r="W19356" s="4"/>
      <c r="X19356" s="4"/>
      <c r="AJ19356" s="4"/>
      <c r="AK19356" s="4"/>
      <c r="AL19356" s="4"/>
      <c r="AM19356" s="4"/>
    </row>
    <row r="19357" spans="21:39" x14ac:dyDescent="0.2">
      <c r="U19357" s="4"/>
      <c r="V19357" s="4"/>
      <c r="W19357" s="4"/>
      <c r="X19357" s="4"/>
      <c r="AJ19357" s="4"/>
      <c r="AK19357" s="4"/>
      <c r="AL19357" s="4"/>
      <c r="AM19357" s="4"/>
    </row>
    <row r="19358" spans="21:39" x14ac:dyDescent="0.2">
      <c r="U19358" s="4"/>
      <c r="V19358" s="4"/>
      <c r="W19358" s="4"/>
      <c r="X19358" s="4"/>
      <c r="AJ19358" s="4"/>
      <c r="AK19358" s="4"/>
      <c r="AL19358" s="4"/>
      <c r="AM19358" s="4"/>
    </row>
    <row r="19359" spans="21:39" x14ac:dyDescent="0.2">
      <c r="U19359" s="4"/>
      <c r="V19359" s="4"/>
      <c r="W19359" s="4"/>
      <c r="X19359" s="4"/>
      <c r="AJ19359" s="4"/>
      <c r="AK19359" s="4"/>
      <c r="AL19359" s="4"/>
      <c r="AM19359" s="4"/>
    </row>
    <row r="19360" spans="21:39" x14ac:dyDescent="0.2">
      <c r="U19360" s="4"/>
      <c r="V19360" s="4"/>
      <c r="W19360" s="4"/>
      <c r="X19360" s="4"/>
      <c r="AJ19360" s="4"/>
      <c r="AK19360" s="4"/>
      <c r="AL19360" s="4"/>
      <c r="AM19360" s="4"/>
    </row>
    <row r="19361" spans="21:39" x14ac:dyDescent="0.2">
      <c r="U19361" s="4"/>
      <c r="V19361" s="4"/>
      <c r="W19361" s="4"/>
      <c r="X19361" s="4"/>
      <c r="AJ19361" s="4"/>
      <c r="AK19361" s="4"/>
      <c r="AL19361" s="4"/>
      <c r="AM19361" s="4"/>
    </row>
    <row r="19362" spans="21:39" x14ac:dyDescent="0.2">
      <c r="U19362" s="4"/>
      <c r="V19362" s="4"/>
      <c r="W19362" s="4"/>
      <c r="X19362" s="4"/>
      <c r="AJ19362" s="4"/>
      <c r="AK19362" s="4"/>
      <c r="AL19362" s="4"/>
      <c r="AM19362" s="4"/>
    </row>
    <row r="19363" spans="21:39" x14ac:dyDescent="0.2">
      <c r="U19363" s="4"/>
      <c r="V19363" s="4"/>
      <c r="W19363" s="4"/>
      <c r="X19363" s="4"/>
      <c r="AJ19363" s="4"/>
      <c r="AK19363" s="4"/>
      <c r="AL19363" s="4"/>
      <c r="AM19363" s="4"/>
    </row>
    <row r="19364" spans="21:39" x14ac:dyDescent="0.2">
      <c r="U19364" s="4"/>
      <c r="V19364" s="4"/>
      <c r="W19364" s="4"/>
      <c r="X19364" s="4"/>
      <c r="AJ19364" s="4"/>
      <c r="AK19364" s="4"/>
      <c r="AL19364" s="4"/>
      <c r="AM19364" s="4"/>
    </row>
    <row r="19365" spans="21:39" x14ac:dyDescent="0.2">
      <c r="U19365" s="4"/>
      <c r="V19365" s="4"/>
      <c r="W19365" s="4"/>
      <c r="X19365" s="4"/>
      <c r="AJ19365" s="4"/>
      <c r="AK19365" s="4"/>
      <c r="AL19365" s="4"/>
      <c r="AM19365" s="4"/>
    </row>
    <row r="19366" spans="21:39" x14ac:dyDescent="0.2">
      <c r="U19366" s="4"/>
      <c r="V19366" s="4"/>
      <c r="W19366" s="4"/>
      <c r="X19366" s="4"/>
      <c r="AJ19366" s="4"/>
      <c r="AK19366" s="4"/>
      <c r="AL19366" s="4"/>
      <c r="AM19366" s="4"/>
    </row>
    <row r="19367" spans="21:39" x14ac:dyDescent="0.2">
      <c r="U19367" s="4"/>
      <c r="V19367" s="4"/>
      <c r="W19367" s="4"/>
      <c r="X19367" s="4"/>
      <c r="AJ19367" s="4"/>
      <c r="AK19367" s="4"/>
      <c r="AL19367" s="4"/>
      <c r="AM19367" s="4"/>
    </row>
    <row r="19368" spans="21:39" x14ac:dyDescent="0.2">
      <c r="U19368" s="4"/>
      <c r="V19368" s="4"/>
      <c r="W19368" s="4"/>
      <c r="X19368" s="4"/>
      <c r="AJ19368" s="4"/>
      <c r="AK19368" s="4"/>
      <c r="AL19368" s="4"/>
      <c r="AM19368" s="4"/>
    </row>
    <row r="19369" spans="21:39" x14ac:dyDescent="0.2">
      <c r="U19369" s="4"/>
      <c r="V19369" s="4"/>
      <c r="W19369" s="4"/>
      <c r="X19369" s="4"/>
      <c r="AJ19369" s="4"/>
      <c r="AK19369" s="4"/>
      <c r="AL19369" s="4"/>
      <c r="AM19369" s="4"/>
    </row>
    <row r="19370" spans="21:39" x14ac:dyDescent="0.2">
      <c r="U19370" s="4"/>
      <c r="V19370" s="4"/>
      <c r="W19370" s="4"/>
      <c r="X19370" s="4"/>
      <c r="AJ19370" s="4"/>
      <c r="AK19370" s="4"/>
      <c r="AL19370" s="4"/>
      <c r="AM19370" s="4"/>
    </row>
    <row r="19371" spans="21:39" x14ac:dyDescent="0.2">
      <c r="U19371" s="4"/>
      <c r="V19371" s="4"/>
      <c r="W19371" s="4"/>
      <c r="X19371" s="4"/>
      <c r="AJ19371" s="4"/>
      <c r="AK19371" s="4"/>
      <c r="AL19371" s="4"/>
      <c r="AM19371" s="4"/>
    </row>
    <row r="19372" spans="21:39" x14ac:dyDescent="0.2">
      <c r="U19372" s="4"/>
      <c r="V19372" s="4"/>
      <c r="W19372" s="4"/>
      <c r="X19372" s="4"/>
      <c r="AJ19372" s="4"/>
      <c r="AK19372" s="4"/>
      <c r="AL19372" s="4"/>
      <c r="AM19372" s="4"/>
    </row>
    <row r="19373" spans="21:39" x14ac:dyDescent="0.2">
      <c r="U19373" s="4"/>
      <c r="V19373" s="4"/>
      <c r="W19373" s="4"/>
      <c r="X19373" s="4"/>
      <c r="AJ19373" s="4"/>
      <c r="AK19373" s="4"/>
      <c r="AL19373" s="4"/>
      <c r="AM19373" s="4"/>
    </row>
    <row r="19374" spans="21:39" x14ac:dyDescent="0.2">
      <c r="U19374" s="4"/>
      <c r="V19374" s="4"/>
      <c r="W19374" s="4"/>
      <c r="X19374" s="4"/>
      <c r="AJ19374" s="4"/>
      <c r="AK19374" s="4"/>
      <c r="AL19374" s="4"/>
      <c r="AM19374" s="4"/>
    </row>
    <row r="19375" spans="21:39" x14ac:dyDescent="0.2">
      <c r="U19375" s="4"/>
      <c r="V19375" s="4"/>
      <c r="W19375" s="4"/>
      <c r="X19375" s="4"/>
      <c r="AJ19375" s="4"/>
      <c r="AK19375" s="4"/>
      <c r="AL19375" s="4"/>
      <c r="AM19375" s="4"/>
    </row>
    <row r="19376" spans="21:39" x14ac:dyDescent="0.2">
      <c r="U19376" s="4"/>
      <c r="V19376" s="4"/>
      <c r="W19376" s="4"/>
      <c r="X19376" s="4"/>
      <c r="AJ19376" s="4"/>
      <c r="AK19376" s="4"/>
      <c r="AL19376" s="4"/>
      <c r="AM19376" s="4"/>
    </row>
    <row r="19377" spans="21:39" x14ac:dyDescent="0.2">
      <c r="U19377" s="4"/>
      <c r="V19377" s="4"/>
      <c r="W19377" s="4"/>
      <c r="X19377" s="4"/>
      <c r="AJ19377" s="4"/>
      <c r="AK19377" s="4"/>
      <c r="AL19377" s="4"/>
      <c r="AM19377" s="4"/>
    </row>
    <row r="19378" spans="21:39" x14ac:dyDescent="0.2">
      <c r="U19378" s="4"/>
      <c r="V19378" s="4"/>
      <c r="W19378" s="4"/>
      <c r="X19378" s="4"/>
      <c r="AJ19378" s="4"/>
      <c r="AK19378" s="4"/>
      <c r="AL19378" s="4"/>
      <c r="AM19378" s="4"/>
    </row>
    <row r="19379" spans="21:39" x14ac:dyDescent="0.2">
      <c r="U19379" s="4"/>
      <c r="V19379" s="4"/>
      <c r="W19379" s="4"/>
      <c r="X19379" s="4"/>
      <c r="AJ19379" s="4"/>
      <c r="AK19379" s="4"/>
      <c r="AL19379" s="4"/>
      <c r="AM19379" s="4"/>
    </row>
    <row r="19380" spans="21:39" x14ac:dyDescent="0.2">
      <c r="U19380" s="4"/>
      <c r="V19380" s="4"/>
      <c r="W19380" s="4"/>
      <c r="X19380" s="4"/>
      <c r="AJ19380" s="4"/>
      <c r="AK19380" s="4"/>
      <c r="AL19380" s="4"/>
      <c r="AM19380" s="4"/>
    </row>
    <row r="19381" spans="21:39" x14ac:dyDescent="0.2">
      <c r="U19381" s="4"/>
      <c r="V19381" s="4"/>
      <c r="W19381" s="4"/>
      <c r="X19381" s="4"/>
      <c r="AJ19381" s="4"/>
      <c r="AK19381" s="4"/>
      <c r="AL19381" s="4"/>
      <c r="AM19381" s="4"/>
    </row>
    <row r="19382" spans="21:39" x14ac:dyDescent="0.2">
      <c r="U19382" s="4"/>
      <c r="V19382" s="4"/>
      <c r="W19382" s="4"/>
      <c r="X19382" s="4"/>
      <c r="AJ19382" s="4"/>
      <c r="AK19382" s="4"/>
      <c r="AL19382" s="4"/>
      <c r="AM19382" s="4"/>
    </row>
    <row r="19383" spans="21:39" x14ac:dyDescent="0.2">
      <c r="U19383" s="4"/>
      <c r="V19383" s="4"/>
      <c r="W19383" s="4"/>
      <c r="X19383" s="4"/>
      <c r="AJ19383" s="4"/>
      <c r="AK19383" s="4"/>
      <c r="AL19383" s="4"/>
      <c r="AM19383" s="4"/>
    </row>
    <row r="19384" spans="21:39" x14ac:dyDescent="0.2">
      <c r="U19384" s="4"/>
      <c r="V19384" s="4"/>
      <c r="W19384" s="4"/>
      <c r="X19384" s="4"/>
      <c r="AJ19384" s="4"/>
      <c r="AK19384" s="4"/>
      <c r="AL19384" s="4"/>
      <c r="AM19384" s="4"/>
    </row>
    <row r="19385" spans="21:39" x14ac:dyDescent="0.2">
      <c r="U19385" s="4"/>
      <c r="V19385" s="4"/>
      <c r="W19385" s="4"/>
      <c r="X19385" s="4"/>
      <c r="AJ19385" s="4"/>
      <c r="AK19385" s="4"/>
      <c r="AL19385" s="4"/>
      <c r="AM19385" s="4"/>
    </row>
    <row r="19386" spans="21:39" x14ac:dyDescent="0.2">
      <c r="U19386" s="4"/>
      <c r="V19386" s="4"/>
      <c r="W19386" s="4"/>
      <c r="X19386" s="4"/>
      <c r="AJ19386" s="4"/>
      <c r="AK19386" s="4"/>
      <c r="AL19386" s="4"/>
      <c r="AM19386" s="4"/>
    </row>
    <row r="19387" spans="21:39" x14ac:dyDescent="0.2">
      <c r="U19387" s="4"/>
      <c r="V19387" s="4"/>
      <c r="W19387" s="4"/>
      <c r="X19387" s="4"/>
      <c r="AJ19387" s="4"/>
      <c r="AK19387" s="4"/>
      <c r="AL19387" s="4"/>
      <c r="AM19387" s="4"/>
    </row>
    <row r="19388" spans="21:39" x14ac:dyDescent="0.2">
      <c r="U19388" s="4"/>
      <c r="V19388" s="4"/>
      <c r="W19388" s="4"/>
      <c r="X19388" s="4"/>
      <c r="AJ19388" s="4"/>
      <c r="AK19388" s="4"/>
      <c r="AL19388" s="4"/>
      <c r="AM19388" s="4"/>
    </row>
    <row r="19389" spans="21:39" x14ac:dyDescent="0.2">
      <c r="U19389" s="4"/>
      <c r="V19389" s="4"/>
      <c r="W19389" s="4"/>
      <c r="X19389" s="4"/>
      <c r="AJ19389" s="4"/>
      <c r="AK19389" s="4"/>
      <c r="AL19389" s="4"/>
      <c r="AM19389" s="4"/>
    </row>
    <row r="19390" spans="21:39" x14ac:dyDescent="0.2">
      <c r="U19390" s="4"/>
      <c r="V19390" s="4"/>
      <c r="W19390" s="4"/>
      <c r="X19390" s="4"/>
      <c r="AJ19390" s="4"/>
      <c r="AK19390" s="4"/>
      <c r="AL19390" s="4"/>
      <c r="AM19390" s="4"/>
    </row>
    <row r="19391" spans="21:39" x14ac:dyDescent="0.2">
      <c r="U19391" s="4"/>
      <c r="V19391" s="4"/>
      <c r="W19391" s="4"/>
      <c r="X19391" s="4"/>
      <c r="AJ19391" s="4"/>
      <c r="AK19391" s="4"/>
      <c r="AL19391" s="4"/>
      <c r="AM19391" s="4"/>
    </row>
    <row r="19392" spans="21:39" x14ac:dyDescent="0.2">
      <c r="U19392" s="4"/>
      <c r="V19392" s="4"/>
      <c r="W19392" s="4"/>
      <c r="X19392" s="4"/>
      <c r="AJ19392" s="4"/>
      <c r="AK19392" s="4"/>
      <c r="AL19392" s="4"/>
      <c r="AM19392" s="4"/>
    </row>
    <row r="19393" spans="21:39" x14ac:dyDescent="0.2">
      <c r="U19393" s="4"/>
      <c r="V19393" s="4"/>
      <c r="W19393" s="4"/>
      <c r="X19393" s="4"/>
      <c r="AJ19393" s="4"/>
      <c r="AK19393" s="4"/>
      <c r="AL19393" s="4"/>
      <c r="AM19393" s="4"/>
    </row>
    <row r="19394" spans="21:39" x14ac:dyDescent="0.2">
      <c r="U19394" s="4"/>
      <c r="V19394" s="4"/>
      <c r="W19394" s="4"/>
      <c r="X19394" s="4"/>
      <c r="AJ19394" s="4"/>
      <c r="AK19394" s="4"/>
      <c r="AL19394" s="4"/>
      <c r="AM19394" s="4"/>
    </row>
    <row r="19395" spans="21:39" x14ac:dyDescent="0.2">
      <c r="U19395" s="4"/>
      <c r="V19395" s="4"/>
      <c r="W19395" s="4"/>
      <c r="X19395" s="4"/>
      <c r="AJ19395" s="4"/>
      <c r="AK19395" s="4"/>
      <c r="AL19395" s="4"/>
      <c r="AM19395" s="4"/>
    </row>
    <row r="19396" spans="21:39" x14ac:dyDescent="0.2">
      <c r="U19396" s="4"/>
      <c r="V19396" s="4"/>
      <c r="W19396" s="4"/>
      <c r="X19396" s="4"/>
      <c r="AJ19396" s="4"/>
      <c r="AK19396" s="4"/>
      <c r="AL19396" s="4"/>
      <c r="AM19396" s="4"/>
    </row>
    <row r="19397" spans="21:39" x14ac:dyDescent="0.2">
      <c r="U19397" s="4"/>
      <c r="V19397" s="4"/>
      <c r="W19397" s="4"/>
      <c r="X19397" s="4"/>
      <c r="AJ19397" s="4"/>
      <c r="AK19397" s="4"/>
      <c r="AL19397" s="4"/>
      <c r="AM19397" s="4"/>
    </row>
    <row r="19398" spans="21:39" x14ac:dyDescent="0.2">
      <c r="U19398" s="4"/>
      <c r="V19398" s="4"/>
      <c r="W19398" s="4"/>
      <c r="X19398" s="4"/>
      <c r="AJ19398" s="4"/>
      <c r="AK19398" s="4"/>
      <c r="AL19398" s="4"/>
      <c r="AM19398" s="4"/>
    </row>
    <row r="19399" spans="21:39" x14ac:dyDescent="0.2">
      <c r="U19399" s="4"/>
      <c r="V19399" s="4"/>
      <c r="W19399" s="4"/>
      <c r="X19399" s="4"/>
      <c r="AJ19399" s="4"/>
      <c r="AK19399" s="4"/>
      <c r="AL19399" s="4"/>
      <c r="AM19399" s="4"/>
    </row>
    <row r="19400" spans="21:39" x14ac:dyDescent="0.2">
      <c r="U19400" s="4"/>
      <c r="V19400" s="4"/>
      <c r="W19400" s="4"/>
      <c r="X19400" s="4"/>
      <c r="AJ19400" s="4"/>
      <c r="AK19400" s="4"/>
      <c r="AL19400" s="4"/>
      <c r="AM19400" s="4"/>
    </row>
    <row r="19401" spans="21:39" x14ac:dyDescent="0.2">
      <c r="U19401" s="4"/>
      <c r="V19401" s="4"/>
      <c r="W19401" s="4"/>
      <c r="X19401" s="4"/>
      <c r="AJ19401" s="4"/>
      <c r="AK19401" s="4"/>
      <c r="AL19401" s="4"/>
      <c r="AM19401" s="4"/>
    </row>
    <row r="19402" spans="21:39" x14ac:dyDescent="0.2">
      <c r="U19402" s="4"/>
      <c r="V19402" s="4"/>
      <c r="W19402" s="4"/>
      <c r="X19402" s="4"/>
      <c r="AJ19402" s="4"/>
      <c r="AK19402" s="4"/>
      <c r="AL19402" s="4"/>
      <c r="AM19402" s="4"/>
    </row>
    <row r="19403" spans="21:39" x14ac:dyDescent="0.2">
      <c r="U19403" s="4"/>
      <c r="V19403" s="4"/>
      <c r="W19403" s="4"/>
      <c r="X19403" s="4"/>
      <c r="AJ19403" s="4"/>
      <c r="AK19403" s="4"/>
      <c r="AL19403" s="4"/>
      <c r="AM19403" s="4"/>
    </row>
    <row r="19404" spans="21:39" x14ac:dyDescent="0.2">
      <c r="U19404" s="4"/>
      <c r="V19404" s="4"/>
      <c r="W19404" s="4"/>
      <c r="X19404" s="4"/>
      <c r="AJ19404" s="4"/>
      <c r="AK19404" s="4"/>
      <c r="AL19404" s="4"/>
      <c r="AM19404" s="4"/>
    </row>
    <row r="19405" spans="21:39" x14ac:dyDescent="0.2">
      <c r="U19405" s="4"/>
      <c r="V19405" s="4"/>
      <c r="W19405" s="4"/>
      <c r="X19405" s="4"/>
      <c r="AJ19405" s="4"/>
      <c r="AK19405" s="4"/>
      <c r="AL19405" s="4"/>
      <c r="AM19405" s="4"/>
    </row>
    <row r="19406" spans="21:39" x14ac:dyDescent="0.2">
      <c r="U19406" s="4"/>
      <c r="V19406" s="4"/>
      <c r="W19406" s="4"/>
      <c r="X19406" s="4"/>
      <c r="AJ19406" s="4"/>
      <c r="AK19406" s="4"/>
      <c r="AL19406" s="4"/>
      <c r="AM19406" s="4"/>
    </row>
    <row r="19407" spans="21:39" x14ac:dyDescent="0.2">
      <c r="U19407" s="4"/>
      <c r="V19407" s="4"/>
      <c r="W19407" s="4"/>
      <c r="X19407" s="4"/>
      <c r="AJ19407" s="4"/>
      <c r="AK19407" s="4"/>
      <c r="AL19407" s="4"/>
      <c r="AM19407" s="4"/>
    </row>
    <row r="19408" spans="21:39" x14ac:dyDescent="0.2">
      <c r="U19408" s="4"/>
      <c r="V19408" s="4"/>
      <c r="W19408" s="4"/>
      <c r="X19408" s="4"/>
      <c r="AJ19408" s="4"/>
      <c r="AK19408" s="4"/>
      <c r="AL19408" s="4"/>
      <c r="AM19408" s="4"/>
    </row>
    <row r="19409" spans="21:39" x14ac:dyDescent="0.2">
      <c r="U19409" s="4"/>
      <c r="V19409" s="4"/>
      <c r="W19409" s="4"/>
      <c r="X19409" s="4"/>
      <c r="AJ19409" s="4"/>
      <c r="AK19409" s="4"/>
      <c r="AL19409" s="4"/>
      <c r="AM19409" s="4"/>
    </row>
    <row r="19410" spans="21:39" x14ac:dyDescent="0.2">
      <c r="U19410" s="4"/>
      <c r="V19410" s="4"/>
      <c r="W19410" s="4"/>
      <c r="X19410" s="4"/>
      <c r="AJ19410" s="4"/>
      <c r="AK19410" s="4"/>
      <c r="AL19410" s="4"/>
      <c r="AM19410" s="4"/>
    </row>
    <row r="19411" spans="21:39" x14ac:dyDescent="0.2">
      <c r="U19411" s="4"/>
      <c r="V19411" s="4"/>
      <c r="W19411" s="4"/>
      <c r="X19411" s="4"/>
      <c r="AJ19411" s="4"/>
      <c r="AK19411" s="4"/>
      <c r="AL19411" s="4"/>
      <c r="AM19411" s="4"/>
    </row>
    <row r="19412" spans="21:39" x14ac:dyDescent="0.2">
      <c r="U19412" s="4"/>
      <c r="V19412" s="4"/>
      <c r="W19412" s="4"/>
      <c r="X19412" s="4"/>
      <c r="AJ19412" s="4"/>
      <c r="AK19412" s="4"/>
      <c r="AL19412" s="4"/>
      <c r="AM19412" s="4"/>
    </row>
    <row r="19413" spans="21:39" x14ac:dyDescent="0.2">
      <c r="U19413" s="4"/>
      <c r="V19413" s="4"/>
      <c r="W19413" s="4"/>
      <c r="X19413" s="4"/>
      <c r="AJ19413" s="4"/>
      <c r="AK19413" s="4"/>
      <c r="AL19413" s="4"/>
      <c r="AM19413" s="4"/>
    </row>
    <row r="19414" spans="21:39" x14ac:dyDescent="0.2">
      <c r="U19414" s="4"/>
      <c r="V19414" s="4"/>
      <c r="W19414" s="4"/>
      <c r="X19414" s="4"/>
      <c r="AJ19414" s="4"/>
      <c r="AK19414" s="4"/>
      <c r="AL19414" s="4"/>
      <c r="AM19414" s="4"/>
    </row>
    <row r="19415" spans="21:39" x14ac:dyDescent="0.2">
      <c r="U19415" s="4"/>
      <c r="V19415" s="4"/>
      <c r="W19415" s="4"/>
      <c r="X19415" s="4"/>
      <c r="AJ19415" s="4"/>
      <c r="AK19415" s="4"/>
      <c r="AL19415" s="4"/>
      <c r="AM19415" s="4"/>
    </row>
    <row r="19416" spans="21:39" x14ac:dyDescent="0.2">
      <c r="U19416" s="4"/>
      <c r="V19416" s="4"/>
      <c r="W19416" s="4"/>
      <c r="X19416" s="4"/>
      <c r="AJ19416" s="4"/>
      <c r="AK19416" s="4"/>
      <c r="AL19416" s="4"/>
      <c r="AM19416" s="4"/>
    </row>
    <row r="19417" spans="21:39" x14ac:dyDescent="0.2">
      <c r="U19417" s="4"/>
      <c r="V19417" s="4"/>
      <c r="W19417" s="4"/>
      <c r="X19417" s="4"/>
      <c r="AJ19417" s="4"/>
      <c r="AK19417" s="4"/>
      <c r="AL19417" s="4"/>
      <c r="AM19417" s="4"/>
    </row>
    <row r="19418" spans="21:39" x14ac:dyDescent="0.2">
      <c r="U19418" s="4"/>
      <c r="V19418" s="4"/>
      <c r="W19418" s="4"/>
      <c r="X19418" s="4"/>
      <c r="AJ19418" s="4"/>
      <c r="AK19418" s="4"/>
      <c r="AL19418" s="4"/>
      <c r="AM19418" s="4"/>
    </row>
    <row r="19419" spans="21:39" x14ac:dyDescent="0.2">
      <c r="U19419" s="4"/>
      <c r="V19419" s="4"/>
      <c r="W19419" s="4"/>
      <c r="X19419" s="4"/>
      <c r="AJ19419" s="4"/>
      <c r="AK19419" s="4"/>
      <c r="AL19419" s="4"/>
      <c r="AM19419" s="4"/>
    </row>
    <row r="19420" spans="21:39" x14ac:dyDescent="0.2">
      <c r="U19420" s="4"/>
      <c r="V19420" s="4"/>
      <c r="W19420" s="4"/>
      <c r="X19420" s="4"/>
      <c r="AJ19420" s="4"/>
      <c r="AK19420" s="4"/>
      <c r="AL19420" s="4"/>
      <c r="AM19420" s="4"/>
    </row>
    <row r="19421" spans="21:39" x14ac:dyDescent="0.2">
      <c r="U19421" s="4"/>
      <c r="V19421" s="4"/>
      <c r="W19421" s="4"/>
      <c r="X19421" s="4"/>
      <c r="AJ19421" s="4"/>
      <c r="AK19421" s="4"/>
      <c r="AL19421" s="4"/>
      <c r="AM19421" s="4"/>
    </row>
    <row r="19422" spans="21:39" x14ac:dyDescent="0.2">
      <c r="U19422" s="4"/>
      <c r="V19422" s="4"/>
      <c r="W19422" s="4"/>
      <c r="X19422" s="4"/>
      <c r="AJ19422" s="4"/>
      <c r="AK19422" s="4"/>
      <c r="AL19422" s="4"/>
      <c r="AM19422" s="4"/>
    </row>
    <row r="19423" spans="21:39" x14ac:dyDescent="0.2">
      <c r="U19423" s="4"/>
      <c r="V19423" s="4"/>
      <c r="W19423" s="4"/>
      <c r="X19423" s="4"/>
      <c r="AJ19423" s="4"/>
      <c r="AK19423" s="4"/>
      <c r="AL19423" s="4"/>
      <c r="AM19423" s="4"/>
    </row>
    <row r="19424" spans="21:39" x14ac:dyDescent="0.2">
      <c r="U19424" s="4"/>
      <c r="V19424" s="4"/>
      <c r="W19424" s="4"/>
      <c r="X19424" s="4"/>
      <c r="AJ19424" s="4"/>
      <c r="AK19424" s="4"/>
      <c r="AL19424" s="4"/>
      <c r="AM19424" s="4"/>
    </row>
    <row r="19425" spans="21:39" x14ac:dyDescent="0.2">
      <c r="U19425" s="4"/>
      <c r="V19425" s="4"/>
      <c r="W19425" s="4"/>
      <c r="X19425" s="4"/>
      <c r="AJ19425" s="4"/>
      <c r="AK19425" s="4"/>
      <c r="AL19425" s="4"/>
      <c r="AM19425" s="4"/>
    </row>
    <row r="19426" spans="21:39" x14ac:dyDescent="0.2">
      <c r="U19426" s="4"/>
      <c r="V19426" s="4"/>
      <c r="W19426" s="4"/>
      <c r="X19426" s="4"/>
      <c r="AJ19426" s="4"/>
      <c r="AK19426" s="4"/>
      <c r="AL19426" s="4"/>
      <c r="AM19426" s="4"/>
    </row>
    <row r="19427" spans="21:39" x14ac:dyDescent="0.2">
      <c r="U19427" s="4"/>
      <c r="V19427" s="4"/>
      <c r="W19427" s="4"/>
      <c r="X19427" s="4"/>
      <c r="AJ19427" s="4"/>
      <c r="AK19427" s="4"/>
      <c r="AL19427" s="4"/>
      <c r="AM19427" s="4"/>
    </row>
    <row r="19428" spans="21:39" x14ac:dyDescent="0.2">
      <c r="U19428" s="4"/>
      <c r="V19428" s="4"/>
      <c r="W19428" s="4"/>
      <c r="X19428" s="4"/>
      <c r="AJ19428" s="4"/>
      <c r="AK19428" s="4"/>
      <c r="AL19428" s="4"/>
      <c r="AM19428" s="4"/>
    </row>
    <row r="19429" spans="21:39" x14ac:dyDescent="0.2">
      <c r="U19429" s="4"/>
      <c r="V19429" s="4"/>
      <c r="W19429" s="4"/>
      <c r="X19429" s="4"/>
      <c r="AJ19429" s="4"/>
      <c r="AK19429" s="4"/>
      <c r="AL19429" s="4"/>
      <c r="AM19429" s="4"/>
    </row>
    <row r="19430" spans="21:39" x14ac:dyDescent="0.2">
      <c r="U19430" s="4"/>
      <c r="V19430" s="4"/>
      <c r="W19430" s="4"/>
      <c r="X19430" s="4"/>
      <c r="AJ19430" s="4"/>
      <c r="AK19430" s="4"/>
      <c r="AL19430" s="4"/>
      <c r="AM19430" s="4"/>
    </row>
    <row r="19431" spans="21:39" x14ac:dyDescent="0.2">
      <c r="U19431" s="4"/>
      <c r="V19431" s="4"/>
      <c r="W19431" s="4"/>
      <c r="X19431" s="4"/>
      <c r="AJ19431" s="4"/>
      <c r="AK19431" s="4"/>
      <c r="AL19431" s="4"/>
      <c r="AM19431" s="4"/>
    </row>
    <row r="19432" spans="21:39" x14ac:dyDescent="0.2">
      <c r="U19432" s="4"/>
      <c r="V19432" s="4"/>
      <c r="W19432" s="4"/>
      <c r="X19432" s="4"/>
      <c r="AJ19432" s="4"/>
      <c r="AK19432" s="4"/>
      <c r="AL19432" s="4"/>
      <c r="AM19432" s="4"/>
    </row>
    <row r="19433" spans="21:39" x14ac:dyDescent="0.2">
      <c r="U19433" s="4"/>
      <c r="V19433" s="4"/>
      <c r="W19433" s="4"/>
      <c r="X19433" s="4"/>
      <c r="AJ19433" s="4"/>
      <c r="AK19433" s="4"/>
      <c r="AL19433" s="4"/>
      <c r="AM19433" s="4"/>
    </row>
    <row r="19434" spans="21:39" x14ac:dyDescent="0.2">
      <c r="U19434" s="4"/>
      <c r="V19434" s="4"/>
      <c r="W19434" s="4"/>
      <c r="X19434" s="4"/>
      <c r="AJ19434" s="4"/>
      <c r="AK19434" s="4"/>
      <c r="AL19434" s="4"/>
      <c r="AM19434" s="4"/>
    </row>
    <row r="19435" spans="21:39" x14ac:dyDescent="0.2">
      <c r="U19435" s="4"/>
      <c r="V19435" s="4"/>
      <c r="W19435" s="4"/>
      <c r="X19435" s="4"/>
      <c r="AJ19435" s="4"/>
      <c r="AK19435" s="4"/>
      <c r="AL19435" s="4"/>
      <c r="AM19435" s="4"/>
    </row>
    <row r="19436" spans="21:39" x14ac:dyDescent="0.2">
      <c r="U19436" s="4"/>
      <c r="V19436" s="4"/>
      <c r="W19436" s="4"/>
      <c r="X19436" s="4"/>
      <c r="AJ19436" s="4"/>
      <c r="AK19436" s="4"/>
      <c r="AL19436" s="4"/>
      <c r="AM19436" s="4"/>
    </row>
    <row r="19437" spans="21:39" x14ac:dyDescent="0.2">
      <c r="U19437" s="4"/>
      <c r="V19437" s="4"/>
      <c r="W19437" s="4"/>
      <c r="X19437" s="4"/>
      <c r="AJ19437" s="4"/>
      <c r="AK19437" s="4"/>
      <c r="AL19437" s="4"/>
      <c r="AM19437" s="4"/>
    </row>
    <row r="19438" spans="21:39" x14ac:dyDescent="0.2">
      <c r="U19438" s="4"/>
      <c r="V19438" s="4"/>
      <c r="W19438" s="4"/>
      <c r="X19438" s="4"/>
      <c r="AJ19438" s="4"/>
      <c r="AK19438" s="4"/>
      <c r="AL19438" s="4"/>
      <c r="AM19438" s="4"/>
    </row>
    <row r="19439" spans="21:39" x14ac:dyDescent="0.2">
      <c r="U19439" s="4"/>
      <c r="V19439" s="4"/>
      <c r="W19439" s="4"/>
      <c r="X19439" s="4"/>
      <c r="AJ19439" s="4"/>
      <c r="AK19439" s="4"/>
      <c r="AL19439" s="4"/>
      <c r="AM19439" s="4"/>
    </row>
    <row r="19440" spans="21:39" x14ac:dyDescent="0.2">
      <c r="U19440" s="4"/>
      <c r="V19440" s="4"/>
      <c r="W19440" s="4"/>
      <c r="X19440" s="4"/>
      <c r="AJ19440" s="4"/>
      <c r="AK19440" s="4"/>
      <c r="AL19440" s="4"/>
      <c r="AM19440" s="4"/>
    </row>
    <row r="19441" spans="21:39" x14ac:dyDescent="0.2">
      <c r="U19441" s="4"/>
      <c r="V19441" s="4"/>
      <c r="W19441" s="4"/>
      <c r="X19441" s="4"/>
      <c r="AJ19441" s="4"/>
      <c r="AK19441" s="4"/>
      <c r="AL19441" s="4"/>
      <c r="AM19441" s="4"/>
    </row>
    <row r="19442" spans="21:39" x14ac:dyDescent="0.2">
      <c r="U19442" s="4"/>
      <c r="V19442" s="4"/>
      <c r="W19442" s="4"/>
      <c r="X19442" s="4"/>
      <c r="AJ19442" s="4"/>
      <c r="AK19442" s="4"/>
      <c r="AL19442" s="4"/>
      <c r="AM19442" s="4"/>
    </row>
    <row r="19443" spans="21:39" x14ac:dyDescent="0.2">
      <c r="U19443" s="4"/>
      <c r="V19443" s="4"/>
      <c r="W19443" s="4"/>
      <c r="X19443" s="4"/>
      <c r="AJ19443" s="4"/>
      <c r="AK19443" s="4"/>
      <c r="AL19443" s="4"/>
      <c r="AM19443" s="4"/>
    </row>
    <row r="19444" spans="21:39" x14ac:dyDescent="0.2">
      <c r="U19444" s="4"/>
      <c r="V19444" s="4"/>
      <c r="W19444" s="4"/>
      <c r="X19444" s="4"/>
      <c r="AJ19444" s="4"/>
      <c r="AK19444" s="4"/>
      <c r="AL19444" s="4"/>
      <c r="AM19444" s="4"/>
    </row>
    <row r="19445" spans="21:39" x14ac:dyDescent="0.2">
      <c r="U19445" s="4"/>
      <c r="V19445" s="4"/>
      <c r="W19445" s="4"/>
      <c r="X19445" s="4"/>
      <c r="AJ19445" s="4"/>
      <c r="AK19445" s="4"/>
      <c r="AL19445" s="4"/>
      <c r="AM19445" s="4"/>
    </row>
    <row r="19446" spans="21:39" x14ac:dyDescent="0.2">
      <c r="U19446" s="4"/>
      <c r="V19446" s="4"/>
      <c r="W19446" s="4"/>
      <c r="X19446" s="4"/>
      <c r="AJ19446" s="4"/>
      <c r="AK19446" s="4"/>
      <c r="AL19446" s="4"/>
      <c r="AM19446" s="4"/>
    </row>
    <row r="19447" spans="21:39" x14ac:dyDescent="0.2">
      <c r="U19447" s="4"/>
      <c r="V19447" s="4"/>
      <c r="W19447" s="4"/>
      <c r="X19447" s="4"/>
      <c r="AJ19447" s="4"/>
      <c r="AK19447" s="4"/>
      <c r="AL19447" s="4"/>
      <c r="AM19447" s="4"/>
    </row>
    <row r="19448" spans="21:39" x14ac:dyDescent="0.2">
      <c r="U19448" s="4"/>
      <c r="V19448" s="4"/>
      <c r="W19448" s="4"/>
      <c r="X19448" s="4"/>
      <c r="AJ19448" s="4"/>
      <c r="AK19448" s="4"/>
      <c r="AL19448" s="4"/>
      <c r="AM19448" s="4"/>
    </row>
    <row r="19449" spans="21:39" x14ac:dyDescent="0.2">
      <c r="U19449" s="4"/>
      <c r="V19449" s="4"/>
      <c r="W19449" s="4"/>
      <c r="X19449" s="4"/>
      <c r="AJ19449" s="4"/>
      <c r="AK19449" s="4"/>
      <c r="AL19449" s="4"/>
      <c r="AM19449" s="4"/>
    </row>
    <row r="19450" spans="21:39" x14ac:dyDescent="0.2">
      <c r="U19450" s="4"/>
      <c r="V19450" s="4"/>
      <c r="W19450" s="4"/>
      <c r="X19450" s="4"/>
      <c r="AJ19450" s="4"/>
      <c r="AK19450" s="4"/>
      <c r="AL19450" s="4"/>
      <c r="AM19450" s="4"/>
    </row>
    <row r="19451" spans="21:39" x14ac:dyDescent="0.2">
      <c r="U19451" s="4"/>
      <c r="V19451" s="4"/>
      <c r="W19451" s="4"/>
      <c r="X19451" s="4"/>
      <c r="AJ19451" s="4"/>
      <c r="AK19451" s="4"/>
      <c r="AL19451" s="4"/>
      <c r="AM19451" s="4"/>
    </row>
    <row r="19452" spans="21:39" x14ac:dyDescent="0.2">
      <c r="U19452" s="4"/>
      <c r="V19452" s="4"/>
      <c r="W19452" s="4"/>
      <c r="X19452" s="4"/>
      <c r="AJ19452" s="4"/>
      <c r="AK19452" s="4"/>
      <c r="AL19452" s="4"/>
      <c r="AM19452" s="4"/>
    </row>
    <row r="19453" spans="21:39" x14ac:dyDescent="0.2">
      <c r="U19453" s="4"/>
      <c r="V19453" s="4"/>
      <c r="W19453" s="4"/>
      <c r="X19453" s="4"/>
      <c r="AJ19453" s="4"/>
      <c r="AK19453" s="4"/>
      <c r="AL19453" s="4"/>
      <c r="AM19453" s="4"/>
    </row>
    <row r="19454" spans="21:39" x14ac:dyDescent="0.2">
      <c r="U19454" s="4"/>
      <c r="V19454" s="4"/>
      <c r="W19454" s="4"/>
      <c r="X19454" s="4"/>
      <c r="AJ19454" s="4"/>
      <c r="AK19454" s="4"/>
      <c r="AL19454" s="4"/>
      <c r="AM19454" s="4"/>
    </row>
    <row r="19455" spans="21:39" x14ac:dyDescent="0.2">
      <c r="U19455" s="4"/>
      <c r="V19455" s="4"/>
      <c r="W19455" s="4"/>
      <c r="X19455" s="4"/>
      <c r="AJ19455" s="4"/>
      <c r="AK19455" s="4"/>
      <c r="AL19455" s="4"/>
      <c r="AM19455" s="4"/>
    </row>
    <row r="19456" spans="21:39" x14ac:dyDescent="0.2">
      <c r="U19456" s="4"/>
      <c r="V19456" s="4"/>
      <c r="W19456" s="4"/>
      <c r="X19456" s="4"/>
      <c r="AJ19456" s="4"/>
      <c r="AK19456" s="4"/>
      <c r="AL19456" s="4"/>
      <c r="AM19456" s="4"/>
    </row>
    <row r="19457" spans="21:39" x14ac:dyDescent="0.2">
      <c r="U19457" s="4"/>
      <c r="V19457" s="4"/>
      <c r="W19457" s="4"/>
      <c r="X19457" s="4"/>
      <c r="AJ19457" s="4"/>
      <c r="AK19457" s="4"/>
      <c r="AL19457" s="4"/>
      <c r="AM19457" s="4"/>
    </row>
    <row r="19458" spans="21:39" x14ac:dyDescent="0.2">
      <c r="U19458" s="4"/>
      <c r="V19458" s="4"/>
      <c r="W19458" s="4"/>
      <c r="X19458" s="4"/>
      <c r="AJ19458" s="4"/>
      <c r="AK19458" s="4"/>
      <c r="AL19458" s="4"/>
      <c r="AM19458" s="4"/>
    </row>
    <row r="19459" spans="21:39" x14ac:dyDescent="0.2">
      <c r="U19459" s="4"/>
      <c r="V19459" s="4"/>
      <c r="W19459" s="4"/>
      <c r="X19459" s="4"/>
      <c r="AJ19459" s="4"/>
      <c r="AK19459" s="4"/>
      <c r="AL19459" s="4"/>
      <c r="AM19459" s="4"/>
    </row>
    <row r="19460" spans="21:39" x14ac:dyDescent="0.2">
      <c r="U19460" s="4"/>
      <c r="V19460" s="4"/>
      <c r="W19460" s="4"/>
      <c r="X19460" s="4"/>
      <c r="AJ19460" s="4"/>
      <c r="AK19460" s="4"/>
      <c r="AL19460" s="4"/>
      <c r="AM19460" s="4"/>
    </row>
    <row r="19461" spans="21:39" x14ac:dyDescent="0.2">
      <c r="U19461" s="4"/>
      <c r="V19461" s="4"/>
      <c r="W19461" s="4"/>
      <c r="X19461" s="4"/>
      <c r="AJ19461" s="4"/>
      <c r="AK19461" s="4"/>
      <c r="AL19461" s="4"/>
      <c r="AM19461" s="4"/>
    </row>
    <row r="19462" spans="21:39" x14ac:dyDescent="0.2">
      <c r="U19462" s="4"/>
      <c r="V19462" s="4"/>
      <c r="W19462" s="4"/>
      <c r="X19462" s="4"/>
      <c r="AJ19462" s="4"/>
      <c r="AK19462" s="4"/>
      <c r="AL19462" s="4"/>
      <c r="AM19462" s="4"/>
    </row>
    <row r="19463" spans="21:39" x14ac:dyDescent="0.2">
      <c r="U19463" s="4"/>
      <c r="V19463" s="4"/>
      <c r="W19463" s="4"/>
      <c r="X19463" s="4"/>
      <c r="AJ19463" s="4"/>
      <c r="AK19463" s="4"/>
      <c r="AL19463" s="4"/>
      <c r="AM19463" s="4"/>
    </row>
    <row r="19464" spans="21:39" x14ac:dyDescent="0.2">
      <c r="U19464" s="4"/>
      <c r="V19464" s="4"/>
      <c r="W19464" s="4"/>
      <c r="X19464" s="4"/>
      <c r="AJ19464" s="4"/>
      <c r="AK19464" s="4"/>
      <c r="AL19464" s="4"/>
      <c r="AM19464" s="4"/>
    </row>
    <row r="19465" spans="21:39" x14ac:dyDescent="0.2">
      <c r="U19465" s="4"/>
      <c r="V19465" s="4"/>
      <c r="W19465" s="4"/>
      <c r="X19465" s="4"/>
      <c r="AJ19465" s="4"/>
      <c r="AK19465" s="4"/>
      <c r="AL19465" s="4"/>
      <c r="AM19465" s="4"/>
    </row>
    <row r="19466" spans="21:39" x14ac:dyDescent="0.2">
      <c r="U19466" s="4"/>
      <c r="V19466" s="4"/>
      <c r="W19466" s="4"/>
      <c r="X19466" s="4"/>
      <c r="AJ19466" s="4"/>
      <c r="AK19466" s="4"/>
      <c r="AL19466" s="4"/>
      <c r="AM19466" s="4"/>
    </row>
    <row r="19467" spans="21:39" x14ac:dyDescent="0.2">
      <c r="U19467" s="4"/>
      <c r="V19467" s="4"/>
      <c r="W19467" s="4"/>
      <c r="X19467" s="4"/>
      <c r="AJ19467" s="4"/>
      <c r="AK19467" s="4"/>
      <c r="AL19467" s="4"/>
      <c r="AM19467" s="4"/>
    </row>
    <row r="19468" spans="21:39" x14ac:dyDescent="0.2">
      <c r="U19468" s="4"/>
      <c r="V19468" s="4"/>
      <c r="W19468" s="4"/>
      <c r="X19468" s="4"/>
      <c r="AJ19468" s="4"/>
      <c r="AK19468" s="4"/>
      <c r="AL19468" s="4"/>
      <c r="AM19468" s="4"/>
    </row>
    <row r="19469" spans="21:39" x14ac:dyDescent="0.2">
      <c r="U19469" s="4"/>
      <c r="V19469" s="4"/>
      <c r="W19469" s="4"/>
      <c r="X19469" s="4"/>
      <c r="AJ19469" s="4"/>
      <c r="AK19469" s="4"/>
      <c r="AL19469" s="4"/>
      <c r="AM19469" s="4"/>
    </row>
    <row r="19470" spans="21:39" x14ac:dyDescent="0.2">
      <c r="U19470" s="4"/>
      <c r="V19470" s="4"/>
      <c r="W19470" s="4"/>
      <c r="X19470" s="4"/>
      <c r="AJ19470" s="4"/>
      <c r="AK19470" s="4"/>
      <c r="AL19470" s="4"/>
      <c r="AM19470" s="4"/>
    </row>
    <row r="19471" spans="21:39" x14ac:dyDescent="0.2">
      <c r="U19471" s="4"/>
      <c r="V19471" s="4"/>
      <c r="W19471" s="4"/>
      <c r="X19471" s="4"/>
      <c r="AJ19471" s="4"/>
      <c r="AK19471" s="4"/>
      <c r="AL19471" s="4"/>
      <c r="AM19471" s="4"/>
    </row>
    <row r="19472" spans="21:39" x14ac:dyDescent="0.2">
      <c r="U19472" s="4"/>
      <c r="V19472" s="4"/>
      <c r="W19472" s="4"/>
      <c r="X19472" s="4"/>
      <c r="AJ19472" s="4"/>
      <c r="AK19472" s="4"/>
      <c r="AL19472" s="4"/>
      <c r="AM19472" s="4"/>
    </row>
    <row r="19473" spans="21:39" x14ac:dyDescent="0.2">
      <c r="U19473" s="4"/>
      <c r="V19473" s="4"/>
      <c r="W19473" s="4"/>
      <c r="X19473" s="4"/>
      <c r="AJ19473" s="4"/>
      <c r="AK19473" s="4"/>
      <c r="AL19473" s="4"/>
      <c r="AM19473" s="4"/>
    </row>
    <row r="19474" spans="21:39" x14ac:dyDescent="0.2">
      <c r="U19474" s="4"/>
      <c r="V19474" s="4"/>
      <c r="W19474" s="4"/>
      <c r="X19474" s="4"/>
      <c r="AJ19474" s="4"/>
      <c r="AK19474" s="4"/>
      <c r="AL19474" s="4"/>
      <c r="AM19474" s="4"/>
    </row>
    <row r="19475" spans="21:39" x14ac:dyDescent="0.2">
      <c r="U19475" s="4"/>
      <c r="V19475" s="4"/>
      <c r="W19475" s="4"/>
      <c r="X19475" s="4"/>
      <c r="AJ19475" s="4"/>
      <c r="AK19475" s="4"/>
      <c r="AL19475" s="4"/>
      <c r="AM19475" s="4"/>
    </row>
    <row r="19476" spans="21:39" x14ac:dyDescent="0.2">
      <c r="U19476" s="4"/>
      <c r="V19476" s="4"/>
      <c r="W19476" s="4"/>
      <c r="X19476" s="4"/>
      <c r="AJ19476" s="4"/>
      <c r="AK19476" s="4"/>
      <c r="AL19476" s="4"/>
      <c r="AM19476" s="4"/>
    </row>
    <row r="19477" spans="21:39" x14ac:dyDescent="0.2">
      <c r="U19477" s="4"/>
      <c r="V19477" s="4"/>
      <c r="W19477" s="4"/>
      <c r="X19477" s="4"/>
      <c r="AJ19477" s="4"/>
      <c r="AK19477" s="4"/>
      <c r="AL19477" s="4"/>
      <c r="AM19477" s="4"/>
    </row>
    <row r="19478" spans="21:39" x14ac:dyDescent="0.2">
      <c r="U19478" s="4"/>
      <c r="V19478" s="4"/>
      <c r="W19478" s="4"/>
      <c r="X19478" s="4"/>
      <c r="AJ19478" s="4"/>
      <c r="AK19478" s="4"/>
      <c r="AL19478" s="4"/>
      <c r="AM19478" s="4"/>
    </row>
    <row r="19479" spans="21:39" x14ac:dyDescent="0.2">
      <c r="U19479" s="4"/>
      <c r="V19479" s="4"/>
      <c r="W19479" s="4"/>
      <c r="X19479" s="4"/>
      <c r="AJ19479" s="4"/>
      <c r="AK19479" s="4"/>
      <c r="AL19479" s="4"/>
      <c r="AM19479" s="4"/>
    </row>
    <row r="19480" spans="21:39" x14ac:dyDescent="0.2">
      <c r="U19480" s="4"/>
      <c r="V19480" s="4"/>
      <c r="W19480" s="4"/>
      <c r="X19480" s="4"/>
      <c r="AJ19480" s="4"/>
      <c r="AK19480" s="4"/>
      <c r="AL19480" s="4"/>
      <c r="AM19480" s="4"/>
    </row>
    <row r="19481" spans="21:39" x14ac:dyDescent="0.2">
      <c r="U19481" s="4"/>
      <c r="V19481" s="4"/>
      <c r="W19481" s="4"/>
      <c r="X19481" s="4"/>
      <c r="AJ19481" s="4"/>
      <c r="AK19481" s="4"/>
      <c r="AL19481" s="4"/>
      <c r="AM19481" s="4"/>
    </row>
    <row r="19482" spans="21:39" x14ac:dyDescent="0.2">
      <c r="U19482" s="4"/>
      <c r="V19482" s="4"/>
      <c r="W19482" s="4"/>
      <c r="X19482" s="4"/>
      <c r="AJ19482" s="4"/>
      <c r="AK19482" s="4"/>
      <c r="AL19482" s="4"/>
      <c r="AM19482" s="4"/>
    </row>
    <row r="19483" spans="21:39" x14ac:dyDescent="0.2">
      <c r="U19483" s="4"/>
      <c r="V19483" s="4"/>
      <c r="W19483" s="4"/>
      <c r="X19483" s="4"/>
      <c r="AJ19483" s="4"/>
      <c r="AK19483" s="4"/>
      <c r="AL19483" s="4"/>
      <c r="AM19483" s="4"/>
    </row>
    <row r="19484" spans="21:39" x14ac:dyDescent="0.2">
      <c r="U19484" s="4"/>
      <c r="V19484" s="4"/>
      <c r="W19484" s="4"/>
      <c r="X19484" s="4"/>
      <c r="AJ19484" s="4"/>
      <c r="AK19484" s="4"/>
      <c r="AL19484" s="4"/>
      <c r="AM19484" s="4"/>
    </row>
    <row r="19485" spans="21:39" x14ac:dyDescent="0.2">
      <c r="U19485" s="4"/>
      <c r="V19485" s="4"/>
      <c r="W19485" s="4"/>
      <c r="X19485" s="4"/>
      <c r="AJ19485" s="4"/>
      <c r="AK19485" s="4"/>
      <c r="AL19485" s="4"/>
      <c r="AM19485" s="4"/>
    </row>
    <row r="19486" spans="21:39" x14ac:dyDescent="0.2">
      <c r="U19486" s="4"/>
      <c r="V19486" s="4"/>
      <c r="W19486" s="4"/>
      <c r="X19486" s="4"/>
      <c r="AJ19486" s="4"/>
      <c r="AK19486" s="4"/>
      <c r="AL19486" s="4"/>
      <c r="AM19486" s="4"/>
    </row>
    <row r="19487" spans="21:39" x14ac:dyDescent="0.2">
      <c r="U19487" s="4"/>
      <c r="V19487" s="4"/>
      <c r="W19487" s="4"/>
      <c r="X19487" s="4"/>
      <c r="AJ19487" s="4"/>
      <c r="AK19487" s="4"/>
      <c r="AL19487" s="4"/>
      <c r="AM19487" s="4"/>
    </row>
    <row r="19488" spans="21:39" x14ac:dyDescent="0.2">
      <c r="U19488" s="4"/>
      <c r="V19488" s="4"/>
      <c r="W19488" s="4"/>
      <c r="X19488" s="4"/>
      <c r="AJ19488" s="4"/>
      <c r="AK19488" s="4"/>
      <c r="AL19488" s="4"/>
      <c r="AM19488" s="4"/>
    </row>
    <row r="19489" spans="21:39" x14ac:dyDescent="0.2">
      <c r="U19489" s="4"/>
      <c r="V19489" s="4"/>
      <c r="W19489" s="4"/>
      <c r="X19489" s="4"/>
      <c r="AJ19489" s="4"/>
      <c r="AK19489" s="4"/>
      <c r="AL19489" s="4"/>
      <c r="AM19489" s="4"/>
    </row>
    <row r="19490" spans="21:39" x14ac:dyDescent="0.2">
      <c r="U19490" s="4"/>
      <c r="V19490" s="4"/>
      <c r="W19490" s="4"/>
      <c r="X19490" s="4"/>
      <c r="AJ19490" s="4"/>
      <c r="AK19490" s="4"/>
      <c r="AL19490" s="4"/>
      <c r="AM19490" s="4"/>
    </row>
    <row r="19491" spans="21:39" x14ac:dyDescent="0.2">
      <c r="U19491" s="4"/>
      <c r="V19491" s="4"/>
      <c r="W19491" s="4"/>
      <c r="X19491" s="4"/>
      <c r="AJ19491" s="4"/>
      <c r="AK19491" s="4"/>
      <c r="AL19491" s="4"/>
      <c r="AM19491" s="4"/>
    </row>
    <row r="19492" spans="21:39" x14ac:dyDescent="0.2">
      <c r="U19492" s="4"/>
      <c r="V19492" s="4"/>
      <c r="W19492" s="4"/>
      <c r="X19492" s="4"/>
      <c r="AJ19492" s="4"/>
      <c r="AK19492" s="4"/>
      <c r="AL19492" s="4"/>
      <c r="AM19492" s="4"/>
    </row>
    <row r="19493" spans="21:39" x14ac:dyDescent="0.2">
      <c r="U19493" s="4"/>
      <c r="V19493" s="4"/>
      <c r="W19493" s="4"/>
      <c r="X19493" s="4"/>
      <c r="AJ19493" s="4"/>
      <c r="AK19493" s="4"/>
      <c r="AL19493" s="4"/>
      <c r="AM19493" s="4"/>
    </row>
    <row r="19494" spans="21:39" x14ac:dyDescent="0.2">
      <c r="U19494" s="4"/>
      <c r="V19494" s="4"/>
      <c r="W19494" s="4"/>
      <c r="X19494" s="4"/>
      <c r="AJ19494" s="4"/>
      <c r="AK19494" s="4"/>
      <c r="AL19494" s="4"/>
      <c r="AM19494" s="4"/>
    </row>
    <row r="19495" spans="21:39" x14ac:dyDescent="0.2">
      <c r="U19495" s="4"/>
      <c r="V19495" s="4"/>
      <c r="W19495" s="4"/>
      <c r="X19495" s="4"/>
      <c r="AJ19495" s="4"/>
      <c r="AK19495" s="4"/>
      <c r="AL19495" s="4"/>
      <c r="AM19495" s="4"/>
    </row>
    <row r="19496" spans="21:39" x14ac:dyDescent="0.2">
      <c r="U19496" s="4"/>
      <c r="V19496" s="4"/>
      <c r="W19496" s="4"/>
      <c r="X19496" s="4"/>
      <c r="AJ19496" s="4"/>
      <c r="AK19496" s="4"/>
      <c r="AL19496" s="4"/>
      <c r="AM19496" s="4"/>
    </row>
    <row r="19497" spans="21:39" x14ac:dyDescent="0.2">
      <c r="U19497" s="4"/>
      <c r="V19497" s="4"/>
      <c r="W19497" s="4"/>
      <c r="X19497" s="4"/>
      <c r="AJ19497" s="4"/>
      <c r="AK19497" s="4"/>
      <c r="AL19497" s="4"/>
      <c r="AM19497" s="4"/>
    </row>
    <row r="19498" spans="21:39" x14ac:dyDescent="0.2">
      <c r="U19498" s="4"/>
      <c r="V19498" s="4"/>
      <c r="W19498" s="4"/>
      <c r="X19498" s="4"/>
      <c r="AJ19498" s="4"/>
      <c r="AK19498" s="4"/>
      <c r="AL19498" s="4"/>
      <c r="AM19498" s="4"/>
    </row>
    <row r="19499" spans="21:39" x14ac:dyDescent="0.2">
      <c r="U19499" s="4"/>
      <c r="V19499" s="4"/>
      <c r="W19499" s="4"/>
      <c r="X19499" s="4"/>
      <c r="AJ19499" s="4"/>
      <c r="AK19499" s="4"/>
      <c r="AL19499" s="4"/>
      <c r="AM19499" s="4"/>
    </row>
    <row r="19500" spans="21:39" x14ac:dyDescent="0.2">
      <c r="U19500" s="4"/>
      <c r="V19500" s="4"/>
      <c r="W19500" s="4"/>
      <c r="X19500" s="4"/>
      <c r="AJ19500" s="4"/>
      <c r="AK19500" s="4"/>
      <c r="AL19500" s="4"/>
      <c r="AM19500" s="4"/>
    </row>
    <row r="19501" spans="21:39" x14ac:dyDescent="0.2">
      <c r="U19501" s="4"/>
      <c r="V19501" s="4"/>
      <c r="W19501" s="4"/>
      <c r="X19501" s="4"/>
      <c r="AJ19501" s="4"/>
      <c r="AK19501" s="4"/>
      <c r="AL19501" s="4"/>
      <c r="AM19501" s="4"/>
    </row>
    <row r="19502" spans="21:39" x14ac:dyDescent="0.2">
      <c r="U19502" s="4"/>
      <c r="V19502" s="4"/>
      <c r="W19502" s="4"/>
      <c r="X19502" s="4"/>
      <c r="AJ19502" s="4"/>
      <c r="AK19502" s="4"/>
      <c r="AL19502" s="4"/>
      <c r="AM19502" s="4"/>
    </row>
    <row r="19503" spans="21:39" x14ac:dyDescent="0.2">
      <c r="U19503" s="4"/>
      <c r="V19503" s="4"/>
      <c r="W19503" s="4"/>
      <c r="X19503" s="4"/>
      <c r="AJ19503" s="4"/>
      <c r="AK19503" s="4"/>
      <c r="AL19503" s="4"/>
      <c r="AM19503" s="4"/>
    </row>
    <row r="19504" spans="21:39" x14ac:dyDescent="0.2">
      <c r="U19504" s="4"/>
      <c r="V19504" s="4"/>
      <c r="W19504" s="4"/>
      <c r="X19504" s="4"/>
      <c r="AJ19504" s="4"/>
      <c r="AK19504" s="4"/>
      <c r="AL19504" s="4"/>
      <c r="AM19504" s="4"/>
    </row>
    <row r="19505" spans="21:39" x14ac:dyDescent="0.2">
      <c r="U19505" s="4"/>
      <c r="V19505" s="4"/>
      <c r="W19505" s="4"/>
      <c r="X19505" s="4"/>
      <c r="AJ19505" s="4"/>
      <c r="AK19505" s="4"/>
      <c r="AL19505" s="4"/>
      <c r="AM19505" s="4"/>
    </row>
    <row r="19506" spans="21:39" x14ac:dyDescent="0.2">
      <c r="U19506" s="4"/>
      <c r="V19506" s="4"/>
      <c r="W19506" s="4"/>
      <c r="X19506" s="4"/>
      <c r="AJ19506" s="4"/>
      <c r="AK19506" s="4"/>
      <c r="AL19506" s="4"/>
      <c r="AM19506" s="4"/>
    </row>
    <row r="19507" spans="21:39" x14ac:dyDescent="0.2">
      <c r="U19507" s="4"/>
      <c r="V19507" s="4"/>
      <c r="W19507" s="4"/>
      <c r="X19507" s="4"/>
      <c r="AJ19507" s="4"/>
      <c r="AK19507" s="4"/>
      <c r="AL19507" s="4"/>
      <c r="AM19507" s="4"/>
    </row>
    <row r="19508" spans="21:39" x14ac:dyDescent="0.2">
      <c r="U19508" s="4"/>
      <c r="V19508" s="4"/>
      <c r="W19508" s="4"/>
      <c r="X19508" s="4"/>
      <c r="AJ19508" s="4"/>
      <c r="AK19508" s="4"/>
      <c r="AL19508" s="4"/>
      <c r="AM19508" s="4"/>
    </row>
    <row r="19509" spans="21:39" x14ac:dyDescent="0.2">
      <c r="U19509" s="4"/>
      <c r="V19509" s="4"/>
      <c r="W19509" s="4"/>
      <c r="X19509" s="4"/>
      <c r="AJ19509" s="4"/>
      <c r="AK19509" s="4"/>
      <c r="AL19509" s="4"/>
      <c r="AM19509" s="4"/>
    </row>
    <row r="19510" spans="21:39" x14ac:dyDescent="0.2">
      <c r="U19510" s="4"/>
      <c r="V19510" s="4"/>
      <c r="W19510" s="4"/>
      <c r="X19510" s="4"/>
      <c r="AJ19510" s="4"/>
      <c r="AK19510" s="4"/>
      <c r="AL19510" s="4"/>
      <c r="AM19510" s="4"/>
    </row>
    <row r="19511" spans="21:39" x14ac:dyDescent="0.2">
      <c r="U19511" s="4"/>
      <c r="V19511" s="4"/>
      <c r="W19511" s="4"/>
      <c r="X19511" s="4"/>
      <c r="AJ19511" s="4"/>
      <c r="AK19511" s="4"/>
      <c r="AL19511" s="4"/>
      <c r="AM19511" s="4"/>
    </row>
    <row r="19512" spans="21:39" x14ac:dyDescent="0.2">
      <c r="U19512" s="4"/>
      <c r="V19512" s="4"/>
      <c r="W19512" s="4"/>
      <c r="X19512" s="4"/>
      <c r="AJ19512" s="4"/>
      <c r="AK19512" s="4"/>
      <c r="AL19512" s="4"/>
      <c r="AM19512" s="4"/>
    </row>
    <row r="19513" spans="21:39" x14ac:dyDescent="0.2">
      <c r="U19513" s="4"/>
      <c r="V19513" s="4"/>
      <c r="W19513" s="4"/>
      <c r="X19513" s="4"/>
      <c r="AJ19513" s="4"/>
      <c r="AK19513" s="4"/>
      <c r="AL19513" s="4"/>
      <c r="AM19513" s="4"/>
    </row>
    <row r="19514" spans="21:39" x14ac:dyDescent="0.2">
      <c r="U19514" s="4"/>
      <c r="V19514" s="4"/>
      <c r="W19514" s="4"/>
      <c r="X19514" s="4"/>
      <c r="AJ19514" s="4"/>
      <c r="AK19514" s="4"/>
      <c r="AL19514" s="4"/>
      <c r="AM19514" s="4"/>
    </row>
    <row r="19515" spans="21:39" x14ac:dyDescent="0.2">
      <c r="U19515" s="4"/>
      <c r="V19515" s="4"/>
      <c r="W19515" s="4"/>
      <c r="X19515" s="4"/>
      <c r="AJ19515" s="4"/>
      <c r="AK19515" s="4"/>
      <c r="AL19515" s="4"/>
      <c r="AM19515" s="4"/>
    </row>
    <row r="19516" spans="21:39" x14ac:dyDescent="0.2">
      <c r="U19516" s="4"/>
      <c r="V19516" s="4"/>
      <c r="W19516" s="4"/>
      <c r="X19516" s="4"/>
      <c r="AJ19516" s="4"/>
      <c r="AK19516" s="4"/>
      <c r="AL19516" s="4"/>
      <c r="AM19516" s="4"/>
    </row>
    <row r="19517" spans="21:39" x14ac:dyDescent="0.2">
      <c r="U19517" s="4"/>
      <c r="V19517" s="4"/>
      <c r="W19517" s="4"/>
      <c r="X19517" s="4"/>
      <c r="AJ19517" s="4"/>
      <c r="AK19517" s="4"/>
      <c r="AL19517" s="4"/>
      <c r="AM19517" s="4"/>
    </row>
    <row r="19518" spans="21:39" x14ac:dyDescent="0.2">
      <c r="U19518" s="4"/>
      <c r="V19518" s="4"/>
      <c r="W19518" s="4"/>
      <c r="X19518" s="4"/>
      <c r="AJ19518" s="4"/>
      <c r="AK19518" s="4"/>
      <c r="AL19518" s="4"/>
      <c r="AM19518" s="4"/>
    </row>
    <row r="19519" spans="21:39" x14ac:dyDescent="0.2">
      <c r="U19519" s="4"/>
      <c r="V19519" s="4"/>
      <c r="W19519" s="4"/>
      <c r="X19519" s="4"/>
      <c r="AJ19519" s="4"/>
      <c r="AK19519" s="4"/>
      <c r="AL19519" s="4"/>
      <c r="AM19519" s="4"/>
    </row>
    <row r="19520" spans="21:39" x14ac:dyDescent="0.2">
      <c r="U19520" s="4"/>
      <c r="V19520" s="4"/>
      <c r="W19520" s="4"/>
      <c r="X19520" s="4"/>
      <c r="AJ19520" s="4"/>
      <c r="AK19520" s="4"/>
      <c r="AL19520" s="4"/>
      <c r="AM19520" s="4"/>
    </row>
    <row r="19521" spans="21:39" x14ac:dyDescent="0.2">
      <c r="U19521" s="4"/>
      <c r="V19521" s="4"/>
      <c r="W19521" s="4"/>
      <c r="X19521" s="4"/>
      <c r="AJ19521" s="4"/>
      <c r="AK19521" s="4"/>
      <c r="AL19521" s="4"/>
      <c r="AM19521" s="4"/>
    </row>
    <row r="19522" spans="21:39" x14ac:dyDescent="0.2">
      <c r="U19522" s="4"/>
      <c r="V19522" s="4"/>
      <c r="W19522" s="4"/>
      <c r="X19522" s="4"/>
      <c r="AJ19522" s="4"/>
      <c r="AK19522" s="4"/>
      <c r="AL19522" s="4"/>
      <c r="AM19522" s="4"/>
    </row>
    <row r="19523" spans="21:39" x14ac:dyDescent="0.2">
      <c r="U19523" s="4"/>
      <c r="V19523" s="4"/>
      <c r="W19523" s="4"/>
      <c r="X19523" s="4"/>
      <c r="AJ19523" s="4"/>
      <c r="AK19523" s="4"/>
      <c r="AL19523" s="4"/>
      <c r="AM19523" s="4"/>
    </row>
    <row r="19524" spans="21:39" x14ac:dyDescent="0.2">
      <c r="U19524" s="4"/>
      <c r="V19524" s="4"/>
      <c r="W19524" s="4"/>
      <c r="X19524" s="4"/>
      <c r="AJ19524" s="4"/>
      <c r="AK19524" s="4"/>
      <c r="AL19524" s="4"/>
      <c r="AM19524" s="4"/>
    </row>
    <row r="19525" spans="21:39" x14ac:dyDescent="0.2">
      <c r="U19525" s="4"/>
      <c r="V19525" s="4"/>
      <c r="W19525" s="4"/>
      <c r="X19525" s="4"/>
      <c r="AJ19525" s="4"/>
      <c r="AK19525" s="4"/>
      <c r="AL19525" s="4"/>
      <c r="AM19525" s="4"/>
    </row>
    <row r="19526" spans="21:39" x14ac:dyDescent="0.2">
      <c r="U19526" s="4"/>
      <c r="V19526" s="4"/>
      <c r="W19526" s="4"/>
      <c r="X19526" s="4"/>
      <c r="AJ19526" s="4"/>
      <c r="AK19526" s="4"/>
      <c r="AL19526" s="4"/>
      <c r="AM19526" s="4"/>
    </row>
    <row r="19527" spans="21:39" x14ac:dyDescent="0.2">
      <c r="U19527" s="4"/>
      <c r="V19527" s="4"/>
      <c r="W19527" s="4"/>
      <c r="X19527" s="4"/>
      <c r="AJ19527" s="4"/>
      <c r="AK19527" s="4"/>
      <c r="AL19527" s="4"/>
      <c r="AM19527" s="4"/>
    </row>
    <row r="19528" spans="21:39" x14ac:dyDescent="0.2">
      <c r="U19528" s="4"/>
      <c r="V19528" s="4"/>
      <c r="W19528" s="4"/>
      <c r="X19528" s="4"/>
      <c r="AJ19528" s="4"/>
      <c r="AK19528" s="4"/>
      <c r="AL19528" s="4"/>
      <c r="AM19528" s="4"/>
    </row>
    <row r="19529" spans="21:39" x14ac:dyDescent="0.2">
      <c r="U19529" s="4"/>
      <c r="V19529" s="4"/>
      <c r="W19529" s="4"/>
      <c r="X19529" s="4"/>
      <c r="AJ19529" s="4"/>
      <c r="AK19529" s="4"/>
      <c r="AL19529" s="4"/>
      <c r="AM19529" s="4"/>
    </row>
    <row r="19530" spans="21:39" x14ac:dyDescent="0.2">
      <c r="U19530" s="4"/>
      <c r="V19530" s="4"/>
      <c r="W19530" s="4"/>
      <c r="X19530" s="4"/>
      <c r="AJ19530" s="4"/>
      <c r="AK19530" s="4"/>
      <c r="AL19530" s="4"/>
      <c r="AM19530" s="4"/>
    </row>
    <row r="19531" spans="21:39" x14ac:dyDescent="0.2">
      <c r="U19531" s="4"/>
      <c r="V19531" s="4"/>
      <c r="W19531" s="4"/>
      <c r="X19531" s="4"/>
      <c r="AJ19531" s="4"/>
      <c r="AK19531" s="4"/>
      <c r="AL19531" s="4"/>
      <c r="AM19531" s="4"/>
    </row>
    <row r="19532" spans="21:39" x14ac:dyDescent="0.2">
      <c r="U19532" s="4"/>
      <c r="V19532" s="4"/>
      <c r="W19532" s="4"/>
      <c r="X19532" s="4"/>
      <c r="AJ19532" s="4"/>
      <c r="AK19532" s="4"/>
      <c r="AL19532" s="4"/>
      <c r="AM19532" s="4"/>
    </row>
    <row r="19533" spans="21:39" x14ac:dyDescent="0.2">
      <c r="U19533" s="4"/>
      <c r="V19533" s="4"/>
      <c r="W19533" s="4"/>
      <c r="X19533" s="4"/>
      <c r="AJ19533" s="4"/>
      <c r="AK19533" s="4"/>
      <c r="AL19533" s="4"/>
      <c r="AM19533" s="4"/>
    </row>
    <row r="19534" spans="21:39" x14ac:dyDescent="0.2">
      <c r="U19534" s="4"/>
      <c r="V19534" s="4"/>
      <c r="W19534" s="4"/>
      <c r="X19534" s="4"/>
      <c r="AJ19534" s="4"/>
      <c r="AK19534" s="4"/>
      <c r="AL19534" s="4"/>
      <c r="AM19534" s="4"/>
    </row>
    <row r="19535" spans="21:39" x14ac:dyDescent="0.2">
      <c r="U19535" s="4"/>
      <c r="V19535" s="4"/>
      <c r="W19535" s="4"/>
      <c r="X19535" s="4"/>
      <c r="AJ19535" s="4"/>
      <c r="AK19535" s="4"/>
      <c r="AL19535" s="4"/>
      <c r="AM19535" s="4"/>
    </row>
    <row r="19536" spans="21:39" x14ac:dyDescent="0.2">
      <c r="U19536" s="4"/>
      <c r="V19536" s="4"/>
      <c r="W19536" s="4"/>
      <c r="X19536" s="4"/>
      <c r="AJ19536" s="4"/>
      <c r="AK19536" s="4"/>
      <c r="AL19536" s="4"/>
      <c r="AM19536" s="4"/>
    </row>
    <row r="19537" spans="21:39" x14ac:dyDescent="0.2">
      <c r="U19537" s="4"/>
      <c r="V19537" s="4"/>
      <c r="W19537" s="4"/>
      <c r="X19537" s="4"/>
      <c r="AJ19537" s="4"/>
      <c r="AK19537" s="4"/>
      <c r="AL19537" s="4"/>
      <c r="AM19537" s="4"/>
    </row>
    <row r="19538" spans="21:39" x14ac:dyDescent="0.2">
      <c r="U19538" s="4"/>
      <c r="V19538" s="4"/>
      <c r="W19538" s="4"/>
      <c r="X19538" s="4"/>
      <c r="AJ19538" s="4"/>
      <c r="AK19538" s="4"/>
      <c r="AL19538" s="4"/>
      <c r="AM19538" s="4"/>
    </row>
    <row r="19539" spans="21:39" x14ac:dyDescent="0.2">
      <c r="U19539" s="4"/>
      <c r="V19539" s="4"/>
      <c r="W19539" s="4"/>
      <c r="X19539" s="4"/>
      <c r="AJ19539" s="4"/>
      <c r="AK19539" s="4"/>
      <c r="AL19539" s="4"/>
      <c r="AM19539" s="4"/>
    </row>
    <row r="19540" spans="21:39" x14ac:dyDescent="0.2">
      <c r="U19540" s="4"/>
      <c r="V19540" s="4"/>
      <c r="W19540" s="4"/>
      <c r="X19540" s="4"/>
      <c r="AJ19540" s="4"/>
      <c r="AK19540" s="4"/>
      <c r="AL19540" s="4"/>
      <c r="AM19540" s="4"/>
    </row>
    <row r="19541" spans="21:39" x14ac:dyDescent="0.2">
      <c r="U19541" s="4"/>
      <c r="V19541" s="4"/>
      <c r="W19541" s="4"/>
      <c r="X19541" s="4"/>
      <c r="AJ19541" s="4"/>
      <c r="AK19541" s="4"/>
      <c r="AL19541" s="4"/>
      <c r="AM19541" s="4"/>
    </row>
    <row r="19542" spans="21:39" x14ac:dyDescent="0.2">
      <c r="U19542" s="4"/>
      <c r="V19542" s="4"/>
      <c r="W19542" s="4"/>
      <c r="X19542" s="4"/>
      <c r="AJ19542" s="4"/>
      <c r="AK19542" s="4"/>
      <c r="AL19542" s="4"/>
      <c r="AM19542" s="4"/>
    </row>
    <row r="19543" spans="21:39" x14ac:dyDescent="0.2">
      <c r="U19543" s="4"/>
      <c r="V19543" s="4"/>
      <c r="W19543" s="4"/>
      <c r="X19543" s="4"/>
      <c r="AJ19543" s="4"/>
      <c r="AK19543" s="4"/>
      <c r="AL19543" s="4"/>
      <c r="AM19543" s="4"/>
    </row>
    <row r="19544" spans="21:39" x14ac:dyDescent="0.2">
      <c r="U19544" s="4"/>
      <c r="V19544" s="4"/>
      <c r="W19544" s="4"/>
      <c r="X19544" s="4"/>
      <c r="AJ19544" s="4"/>
      <c r="AK19544" s="4"/>
      <c r="AL19544" s="4"/>
      <c r="AM19544" s="4"/>
    </row>
    <row r="19545" spans="21:39" x14ac:dyDescent="0.2">
      <c r="U19545" s="4"/>
      <c r="V19545" s="4"/>
      <c r="W19545" s="4"/>
      <c r="X19545" s="4"/>
      <c r="AJ19545" s="4"/>
      <c r="AK19545" s="4"/>
      <c r="AL19545" s="4"/>
      <c r="AM19545" s="4"/>
    </row>
    <row r="19546" spans="21:39" x14ac:dyDescent="0.2">
      <c r="U19546" s="4"/>
      <c r="V19546" s="4"/>
      <c r="W19546" s="4"/>
      <c r="X19546" s="4"/>
      <c r="AJ19546" s="4"/>
      <c r="AK19546" s="4"/>
      <c r="AL19546" s="4"/>
      <c r="AM19546" s="4"/>
    </row>
    <row r="19547" spans="21:39" x14ac:dyDescent="0.2">
      <c r="U19547" s="4"/>
      <c r="V19547" s="4"/>
      <c r="W19547" s="4"/>
      <c r="X19547" s="4"/>
      <c r="AJ19547" s="4"/>
      <c r="AK19547" s="4"/>
      <c r="AL19547" s="4"/>
      <c r="AM19547" s="4"/>
    </row>
    <row r="19548" spans="21:39" x14ac:dyDescent="0.2">
      <c r="U19548" s="4"/>
      <c r="V19548" s="4"/>
      <c r="W19548" s="4"/>
      <c r="X19548" s="4"/>
      <c r="AJ19548" s="4"/>
      <c r="AK19548" s="4"/>
      <c r="AL19548" s="4"/>
      <c r="AM19548" s="4"/>
    </row>
    <row r="19549" spans="21:39" x14ac:dyDescent="0.2">
      <c r="U19549" s="4"/>
      <c r="V19549" s="4"/>
      <c r="W19549" s="4"/>
      <c r="X19549" s="4"/>
      <c r="AJ19549" s="4"/>
      <c r="AK19549" s="4"/>
      <c r="AL19549" s="4"/>
      <c r="AM19549" s="4"/>
    </row>
    <row r="19550" spans="21:39" x14ac:dyDescent="0.2">
      <c r="U19550" s="4"/>
      <c r="V19550" s="4"/>
      <c r="W19550" s="4"/>
      <c r="X19550" s="4"/>
      <c r="AJ19550" s="4"/>
      <c r="AK19550" s="4"/>
      <c r="AL19550" s="4"/>
      <c r="AM19550" s="4"/>
    </row>
    <row r="19551" spans="21:39" x14ac:dyDescent="0.2">
      <c r="U19551" s="4"/>
      <c r="V19551" s="4"/>
      <c r="W19551" s="4"/>
      <c r="X19551" s="4"/>
      <c r="AJ19551" s="4"/>
      <c r="AK19551" s="4"/>
      <c r="AL19551" s="4"/>
      <c r="AM19551" s="4"/>
    </row>
    <row r="19552" spans="21:39" x14ac:dyDescent="0.2">
      <c r="U19552" s="4"/>
      <c r="V19552" s="4"/>
      <c r="W19552" s="4"/>
      <c r="X19552" s="4"/>
      <c r="AJ19552" s="4"/>
      <c r="AK19552" s="4"/>
      <c r="AL19552" s="4"/>
      <c r="AM19552" s="4"/>
    </row>
    <row r="19553" spans="21:39" x14ac:dyDescent="0.2">
      <c r="U19553" s="4"/>
      <c r="V19553" s="4"/>
      <c r="W19553" s="4"/>
      <c r="X19553" s="4"/>
      <c r="AJ19553" s="4"/>
      <c r="AK19553" s="4"/>
      <c r="AL19553" s="4"/>
      <c r="AM19553" s="4"/>
    </row>
    <row r="19554" spans="21:39" x14ac:dyDescent="0.2">
      <c r="U19554" s="4"/>
      <c r="V19554" s="4"/>
      <c r="W19554" s="4"/>
      <c r="X19554" s="4"/>
      <c r="AJ19554" s="4"/>
      <c r="AK19554" s="4"/>
      <c r="AL19554" s="4"/>
      <c r="AM19554" s="4"/>
    </row>
    <row r="19555" spans="21:39" x14ac:dyDescent="0.2">
      <c r="U19555" s="4"/>
      <c r="V19555" s="4"/>
      <c r="W19555" s="4"/>
      <c r="X19555" s="4"/>
      <c r="AJ19555" s="4"/>
      <c r="AK19555" s="4"/>
      <c r="AL19555" s="4"/>
      <c r="AM19555" s="4"/>
    </row>
    <row r="19556" spans="21:39" x14ac:dyDescent="0.2">
      <c r="U19556" s="4"/>
      <c r="V19556" s="4"/>
      <c r="W19556" s="4"/>
      <c r="X19556" s="4"/>
      <c r="AJ19556" s="4"/>
      <c r="AK19556" s="4"/>
      <c r="AL19556" s="4"/>
      <c r="AM19556" s="4"/>
    </row>
    <row r="19557" spans="21:39" x14ac:dyDescent="0.2">
      <c r="U19557" s="4"/>
      <c r="V19557" s="4"/>
      <c r="W19557" s="4"/>
      <c r="X19557" s="4"/>
      <c r="AJ19557" s="4"/>
      <c r="AK19557" s="4"/>
      <c r="AL19557" s="4"/>
      <c r="AM19557" s="4"/>
    </row>
    <row r="19558" spans="21:39" x14ac:dyDescent="0.2">
      <c r="U19558" s="4"/>
      <c r="V19558" s="4"/>
      <c r="W19558" s="4"/>
      <c r="X19558" s="4"/>
      <c r="AJ19558" s="4"/>
      <c r="AK19558" s="4"/>
      <c r="AL19558" s="4"/>
      <c r="AM19558" s="4"/>
    </row>
    <row r="19559" spans="21:39" x14ac:dyDescent="0.2">
      <c r="U19559" s="4"/>
      <c r="V19559" s="4"/>
      <c r="W19559" s="4"/>
      <c r="X19559" s="4"/>
      <c r="AJ19559" s="4"/>
      <c r="AK19559" s="4"/>
      <c r="AL19559" s="4"/>
      <c r="AM19559" s="4"/>
    </row>
    <row r="19560" spans="21:39" x14ac:dyDescent="0.2">
      <c r="U19560" s="4"/>
      <c r="V19560" s="4"/>
      <c r="W19560" s="4"/>
      <c r="X19560" s="4"/>
      <c r="AJ19560" s="4"/>
      <c r="AK19560" s="4"/>
      <c r="AL19560" s="4"/>
      <c r="AM19560" s="4"/>
    </row>
    <row r="19561" spans="21:39" x14ac:dyDescent="0.2">
      <c r="U19561" s="4"/>
      <c r="V19561" s="4"/>
      <c r="W19561" s="4"/>
      <c r="X19561" s="4"/>
      <c r="AJ19561" s="4"/>
      <c r="AK19561" s="4"/>
      <c r="AL19561" s="4"/>
      <c r="AM19561" s="4"/>
    </row>
    <row r="19562" spans="21:39" x14ac:dyDescent="0.2">
      <c r="U19562" s="4"/>
      <c r="V19562" s="4"/>
      <c r="W19562" s="4"/>
      <c r="X19562" s="4"/>
      <c r="AJ19562" s="4"/>
      <c r="AK19562" s="4"/>
      <c r="AL19562" s="4"/>
      <c r="AM19562" s="4"/>
    </row>
    <row r="19563" spans="21:39" x14ac:dyDescent="0.2">
      <c r="U19563" s="4"/>
      <c r="V19563" s="4"/>
      <c r="W19563" s="4"/>
      <c r="X19563" s="4"/>
      <c r="AJ19563" s="4"/>
      <c r="AK19563" s="4"/>
      <c r="AL19563" s="4"/>
      <c r="AM19563" s="4"/>
    </row>
    <row r="19564" spans="21:39" x14ac:dyDescent="0.2">
      <c r="U19564" s="4"/>
      <c r="V19564" s="4"/>
      <c r="W19564" s="4"/>
      <c r="X19564" s="4"/>
      <c r="AJ19564" s="4"/>
      <c r="AK19564" s="4"/>
      <c r="AL19564" s="4"/>
      <c r="AM19564" s="4"/>
    </row>
    <row r="19565" spans="21:39" x14ac:dyDescent="0.2">
      <c r="U19565" s="4"/>
      <c r="V19565" s="4"/>
      <c r="W19565" s="4"/>
      <c r="X19565" s="4"/>
      <c r="AJ19565" s="4"/>
      <c r="AK19565" s="4"/>
      <c r="AL19565" s="4"/>
      <c r="AM19565" s="4"/>
    </row>
    <row r="19566" spans="21:39" x14ac:dyDescent="0.2">
      <c r="U19566" s="4"/>
      <c r="V19566" s="4"/>
      <c r="W19566" s="4"/>
      <c r="X19566" s="4"/>
      <c r="AJ19566" s="4"/>
      <c r="AK19566" s="4"/>
      <c r="AL19566" s="4"/>
      <c r="AM19566" s="4"/>
    </row>
    <row r="19567" spans="21:39" x14ac:dyDescent="0.2">
      <c r="U19567" s="4"/>
      <c r="V19567" s="4"/>
      <c r="W19567" s="4"/>
      <c r="X19567" s="4"/>
      <c r="AJ19567" s="4"/>
      <c r="AK19567" s="4"/>
      <c r="AL19567" s="4"/>
      <c r="AM19567" s="4"/>
    </row>
    <row r="19568" spans="21:39" x14ac:dyDescent="0.2">
      <c r="U19568" s="4"/>
      <c r="V19568" s="4"/>
      <c r="W19568" s="4"/>
      <c r="X19568" s="4"/>
      <c r="AJ19568" s="4"/>
      <c r="AK19568" s="4"/>
      <c r="AL19568" s="4"/>
      <c r="AM19568" s="4"/>
    </row>
    <row r="19569" spans="21:39" x14ac:dyDescent="0.2">
      <c r="U19569" s="4"/>
      <c r="V19569" s="4"/>
      <c r="W19569" s="4"/>
      <c r="X19569" s="4"/>
      <c r="AJ19569" s="4"/>
      <c r="AK19569" s="4"/>
      <c r="AL19569" s="4"/>
      <c r="AM19569" s="4"/>
    </row>
    <row r="19570" spans="21:39" x14ac:dyDescent="0.2">
      <c r="U19570" s="4"/>
      <c r="V19570" s="4"/>
      <c r="W19570" s="4"/>
      <c r="X19570" s="4"/>
      <c r="AJ19570" s="4"/>
      <c r="AK19570" s="4"/>
      <c r="AL19570" s="4"/>
      <c r="AM19570" s="4"/>
    </row>
    <row r="19571" spans="21:39" x14ac:dyDescent="0.2">
      <c r="U19571" s="4"/>
      <c r="V19571" s="4"/>
      <c r="W19571" s="4"/>
      <c r="X19571" s="4"/>
      <c r="AJ19571" s="4"/>
      <c r="AK19571" s="4"/>
      <c r="AL19571" s="4"/>
      <c r="AM19571" s="4"/>
    </row>
    <row r="19572" spans="21:39" x14ac:dyDescent="0.2">
      <c r="U19572" s="4"/>
      <c r="V19572" s="4"/>
      <c r="W19572" s="4"/>
      <c r="X19572" s="4"/>
      <c r="AJ19572" s="4"/>
      <c r="AK19572" s="4"/>
      <c r="AL19572" s="4"/>
      <c r="AM19572" s="4"/>
    </row>
    <row r="19573" spans="21:39" x14ac:dyDescent="0.2">
      <c r="U19573" s="4"/>
      <c r="V19573" s="4"/>
      <c r="W19573" s="4"/>
      <c r="X19573" s="4"/>
      <c r="AJ19573" s="4"/>
      <c r="AK19573" s="4"/>
      <c r="AL19573" s="4"/>
      <c r="AM19573" s="4"/>
    </row>
    <row r="19574" spans="21:39" x14ac:dyDescent="0.2">
      <c r="U19574" s="4"/>
      <c r="V19574" s="4"/>
      <c r="W19574" s="4"/>
      <c r="X19574" s="4"/>
      <c r="AJ19574" s="4"/>
      <c r="AK19574" s="4"/>
      <c r="AL19574" s="4"/>
      <c r="AM19574" s="4"/>
    </row>
    <row r="19575" spans="21:39" x14ac:dyDescent="0.2">
      <c r="U19575" s="4"/>
      <c r="V19575" s="4"/>
      <c r="W19575" s="4"/>
      <c r="X19575" s="4"/>
      <c r="AJ19575" s="4"/>
      <c r="AK19575" s="4"/>
      <c r="AL19575" s="4"/>
      <c r="AM19575" s="4"/>
    </row>
    <row r="19576" spans="21:39" x14ac:dyDescent="0.2">
      <c r="U19576" s="4"/>
      <c r="V19576" s="4"/>
      <c r="W19576" s="4"/>
      <c r="X19576" s="4"/>
      <c r="AJ19576" s="4"/>
      <c r="AK19576" s="4"/>
      <c r="AL19576" s="4"/>
      <c r="AM19576" s="4"/>
    </row>
    <row r="19577" spans="21:39" x14ac:dyDescent="0.2">
      <c r="U19577" s="4"/>
      <c r="V19577" s="4"/>
      <c r="W19577" s="4"/>
      <c r="X19577" s="4"/>
      <c r="AJ19577" s="4"/>
      <c r="AK19577" s="4"/>
      <c r="AL19577" s="4"/>
      <c r="AM19577" s="4"/>
    </row>
    <row r="19578" spans="21:39" x14ac:dyDescent="0.2">
      <c r="U19578" s="4"/>
      <c r="V19578" s="4"/>
      <c r="W19578" s="4"/>
      <c r="X19578" s="4"/>
      <c r="AJ19578" s="4"/>
      <c r="AK19578" s="4"/>
      <c r="AL19578" s="4"/>
      <c r="AM19578" s="4"/>
    </row>
    <row r="19579" spans="21:39" x14ac:dyDescent="0.2">
      <c r="U19579" s="4"/>
      <c r="V19579" s="4"/>
      <c r="W19579" s="4"/>
      <c r="X19579" s="4"/>
      <c r="AJ19579" s="4"/>
      <c r="AK19579" s="4"/>
      <c r="AL19579" s="4"/>
      <c r="AM19579" s="4"/>
    </row>
    <row r="19580" spans="21:39" x14ac:dyDescent="0.2">
      <c r="U19580" s="4"/>
      <c r="V19580" s="4"/>
      <c r="W19580" s="4"/>
      <c r="X19580" s="4"/>
      <c r="AJ19580" s="4"/>
      <c r="AK19580" s="4"/>
      <c r="AL19580" s="4"/>
      <c r="AM19580" s="4"/>
    </row>
    <row r="19581" spans="21:39" x14ac:dyDescent="0.2">
      <c r="U19581" s="4"/>
      <c r="V19581" s="4"/>
      <c r="W19581" s="4"/>
      <c r="X19581" s="4"/>
      <c r="AJ19581" s="4"/>
      <c r="AK19581" s="4"/>
      <c r="AL19581" s="4"/>
      <c r="AM19581" s="4"/>
    </row>
    <row r="19582" spans="21:39" x14ac:dyDescent="0.2">
      <c r="U19582" s="4"/>
      <c r="V19582" s="4"/>
      <c r="W19582" s="4"/>
      <c r="X19582" s="4"/>
      <c r="AJ19582" s="4"/>
      <c r="AK19582" s="4"/>
      <c r="AL19582" s="4"/>
      <c r="AM19582" s="4"/>
    </row>
    <row r="19583" spans="21:39" x14ac:dyDescent="0.2">
      <c r="U19583" s="4"/>
      <c r="V19583" s="4"/>
      <c r="W19583" s="4"/>
      <c r="X19583" s="4"/>
      <c r="AJ19583" s="4"/>
      <c r="AK19583" s="4"/>
      <c r="AL19583" s="4"/>
      <c r="AM19583" s="4"/>
    </row>
    <row r="19584" spans="21:39" x14ac:dyDescent="0.2">
      <c r="U19584" s="4"/>
      <c r="V19584" s="4"/>
      <c r="W19584" s="4"/>
      <c r="X19584" s="4"/>
      <c r="AJ19584" s="4"/>
      <c r="AK19584" s="4"/>
      <c r="AL19584" s="4"/>
      <c r="AM19584" s="4"/>
    </row>
    <row r="19585" spans="21:39" x14ac:dyDescent="0.2">
      <c r="U19585" s="4"/>
      <c r="V19585" s="4"/>
      <c r="W19585" s="4"/>
      <c r="X19585" s="4"/>
      <c r="AJ19585" s="4"/>
      <c r="AK19585" s="4"/>
      <c r="AL19585" s="4"/>
      <c r="AM19585" s="4"/>
    </row>
    <row r="19586" spans="21:39" x14ac:dyDescent="0.2">
      <c r="U19586" s="4"/>
      <c r="V19586" s="4"/>
      <c r="W19586" s="4"/>
      <c r="X19586" s="4"/>
      <c r="AJ19586" s="4"/>
      <c r="AK19586" s="4"/>
      <c r="AL19586" s="4"/>
      <c r="AM19586" s="4"/>
    </row>
    <row r="19587" spans="21:39" x14ac:dyDescent="0.2">
      <c r="U19587" s="4"/>
      <c r="V19587" s="4"/>
      <c r="W19587" s="4"/>
      <c r="X19587" s="4"/>
      <c r="AJ19587" s="4"/>
      <c r="AK19587" s="4"/>
      <c r="AL19587" s="4"/>
      <c r="AM19587" s="4"/>
    </row>
    <row r="19588" spans="21:39" x14ac:dyDescent="0.2">
      <c r="U19588" s="4"/>
      <c r="V19588" s="4"/>
      <c r="W19588" s="4"/>
      <c r="X19588" s="4"/>
      <c r="AJ19588" s="4"/>
      <c r="AK19588" s="4"/>
      <c r="AL19588" s="4"/>
      <c r="AM19588" s="4"/>
    </row>
    <row r="19589" spans="21:39" x14ac:dyDescent="0.2">
      <c r="U19589" s="4"/>
      <c r="V19589" s="4"/>
      <c r="W19589" s="4"/>
      <c r="X19589" s="4"/>
      <c r="AJ19589" s="4"/>
      <c r="AK19589" s="4"/>
      <c r="AL19589" s="4"/>
      <c r="AM19589" s="4"/>
    </row>
    <row r="19590" spans="21:39" x14ac:dyDescent="0.2">
      <c r="U19590" s="4"/>
      <c r="V19590" s="4"/>
      <c r="W19590" s="4"/>
      <c r="X19590" s="4"/>
      <c r="AJ19590" s="4"/>
      <c r="AK19590" s="4"/>
      <c r="AL19590" s="4"/>
      <c r="AM19590" s="4"/>
    </row>
    <row r="19591" spans="21:39" x14ac:dyDescent="0.2">
      <c r="U19591" s="4"/>
      <c r="V19591" s="4"/>
      <c r="W19591" s="4"/>
      <c r="X19591" s="4"/>
      <c r="AJ19591" s="4"/>
      <c r="AK19591" s="4"/>
      <c r="AL19591" s="4"/>
      <c r="AM19591" s="4"/>
    </row>
    <row r="19592" spans="21:39" x14ac:dyDescent="0.2">
      <c r="U19592" s="4"/>
      <c r="V19592" s="4"/>
      <c r="W19592" s="4"/>
      <c r="X19592" s="4"/>
      <c r="AJ19592" s="4"/>
      <c r="AK19592" s="4"/>
      <c r="AL19592" s="4"/>
      <c r="AM19592" s="4"/>
    </row>
    <row r="19593" spans="21:39" x14ac:dyDescent="0.2">
      <c r="U19593" s="4"/>
      <c r="V19593" s="4"/>
      <c r="W19593" s="4"/>
      <c r="X19593" s="4"/>
      <c r="AJ19593" s="4"/>
      <c r="AK19593" s="4"/>
      <c r="AL19593" s="4"/>
      <c r="AM19593" s="4"/>
    </row>
    <row r="19594" spans="21:39" x14ac:dyDescent="0.2">
      <c r="U19594" s="4"/>
      <c r="V19594" s="4"/>
      <c r="W19594" s="4"/>
      <c r="X19594" s="4"/>
      <c r="AJ19594" s="4"/>
      <c r="AK19594" s="4"/>
      <c r="AL19594" s="4"/>
      <c r="AM19594" s="4"/>
    </row>
    <row r="19595" spans="21:39" x14ac:dyDescent="0.2">
      <c r="U19595" s="4"/>
      <c r="V19595" s="4"/>
      <c r="W19595" s="4"/>
      <c r="X19595" s="4"/>
      <c r="AJ19595" s="4"/>
      <c r="AK19595" s="4"/>
      <c r="AL19595" s="4"/>
      <c r="AM19595" s="4"/>
    </row>
    <row r="19596" spans="21:39" x14ac:dyDescent="0.2">
      <c r="U19596" s="4"/>
      <c r="V19596" s="4"/>
      <c r="W19596" s="4"/>
      <c r="X19596" s="4"/>
      <c r="AJ19596" s="4"/>
      <c r="AK19596" s="4"/>
      <c r="AL19596" s="4"/>
      <c r="AM19596" s="4"/>
    </row>
    <row r="19597" spans="21:39" x14ac:dyDescent="0.2">
      <c r="U19597" s="4"/>
      <c r="V19597" s="4"/>
      <c r="W19597" s="4"/>
      <c r="X19597" s="4"/>
      <c r="AJ19597" s="4"/>
      <c r="AK19597" s="4"/>
      <c r="AL19597" s="4"/>
      <c r="AM19597" s="4"/>
    </row>
    <row r="19598" spans="21:39" x14ac:dyDescent="0.2">
      <c r="U19598" s="4"/>
      <c r="V19598" s="4"/>
      <c r="W19598" s="4"/>
      <c r="X19598" s="4"/>
      <c r="AJ19598" s="4"/>
      <c r="AK19598" s="4"/>
      <c r="AL19598" s="4"/>
      <c r="AM19598" s="4"/>
    </row>
    <row r="19599" spans="21:39" x14ac:dyDescent="0.2">
      <c r="U19599" s="4"/>
      <c r="V19599" s="4"/>
      <c r="W19599" s="4"/>
      <c r="X19599" s="4"/>
      <c r="AJ19599" s="4"/>
      <c r="AK19599" s="4"/>
      <c r="AL19599" s="4"/>
      <c r="AM19599" s="4"/>
    </row>
    <row r="19600" spans="21:39" x14ac:dyDescent="0.2">
      <c r="U19600" s="4"/>
      <c r="V19600" s="4"/>
      <c r="W19600" s="4"/>
      <c r="X19600" s="4"/>
      <c r="AJ19600" s="4"/>
      <c r="AK19600" s="4"/>
      <c r="AL19600" s="4"/>
      <c r="AM19600" s="4"/>
    </row>
    <row r="19601" spans="21:39" x14ac:dyDescent="0.2">
      <c r="U19601" s="4"/>
      <c r="V19601" s="4"/>
      <c r="W19601" s="4"/>
      <c r="X19601" s="4"/>
      <c r="AJ19601" s="4"/>
      <c r="AK19601" s="4"/>
      <c r="AL19601" s="4"/>
      <c r="AM19601" s="4"/>
    </row>
    <row r="19602" spans="21:39" x14ac:dyDescent="0.2">
      <c r="U19602" s="4"/>
      <c r="V19602" s="4"/>
      <c r="W19602" s="4"/>
      <c r="X19602" s="4"/>
      <c r="AJ19602" s="4"/>
      <c r="AK19602" s="4"/>
      <c r="AL19602" s="4"/>
      <c r="AM19602" s="4"/>
    </row>
    <row r="19603" spans="21:39" x14ac:dyDescent="0.2">
      <c r="U19603" s="4"/>
      <c r="V19603" s="4"/>
      <c r="W19603" s="4"/>
      <c r="X19603" s="4"/>
      <c r="AJ19603" s="4"/>
      <c r="AK19603" s="4"/>
      <c r="AL19603" s="4"/>
      <c r="AM19603" s="4"/>
    </row>
    <row r="19604" spans="21:39" x14ac:dyDescent="0.2">
      <c r="U19604" s="4"/>
      <c r="V19604" s="4"/>
      <c r="W19604" s="4"/>
      <c r="X19604" s="4"/>
      <c r="AJ19604" s="4"/>
      <c r="AK19604" s="4"/>
      <c r="AL19604" s="4"/>
      <c r="AM19604" s="4"/>
    </row>
    <row r="19605" spans="21:39" x14ac:dyDescent="0.2">
      <c r="U19605" s="4"/>
      <c r="V19605" s="4"/>
      <c r="W19605" s="4"/>
      <c r="X19605" s="4"/>
      <c r="AJ19605" s="4"/>
      <c r="AK19605" s="4"/>
      <c r="AL19605" s="4"/>
      <c r="AM19605" s="4"/>
    </row>
    <row r="19606" spans="21:39" x14ac:dyDescent="0.2">
      <c r="U19606" s="4"/>
      <c r="V19606" s="4"/>
      <c r="W19606" s="4"/>
      <c r="X19606" s="4"/>
      <c r="AJ19606" s="4"/>
      <c r="AK19606" s="4"/>
      <c r="AL19606" s="4"/>
      <c r="AM19606" s="4"/>
    </row>
    <row r="19607" spans="21:39" x14ac:dyDescent="0.2">
      <c r="U19607" s="4"/>
      <c r="V19607" s="4"/>
      <c r="W19607" s="4"/>
      <c r="X19607" s="4"/>
      <c r="AJ19607" s="4"/>
      <c r="AK19607" s="4"/>
      <c r="AL19607" s="4"/>
      <c r="AM19607" s="4"/>
    </row>
    <row r="19608" spans="21:39" x14ac:dyDescent="0.2">
      <c r="U19608" s="4"/>
      <c r="V19608" s="4"/>
      <c r="W19608" s="4"/>
      <c r="X19608" s="4"/>
      <c r="AJ19608" s="4"/>
      <c r="AK19608" s="4"/>
      <c r="AL19608" s="4"/>
      <c r="AM19608" s="4"/>
    </row>
    <row r="19609" spans="21:39" x14ac:dyDescent="0.2">
      <c r="U19609" s="4"/>
      <c r="V19609" s="4"/>
      <c r="W19609" s="4"/>
      <c r="X19609" s="4"/>
      <c r="AJ19609" s="4"/>
      <c r="AK19609" s="4"/>
      <c r="AL19609" s="4"/>
      <c r="AM19609" s="4"/>
    </row>
    <row r="19610" spans="21:39" x14ac:dyDescent="0.2">
      <c r="U19610" s="4"/>
      <c r="V19610" s="4"/>
      <c r="W19610" s="4"/>
      <c r="X19610" s="4"/>
      <c r="AJ19610" s="4"/>
      <c r="AK19610" s="4"/>
      <c r="AL19610" s="4"/>
      <c r="AM19610" s="4"/>
    </row>
    <row r="19611" spans="21:39" x14ac:dyDescent="0.2">
      <c r="U19611" s="4"/>
      <c r="V19611" s="4"/>
      <c r="W19611" s="4"/>
      <c r="X19611" s="4"/>
      <c r="AJ19611" s="4"/>
      <c r="AK19611" s="4"/>
      <c r="AL19611" s="4"/>
      <c r="AM19611" s="4"/>
    </row>
    <row r="19612" spans="21:39" x14ac:dyDescent="0.2">
      <c r="U19612" s="4"/>
      <c r="V19612" s="4"/>
      <c r="W19612" s="4"/>
      <c r="X19612" s="4"/>
      <c r="AJ19612" s="4"/>
      <c r="AK19612" s="4"/>
      <c r="AL19612" s="4"/>
      <c r="AM19612" s="4"/>
    </row>
    <row r="19613" spans="21:39" x14ac:dyDescent="0.2">
      <c r="U19613" s="4"/>
      <c r="V19613" s="4"/>
      <c r="W19613" s="4"/>
      <c r="X19613" s="4"/>
      <c r="AJ19613" s="4"/>
      <c r="AK19613" s="4"/>
      <c r="AL19613" s="4"/>
      <c r="AM19613" s="4"/>
    </row>
    <row r="19614" spans="21:39" x14ac:dyDescent="0.2">
      <c r="U19614" s="4"/>
      <c r="V19614" s="4"/>
      <c r="W19614" s="4"/>
      <c r="X19614" s="4"/>
      <c r="AJ19614" s="4"/>
      <c r="AK19614" s="4"/>
      <c r="AL19614" s="4"/>
      <c r="AM19614" s="4"/>
    </row>
    <row r="19615" spans="21:39" x14ac:dyDescent="0.2">
      <c r="U19615" s="4"/>
      <c r="V19615" s="4"/>
      <c r="W19615" s="4"/>
      <c r="X19615" s="4"/>
      <c r="AJ19615" s="4"/>
      <c r="AK19615" s="4"/>
      <c r="AL19615" s="4"/>
      <c r="AM19615" s="4"/>
    </row>
    <row r="19616" spans="21:39" x14ac:dyDescent="0.2">
      <c r="U19616" s="4"/>
      <c r="V19616" s="4"/>
      <c r="W19616" s="4"/>
      <c r="X19616" s="4"/>
      <c r="AJ19616" s="4"/>
      <c r="AK19616" s="4"/>
      <c r="AL19616" s="4"/>
      <c r="AM19616" s="4"/>
    </row>
    <row r="19617" spans="21:39" x14ac:dyDescent="0.2">
      <c r="U19617" s="4"/>
      <c r="V19617" s="4"/>
      <c r="W19617" s="4"/>
      <c r="X19617" s="4"/>
      <c r="AJ19617" s="4"/>
      <c r="AK19617" s="4"/>
      <c r="AL19617" s="4"/>
      <c r="AM19617" s="4"/>
    </row>
    <row r="19618" spans="21:39" x14ac:dyDescent="0.2">
      <c r="U19618" s="4"/>
      <c r="V19618" s="4"/>
      <c r="W19618" s="4"/>
      <c r="X19618" s="4"/>
      <c r="AJ19618" s="4"/>
      <c r="AK19618" s="4"/>
      <c r="AL19618" s="4"/>
      <c r="AM19618" s="4"/>
    </row>
    <row r="19619" spans="21:39" x14ac:dyDescent="0.2">
      <c r="U19619" s="4"/>
      <c r="V19619" s="4"/>
      <c r="W19619" s="4"/>
      <c r="X19619" s="4"/>
      <c r="AJ19619" s="4"/>
      <c r="AK19619" s="4"/>
      <c r="AL19619" s="4"/>
      <c r="AM19619" s="4"/>
    </row>
    <row r="19620" spans="21:39" x14ac:dyDescent="0.2">
      <c r="U19620" s="4"/>
      <c r="V19620" s="4"/>
      <c r="W19620" s="4"/>
      <c r="X19620" s="4"/>
      <c r="AJ19620" s="4"/>
      <c r="AK19620" s="4"/>
      <c r="AL19620" s="4"/>
      <c r="AM19620" s="4"/>
    </row>
    <row r="19621" spans="21:39" x14ac:dyDescent="0.2">
      <c r="U19621" s="4"/>
      <c r="V19621" s="4"/>
      <c r="W19621" s="4"/>
      <c r="X19621" s="4"/>
      <c r="AJ19621" s="4"/>
      <c r="AK19621" s="4"/>
      <c r="AL19621" s="4"/>
      <c r="AM19621" s="4"/>
    </row>
    <row r="19622" spans="21:39" x14ac:dyDescent="0.2">
      <c r="U19622" s="4"/>
      <c r="V19622" s="4"/>
      <c r="W19622" s="4"/>
      <c r="X19622" s="4"/>
      <c r="AJ19622" s="4"/>
      <c r="AK19622" s="4"/>
      <c r="AL19622" s="4"/>
      <c r="AM19622" s="4"/>
    </row>
    <row r="19623" spans="21:39" x14ac:dyDescent="0.2">
      <c r="U19623" s="4"/>
      <c r="V19623" s="4"/>
      <c r="W19623" s="4"/>
      <c r="X19623" s="4"/>
      <c r="AJ19623" s="4"/>
      <c r="AK19623" s="4"/>
      <c r="AL19623" s="4"/>
      <c r="AM19623" s="4"/>
    </row>
    <row r="19624" spans="21:39" x14ac:dyDescent="0.2">
      <c r="U19624" s="4"/>
      <c r="V19624" s="4"/>
      <c r="W19624" s="4"/>
      <c r="X19624" s="4"/>
      <c r="AJ19624" s="4"/>
      <c r="AK19624" s="4"/>
      <c r="AL19624" s="4"/>
      <c r="AM19624" s="4"/>
    </row>
    <row r="19625" spans="21:39" x14ac:dyDescent="0.2">
      <c r="U19625" s="4"/>
      <c r="V19625" s="4"/>
      <c r="W19625" s="4"/>
      <c r="X19625" s="4"/>
      <c r="AJ19625" s="4"/>
      <c r="AK19625" s="4"/>
      <c r="AL19625" s="4"/>
      <c r="AM19625" s="4"/>
    </row>
    <row r="19626" spans="21:39" x14ac:dyDescent="0.2">
      <c r="U19626" s="4"/>
      <c r="V19626" s="4"/>
      <c r="W19626" s="4"/>
      <c r="X19626" s="4"/>
      <c r="AJ19626" s="4"/>
      <c r="AK19626" s="4"/>
      <c r="AL19626" s="4"/>
      <c r="AM19626" s="4"/>
    </row>
    <row r="19627" spans="21:39" x14ac:dyDescent="0.2">
      <c r="U19627" s="4"/>
      <c r="V19627" s="4"/>
      <c r="W19627" s="4"/>
      <c r="X19627" s="4"/>
      <c r="AJ19627" s="4"/>
      <c r="AK19627" s="4"/>
      <c r="AL19627" s="4"/>
      <c r="AM19627" s="4"/>
    </row>
    <row r="19628" spans="21:39" x14ac:dyDescent="0.2">
      <c r="U19628" s="4"/>
      <c r="V19628" s="4"/>
      <c r="W19628" s="4"/>
      <c r="X19628" s="4"/>
      <c r="AJ19628" s="4"/>
      <c r="AK19628" s="4"/>
      <c r="AL19628" s="4"/>
      <c r="AM19628" s="4"/>
    </row>
    <row r="19629" spans="21:39" x14ac:dyDescent="0.2">
      <c r="U19629" s="4"/>
      <c r="V19629" s="4"/>
      <c r="W19629" s="4"/>
      <c r="X19629" s="4"/>
      <c r="AJ19629" s="4"/>
      <c r="AK19629" s="4"/>
      <c r="AL19629" s="4"/>
      <c r="AM19629" s="4"/>
    </row>
    <row r="19630" spans="21:39" x14ac:dyDescent="0.2">
      <c r="U19630" s="4"/>
      <c r="V19630" s="4"/>
      <c r="W19630" s="4"/>
      <c r="X19630" s="4"/>
      <c r="AJ19630" s="4"/>
      <c r="AK19630" s="4"/>
      <c r="AL19630" s="4"/>
      <c r="AM19630" s="4"/>
    </row>
    <row r="19631" spans="21:39" x14ac:dyDescent="0.2">
      <c r="U19631" s="4"/>
      <c r="V19631" s="4"/>
      <c r="W19631" s="4"/>
      <c r="X19631" s="4"/>
      <c r="AJ19631" s="4"/>
      <c r="AK19631" s="4"/>
      <c r="AL19631" s="4"/>
      <c r="AM19631" s="4"/>
    </row>
    <row r="19632" spans="21:39" x14ac:dyDescent="0.2">
      <c r="U19632" s="4"/>
      <c r="V19632" s="4"/>
      <c r="W19632" s="4"/>
      <c r="X19632" s="4"/>
      <c r="AJ19632" s="4"/>
      <c r="AK19632" s="4"/>
      <c r="AL19632" s="4"/>
      <c r="AM19632" s="4"/>
    </row>
    <row r="19633" spans="21:39" x14ac:dyDescent="0.2">
      <c r="U19633" s="4"/>
      <c r="V19633" s="4"/>
      <c r="W19633" s="4"/>
      <c r="X19633" s="4"/>
      <c r="AJ19633" s="4"/>
      <c r="AK19633" s="4"/>
      <c r="AL19633" s="4"/>
      <c r="AM19633" s="4"/>
    </row>
    <row r="19634" spans="21:39" x14ac:dyDescent="0.2">
      <c r="U19634" s="4"/>
      <c r="V19634" s="4"/>
      <c r="W19634" s="4"/>
      <c r="X19634" s="4"/>
      <c r="AJ19634" s="4"/>
      <c r="AK19634" s="4"/>
      <c r="AL19634" s="4"/>
      <c r="AM19634" s="4"/>
    </row>
    <row r="19635" spans="21:39" x14ac:dyDescent="0.2">
      <c r="U19635" s="4"/>
      <c r="V19635" s="4"/>
      <c r="W19635" s="4"/>
      <c r="X19635" s="4"/>
      <c r="AJ19635" s="4"/>
      <c r="AK19635" s="4"/>
      <c r="AL19635" s="4"/>
      <c r="AM19635" s="4"/>
    </row>
    <row r="19636" spans="21:39" x14ac:dyDescent="0.2">
      <c r="U19636" s="4"/>
      <c r="V19636" s="4"/>
      <c r="W19636" s="4"/>
      <c r="X19636" s="4"/>
      <c r="AJ19636" s="4"/>
      <c r="AK19636" s="4"/>
      <c r="AL19636" s="4"/>
      <c r="AM19636" s="4"/>
    </row>
    <row r="19637" spans="21:39" x14ac:dyDescent="0.2">
      <c r="U19637" s="4"/>
      <c r="V19637" s="4"/>
      <c r="W19637" s="4"/>
      <c r="X19637" s="4"/>
      <c r="AJ19637" s="4"/>
      <c r="AK19637" s="4"/>
      <c r="AL19637" s="4"/>
      <c r="AM19637" s="4"/>
    </row>
    <row r="19638" spans="21:39" x14ac:dyDescent="0.2">
      <c r="U19638" s="4"/>
      <c r="V19638" s="4"/>
      <c r="W19638" s="4"/>
      <c r="X19638" s="4"/>
      <c r="AJ19638" s="4"/>
      <c r="AK19638" s="4"/>
      <c r="AL19638" s="4"/>
      <c r="AM19638" s="4"/>
    </row>
    <row r="19639" spans="21:39" x14ac:dyDescent="0.2">
      <c r="U19639" s="4"/>
      <c r="V19639" s="4"/>
      <c r="W19639" s="4"/>
      <c r="X19639" s="4"/>
      <c r="AJ19639" s="4"/>
      <c r="AK19639" s="4"/>
      <c r="AL19639" s="4"/>
      <c r="AM19639" s="4"/>
    </row>
    <row r="19640" spans="21:39" x14ac:dyDescent="0.2">
      <c r="U19640" s="4"/>
      <c r="V19640" s="4"/>
      <c r="W19640" s="4"/>
      <c r="X19640" s="4"/>
      <c r="AJ19640" s="4"/>
      <c r="AK19640" s="4"/>
      <c r="AL19640" s="4"/>
      <c r="AM19640" s="4"/>
    </row>
    <row r="19641" spans="21:39" x14ac:dyDescent="0.2">
      <c r="U19641" s="4"/>
      <c r="V19641" s="4"/>
      <c r="W19641" s="4"/>
      <c r="X19641" s="4"/>
      <c r="AJ19641" s="4"/>
      <c r="AK19641" s="4"/>
      <c r="AL19641" s="4"/>
      <c r="AM19641" s="4"/>
    </row>
    <row r="19642" spans="21:39" x14ac:dyDescent="0.2">
      <c r="U19642" s="4"/>
      <c r="V19642" s="4"/>
      <c r="W19642" s="4"/>
      <c r="X19642" s="4"/>
      <c r="AJ19642" s="4"/>
      <c r="AK19642" s="4"/>
      <c r="AL19642" s="4"/>
      <c r="AM19642" s="4"/>
    </row>
    <row r="19643" spans="21:39" x14ac:dyDescent="0.2">
      <c r="U19643" s="4"/>
      <c r="V19643" s="4"/>
      <c r="W19643" s="4"/>
      <c r="X19643" s="4"/>
      <c r="AJ19643" s="4"/>
      <c r="AK19643" s="4"/>
      <c r="AL19643" s="4"/>
      <c r="AM19643" s="4"/>
    </row>
    <row r="19644" spans="21:39" x14ac:dyDescent="0.2">
      <c r="U19644" s="4"/>
      <c r="V19644" s="4"/>
      <c r="W19644" s="4"/>
      <c r="X19644" s="4"/>
      <c r="AJ19644" s="4"/>
      <c r="AK19644" s="4"/>
      <c r="AL19644" s="4"/>
      <c r="AM19644" s="4"/>
    </row>
    <row r="19645" spans="21:39" x14ac:dyDescent="0.2">
      <c r="U19645" s="4"/>
      <c r="V19645" s="4"/>
      <c r="W19645" s="4"/>
      <c r="X19645" s="4"/>
      <c r="AJ19645" s="4"/>
      <c r="AK19645" s="4"/>
      <c r="AL19645" s="4"/>
      <c r="AM19645" s="4"/>
    </row>
    <row r="19646" spans="21:39" x14ac:dyDescent="0.2">
      <c r="U19646" s="4"/>
      <c r="V19646" s="4"/>
      <c r="W19646" s="4"/>
      <c r="X19646" s="4"/>
      <c r="AJ19646" s="4"/>
      <c r="AK19646" s="4"/>
      <c r="AL19646" s="4"/>
      <c r="AM19646" s="4"/>
    </row>
    <row r="19647" spans="21:39" x14ac:dyDescent="0.2">
      <c r="U19647" s="4"/>
      <c r="V19647" s="4"/>
      <c r="W19647" s="4"/>
      <c r="X19647" s="4"/>
      <c r="AJ19647" s="4"/>
      <c r="AK19647" s="4"/>
      <c r="AL19647" s="4"/>
      <c r="AM19647" s="4"/>
    </row>
    <row r="19648" spans="21:39" x14ac:dyDescent="0.2">
      <c r="U19648" s="4"/>
      <c r="V19648" s="4"/>
      <c r="W19648" s="4"/>
      <c r="X19648" s="4"/>
      <c r="AJ19648" s="4"/>
      <c r="AK19648" s="4"/>
      <c r="AL19648" s="4"/>
      <c r="AM19648" s="4"/>
    </row>
    <row r="19649" spans="21:39" x14ac:dyDescent="0.2">
      <c r="U19649" s="4"/>
      <c r="V19649" s="4"/>
      <c r="W19649" s="4"/>
      <c r="X19649" s="4"/>
      <c r="AJ19649" s="4"/>
      <c r="AK19649" s="4"/>
      <c r="AL19649" s="4"/>
      <c r="AM19649" s="4"/>
    </row>
    <row r="19650" spans="21:39" x14ac:dyDescent="0.2">
      <c r="U19650" s="4"/>
      <c r="V19650" s="4"/>
      <c r="W19650" s="4"/>
      <c r="X19650" s="4"/>
      <c r="AJ19650" s="4"/>
      <c r="AK19650" s="4"/>
      <c r="AL19650" s="4"/>
      <c r="AM19650" s="4"/>
    </row>
    <row r="19651" spans="21:39" x14ac:dyDescent="0.2">
      <c r="U19651" s="4"/>
      <c r="V19651" s="4"/>
      <c r="W19651" s="4"/>
      <c r="X19651" s="4"/>
      <c r="AJ19651" s="4"/>
      <c r="AK19651" s="4"/>
      <c r="AL19651" s="4"/>
      <c r="AM19651" s="4"/>
    </row>
    <row r="19652" spans="21:39" x14ac:dyDescent="0.2">
      <c r="U19652" s="4"/>
      <c r="V19652" s="4"/>
      <c r="W19652" s="4"/>
      <c r="X19652" s="4"/>
      <c r="AJ19652" s="4"/>
      <c r="AK19652" s="4"/>
      <c r="AL19652" s="4"/>
      <c r="AM19652" s="4"/>
    </row>
    <row r="19653" spans="21:39" x14ac:dyDescent="0.2">
      <c r="U19653" s="4"/>
      <c r="V19653" s="4"/>
      <c r="W19653" s="4"/>
      <c r="X19653" s="4"/>
      <c r="AJ19653" s="4"/>
      <c r="AK19653" s="4"/>
      <c r="AL19653" s="4"/>
      <c r="AM19653" s="4"/>
    </row>
    <row r="19654" spans="21:39" x14ac:dyDescent="0.2">
      <c r="U19654" s="4"/>
      <c r="V19654" s="4"/>
      <c r="W19654" s="4"/>
      <c r="X19654" s="4"/>
      <c r="AJ19654" s="4"/>
      <c r="AK19654" s="4"/>
      <c r="AL19654" s="4"/>
      <c r="AM19654" s="4"/>
    </row>
    <row r="19655" spans="21:39" x14ac:dyDescent="0.2">
      <c r="U19655" s="4"/>
      <c r="V19655" s="4"/>
      <c r="W19655" s="4"/>
      <c r="X19655" s="4"/>
      <c r="AJ19655" s="4"/>
      <c r="AK19655" s="4"/>
      <c r="AL19655" s="4"/>
      <c r="AM19655" s="4"/>
    </row>
    <row r="19656" spans="21:39" x14ac:dyDescent="0.2">
      <c r="U19656" s="4"/>
      <c r="V19656" s="4"/>
      <c r="W19656" s="4"/>
      <c r="X19656" s="4"/>
      <c r="AJ19656" s="4"/>
      <c r="AK19656" s="4"/>
      <c r="AL19656" s="4"/>
      <c r="AM19656" s="4"/>
    </row>
    <row r="19657" spans="21:39" x14ac:dyDescent="0.2">
      <c r="U19657" s="4"/>
      <c r="V19657" s="4"/>
      <c r="W19657" s="4"/>
      <c r="X19657" s="4"/>
      <c r="AJ19657" s="4"/>
      <c r="AK19657" s="4"/>
      <c r="AL19657" s="4"/>
      <c r="AM19657" s="4"/>
    </row>
    <row r="19658" spans="21:39" x14ac:dyDescent="0.2">
      <c r="U19658" s="4"/>
      <c r="V19658" s="4"/>
      <c r="W19658" s="4"/>
      <c r="X19658" s="4"/>
      <c r="AJ19658" s="4"/>
      <c r="AK19658" s="4"/>
      <c r="AL19658" s="4"/>
      <c r="AM19658" s="4"/>
    </row>
    <row r="19659" spans="21:39" x14ac:dyDescent="0.2">
      <c r="U19659" s="4"/>
      <c r="V19659" s="4"/>
      <c r="W19659" s="4"/>
      <c r="X19659" s="4"/>
      <c r="AJ19659" s="4"/>
      <c r="AK19659" s="4"/>
      <c r="AL19659" s="4"/>
      <c r="AM19659" s="4"/>
    </row>
    <row r="19660" spans="21:39" x14ac:dyDescent="0.2">
      <c r="U19660" s="4"/>
      <c r="V19660" s="4"/>
      <c r="W19660" s="4"/>
      <c r="X19660" s="4"/>
      <c r="AJ19660" s="4"/>
      <c r="AK19660" s="4"/>
      <c r="AL19660" s="4"/>
      <c r="AM19660" s="4"/>
    </row>
    <row r="19661" spans="21:39" x14ac:dyDescent="0.2">
      <c r="U19661" s="4"/>
      <c r="V19661" s="4"/>
      <c r="W19661" s="4"/>
      <c r="X19661" s="4"/>
      <c r="AJ19661" s="4"/>
      <c r="AK19661" s="4"/>
      <c r="AL19661" s="4"/>
      <c r="AM19661" s="4"/>
    </row>
    <row r="19662" spans="21:39" x14ac:dyDescent="0.2">
      <c r="U19662" s="4"/>
      <c r="V19662" s="4"/>
      <c r="W19662" s="4"/>
      <c r="X19662" s="4"/>
      <c r="AJ19662" s="4"/>
      <c r="AK19662" s="4"/>
      <c r="AL19662" s="4"/>
      <c r="AM19662" s="4"/>
    </row>
    <row r="19663" spans="21:39" x14ac:dyDescent="0.2">
      <c r="U19663" s="4"/>
      <c r="V19663" s="4"/>
      <c r="W19663" s="4"/>
      <c r="X19663" s="4"/>
      <c r="AJ19663" s="4"/>
      <c r="AK19663" s="4"/>
      <c r="AL19663" s="4"/>
      <c r="AM19663" s="4"/>
    </row>
    <row r="19664" spans="21:39" x14ac:dyDescent="0.2">
      <c r="U19664" s="4"/>
      <c r="V19664" s="4"/>
      <c r="W19664" s="4"/>
      <c r="X19664" s="4"/>
      <c r="AJ19664" s="4"/>
      <c r="AK19664" s="4"/>
      <c r="AL19664" s="4"/>
      <c r="AM19664" s="4"/>
    </row>
    <row r="19665" spans="21:39" x14ac:dyDescent="0.2">
      <c r="U19665" s="4"/>
      <c r="V19665" s="4"/>
      <c r="W19665" s="4"/>
      <c r="X19665" s="4"/>
      <c r="AJ19665" s="4"/>
      <c r="AK19665" s="4"/>
      <c r="AL19665" s="4"/>
      <c r="AM19665" s="4"/>
    </row>
    <row r="19666" spans="21:39" x14ac:dyDescent="0.2">
      <c r="U19666" s="4"/>
      <c r="V19666" s="4"/>
      <c r="W19666" s="4"/>
      <c r="X19666" s="4"/>
      <c r="AJ19666" s="4"/>
      <c r="AK19666" s="4"/>
      <c r="AL19666" s="4"/>
      <c r="AM19666" s="4"/>
    </row>
    <row r="19667" spans="21:39" x14ac:dyDescent="0.2">
      <c r="U19667" s="4"/>
      <c r="V19667" s="4"/>
      <c r="W19667" s="4"/>
      <c r="X19667" s="4"/>
      <c r="AJ19667" s="4"/>
      <c r="AK19667" s="4"/>
      <c r="AL19667" s="4"/>
      <c r="AM19667" s="4"/>
    </row>
    <row r="19668" spans="21:39" x14ac:dyDescent="0.2">
      <c r="U19668" s="4"/>
      <c r="V19668" s="4"/>
      <c r="W19668" s="4"/>
      <c r="X19668" s="4"/>
      <c r="AJ19668" s="4"/>
      <c r="AK19668" s="4"/>
      <c r="AL19668" s="4"/>
      <c r="AM19668" s="4"/>
    </row>
    <row r="19669" spans="21:39" x14ac:dyDescent="0.2">
      <c r="U19669" s="4"/>
      <c r="V19669" s="4"/>
      <c r="W19669" s="4"/>
      <c r="X19669" s="4"/>
      <c r="AJ19669" s="4"/>
      <c r="AK19669" s="4"/>
      <c r="AL19669" s="4"/>
      <c r="AM19669" s="4"/>
    </row>
    <row r="19670" spans="21:39" x14ac:dyDescent="0.2">
      <c r="U19670" s="4"/>
      <c r="V19670" s="4"/>
      <c r="W19670" s="4"/>
      <c r="X19670" s="4"/>
      <c r="AJ19670" s="4"/>
      <c r="AK19670" s="4"/>
      <c r="AL19670" s="4"/>
      <c r="AM19670" s="4"/>
    </row>
    <row r="19671" spans="21:39" x14ac:dyDescent="0.2">
      <c r="U19671" s="4"/>
      <c r="V19671" s="4"/>
      <c r="W19671" s="4"/>
      <c r="X19671" s="4"/>
      <c r="AJ19671" s="4"/>
      <c r="AK19671" s="4"/>
      <c r="AL19671" s="4"/>
      <c r="AM19671" s="4"/>
    </row>
    <row r="19672" spans="21:39" x14ac:dyDescent="0.2">
      <c r="U19672" s="4"/>
      <c r="V19672" s="4"/>
      <c r="W19672" s="4"/>
      <c r="X19672" s="4"/>
      <c r="AJ19672" s="4"/>
      <c r="AK19672" s="4"/>
      <c r="AL19672" s="4"/>
      <c r="AM19672" s="4"/>
    </row>
    <row r="19673" spans="21:39" x14ac:dyDescent="0.2">
      <c r="U19673" s="4"/>
      <c r="V19673" s="4"/>
      <c r="W19673" s="4"/>
      <c r="X19673" s="4"/>
      <c r="AJ19673" s="4"/>
      <c r="AK19673" s="4"/>
      <c r="AL19673" s="4"/>
      <c r="AM19673" s="4"/>
    </row>
    <row r="19674" spans="21:39" x14ac:dyDescent="0.2">
      <c r="U19674" s="4"/>
      <c r="V19674" s="4"/>
      <c r="W19674" s="4"/>
      <c r="X19674" s="4"/>
      <c r="AJ19674" s="4"/>
      <c r="AK19674" s="4"/>
      <c r="AL19674" s="4"/>
      <c r="AM19674" s="4"/>
    </row>
    <row r="19675" spans="21:39" x14ac:dyDescent="0.2">
      <c r="U19675" s="4"/>
      <c r="V19675" s="4"/>
      <c r="W19675" s="4"/>
      <c r="X19675" s="4"/>
      <c r="AJ19675" s="4"/>
      <c r="AK19675" s="4"/>
      <c r="AL19675" s="4"/>
      <c r="AM19675" s="4"/>
    </row>
    <row r="19676" spans="21:39" x14ac:dyDescent="0.2">
      <c r="U19676" s="4"/>
      <c r="V19676" s="4"/>
      <c r="W19676" s="4"/>
      <c r="X19676" s="4"/>
      <c r="AJ19676" s="4"/>
      <c r="AK19676" s="4"/>
      <c r="AL19676" s="4"/>
      <c r="AM19676" s="4"/>
    </row>
    <row r="19677" spans="21:39" x14ac:dyDescent="0.2">
      <c r="U19677" s="4"/>
      <c r="V19677" s="4"/>
      <c r="W19677" s="4"/>
      <c r="X19677" s="4"/>
      <c r="AJ19677" s="4"/>
      <c r="AK19677" s="4"/>
      <c r="AL19677" s="4"/>
      <c r="AM19677" s="4"/>
    </row>
    <row r="19678" spans="21:39" x14ac:dyDescent="0.2">
      <c r="U19678" s="4"/>
      <c r="V19678" s="4"/>
      <c r="W19678" s="4"/>
      <c r="X19678" s="4"/>
      <c r="AJ19678" s="4"/>
      <c r="AK19678" s="4"/>
      <c r="AL19678" s="4"/>
      <c r="AM19678" s="4"/>
    </row>
    <row r="19679" spans="21:39" x14ac:dyDescent="0.2">
      <c r="U19679" s="4"/>
      <c r="V19679" s="4"/>
      <c r="W19679" s="4"/>
      <c r="X19679" s="4"/>
      <c r="AJ19679" s="4"/>
      <c r="AK19679" s="4"/>
      <c r="AL19679" s="4"/>
      <c r="AM19679" s="4"/>
    </row>
    <row r="19680" spans="21:39" x14ac:dyDescent="0.2">
      <c r="U19680" s="4"/>
      <c r="V19680" s="4"/>
      <c r="W19680" s="4"/>
      <c r="X19680" s="4"/>
      <c r="AJ19680" s="4"/>
      <c r="AK19680" s="4"/>
      <c r="AL19680" s="4"/>
      <c r="AM19680" s="4"/>
    </row>
    <row r="19681" spans="21:39" x14ac:dyDescent="0.2">
      <c r="U19681" s="4"/>
      <c r="V19681" s="4"/>
      <c r="W19681" s="4"/>
      <c r="X19681" s="4"/>
      <c r="AJ19681" s="4"/>
      <c r="AK19681" s="4"/>
      <c r="AL19681" s="4"/>
      <c r="AM19681" s="4"/>
    </row>
    <row r="19682" spans="21:39" x14ac:dyDescent="0.2">
      <c r="U19682" s="4"/>
      <c r="V19682" s="4"/>
      <c r="W19682" s="4"/>
      <c r="X19682" s="4"/>
      <c r="AJ19682" s="4"/>
      <c r="AK19682" s="4"/>
      <c r="AL19682" s="4"/>
      <c r="AM19682" s="4"/>
    </row>
    <row r="19683" spans="21:39" x14ac:dyDescent="0.2">
      <c r="U19683" s="4"/>
      <c r="V19683" s="4"/>
      <c r="W19683" s="4"/>
      <c r="X19683" s="4"/>
      <c r="AJ19683" s="4"/>
      <c r="AK19683" s="4"/>
      <c r="AL19683" s="4"/>
      <c r="AM19683" s="4"/>
    </row>
    <row r="19684" spans="21:39" x14ac:dyDescent="0.2">
      <c r="U19684" s="4"/>
      <c r="V19684" s="4"/>
      <c r="W19684" s="4"/>
      <c r="X19684" s="4"/>
      <c r="AJ19684" s="4"/>
      <c r="AK19684" s="4"/>
      <c r="AL19684" s="4"/>
      <c r="AM19684" s="4"/>
    </row>
    <row r="19685" spans="21:39" x14ac:dyDescent="0.2">
      <c r="U19685" s="4"/>
      <c r="V19685" s="4"/>
      <c r="W19685" s="4"/>
      <c r="X19685" s="4"/>
      <c r="AJ19685" s="4"/>
      <c r="AK19685" s="4"/>
      <c r="AL19685" s="4"/>
      <c r="AM19685" s="4"/>
    </row>
    <row r="19686" spans="21:39" x14ac:dyDescent="0.2">
      <c r="U19686" s="4"/>
      <c r="V19686" s="4"/>
      <c r="W19686" s="4"/>
      <c r="X19686" s="4"/>
      <c r="AJ19686" s="4"/>
      <c r="AK19686" s="4"/>
      <c r="AL19686" s="4"/>
      <c r="AM19686" s="4"/>
    </row>
    <row r="19687" spans="21:39" x14ac:dyDescent="0.2">
      <c r="U19687" s="4"/>
      <c r="V19687" s="4"/>
      <c r="W19687" s="4"/>
      <c r="X19687" s="4"/>
      <c r="AJ19687" s="4"/>
      <c r="AK19687" s="4"/>
      <c r="AL19687" s="4"/>
      <c r="AM19687" s="4"/>
    </row>
    <row r="19688" spans="21:39" x14ac:dyDescent="0.2">
      <c r="U19688" s="4"/>
      <c r="V19688" s="4"/>
      <c r="W19688" s="4"/>
      <c r="X19688" s="4"/>
      <c r="AJ19688" s="4"/>
      <c r="AK19688" s="4"/>
      <c r="AL19688" s="4"/>
      <c r="AM19688" s="4"/>
    </row>
    <row r="19689" spans="21:39" x14ac:dyDescent="0.2">
      <c r="U19689" s="4"/>
      <c r="V19689" s="4"/>
      <c r="W19689" s="4"/>
      <c r="X19689" s="4"/>
      <c r="AJ19689" s="4"/>
      <c r="AK19689" s="4"/>
      <c r="AL19689" s="4"/>
      <c r="AM19689" s="4"/>
    </row>
    <row r="19690" spans="21:39" x14ac:dyDescent="0.2">
      <c r="U19690" s="4"/>
      <c r="V19690" s="4"/>
      <c r="W19690" s="4"/>
      <c r="X19690" s="4"/>
      <c r="AJ19690" s="4"/>
      <c r="AK19690" s="4"/>
      <c r="AL19690" s="4"/>
      <c r="AM19690" s="4"/>
    </row>
    <row r="19691" spans="21:39" x14ac:dyDescent="0.2">
      <c r="U19691" s="4"/>
      <c r="V19691" s="4"/>
      <c r="W19691" s="4"/>
      <c r="X19691" s="4"/>
      <c r="AJ19691" s="4"/>
      <c r="AK19691" s="4"/>
      <c r="AL19691" s="4"/>
      <c r="AM19691" s="4"/>
    </row>
    <row r="19692" spans="21:39" x14ac:dyDescent="0.2">
      <c r="U19692" s="4"/>
      <c r="V19692" s="4"/>
      <c r="W19692" s="4"/>
      <c r="X19692" s="4"/>
      <c r="AJ19692" s="4"/>
      <c r="AK19692" s="4"/>
      <c r="AL19692" s="4"/>
      <c r="AM19692" s="4"/>
    </row>
    <row r="19693" spans="21:39" x14ac:dyDescent="0.2">
      <c r="U19693" s="4"/>
      <c r="V19693" s="4"/>
      <c r="W19693" s="4"/>
      <c r="X19693" s="4"/>
      <c r="AJ19693" s="4"/>
      <c r="AK19693" s="4"/>
      <c r="AL19693" s="4"/>
      <c r="AM19693" s="4"/>
    </row>
    <row r="19694" spans="21:39" x14ac:dyDescent="0.2">
      <c r="U19694" s="4"/>
      <c r="V19694" s="4"/>
      <c r="W19694" s="4"/>
      <c r="X19694" s="4"/>
      <c r="AJ19694" s="4"/>
      <c r="AK19694" s="4"/>
      <c r="AL19694" s="4"/>
      <c r="AM19694" s="4"/>
    </row>
    <row r="19695" spans="21:39" x14ac:dyDescent="0.2">
      <c r="U19695" s="4"/>
      <c r="V19695" s="4"/>
      <c r="W19695" s="4"/>
      <c r="X19695" s="4"/>
      <c r="AJ19695" s="4"/>
      <c r="AK19695" s="4"/>
      <c r="AL19695" s="4"/>
      <c r="AM19695" s="4"/>
    </row>
    <row r="19696" spans="21:39" x14ac:dyDescent="0.2">
      <c r="U19696" s="4"/>
      <c r="V19696" s="4"/>
      <c r="W19696" s="4"/>
      <c r="X19696" s="4"/>
      <c r="AJ19696" s="4"/>
      <c r="AK19696" s="4"/>
      <c r="AL19696" s="4"/>
      <c r="AM19696" s="4"/>
    </row>
    <row r="19697" spans="21:39" x14ac:dyDescent="0.2">
      <c r="U19697" s="4"/>
      <c r="V19697" s="4"/>
      <c r="W19697" s="4"/>
      <c r="X19697" s="4"/>
      <c r="AJ19697" s="4"/>
      <c r="AK19697" s="4"/>
      <c r="AL19697" s="4"/>
      <c r="AM19697" s="4"/>
    </row>
    <row r="19698" spans="21:39" x14ac:dyDescent="0.2">
      <c r="U19698" s="4"/>
      <c r="V19698" s="4"/>
      <c r="W19698" s="4"/>
      <c r="X19698" s="4"/>
      <c r="AJ19698" s="4"/>
      <c r="AK19698" s="4"/>
      <c r="AL19698" s="4"/>
      <c r="AM19698" s="4"/>
    </row>
    <row r="19699" spans="21:39" x14ac:dyDescent="0.2">
      <c r="U19699" s="4"/>
      <c r="V19699" s="4"/>
      <c r="W19699" s="4"/>
      <c r="X19699" s="4"/>
      <c r="AJ19699" s="4"/>
      <c r="AK19699" s="4"/>
      <c r="AL19699" s="4"/>
      <c r="AM19699" s="4"/>
    </row>
    <row r="19700" spans="21:39" x14ac:dyDescent="0.2">
      <c r="U19700" s="4"/>
      <c r="V19700" s="4"/>
      <c r="W19700" s="4"/>
      <c r="X19700" s="4"/>
      <c r="AJ19700" s="4"/>
      <c r="AK19700" s="4"/>
      <c r="AL19700" s="4"/>
      <c r="AM19700" s="4"/>
    </row>
    <row r="19701" spans="21:39" x14ac:dyDescent="0.2">
      <c r="U19701" s="4"/>
      <c r="V19701" s="4"/>
      <c r="W19701" s="4"/>
      <c r="X19701" s="4"/>
      <c r="AJ19701" s="4"/>
      <c r="AK19701" s="4"/>
      <c r="AL19701" s="4"/>
      <c r="AM19701" s="4"/>
    </row>
    <row r="19702" spans="21:39" x14ac:dyDescent="0.2">
      <c r="U19702" s="4"/>
      <c r="V19702" s="4"/>
      <c r="W19702" s="4"/>
      <c r="X19702" s="4"/>
      <c r="AJ19702" s="4"/>
      <c r="AK19702" s="4"/>
      <c r="AL19702" s="4"/>
      <c r="AM19702" s="4"/>
    </row>
    <row r="19703" spans="21:39" x14ac:dyDescent="0.2">
      <c r="U19703" s="4"/>
      <c r="V19703" s="4"/>
      <c r="W19703" s="4"/>
      <c r="X19703" s="4"/>
      <c r="AJ19703" s="4"/>
      <c r="AK19703" s="4"/>
      <c r="AL19703" s="4"/>
      <c r="AM19703" s="4"/>
    </row>
    <row r="19704" spans="21:39" x14ac:dyDescent="0.2">
      <c r="U19704" s="4"/>
      <c r="V19704" s="4"/>
      <c r="W19704" s="4"/>
      <c r="X19704" s="4"/>
      <c r="AJ19704" s="4"/>
      <c r="AK19704" s="4"/>
      <c r="AL19704" s="4"/>
      <c r="AM19704" s="4"/>
    </row>
    <row r="19705" spans="21:39" x14ac:dyDescent="0.2">
      <c r="U19705" s="4"/>
      <c r="V19705" s="4"/>
      <c r="W19705" s="4"/>
      <c r="X19705" s="4"/>
      <c r="AJ19705" s="4"/>
      <c r="AK19705" s="4"/>
      <c r="AL19705" s="4"/>
      <c r="AM19705" s="4"/>
    </row>
    <row r="19706" spans="21:39" x14ac:dyDescent="0.2">
      <c r="U19706" s="4"/>
      <c r="V19706" s="4"/>
      <c r="W19706" s="4"/>
      <c r="X19706" s="4"/>
      <c r="AJ19706" s="4"/>
      <c r="AK19706" s="4"/>
      <c r="AL19706" s="4"/>
      <c r="AM19706" s="4"/>
    </row>
    <row r="19707" spans="21:39" x14ac:dyDescent="0.2">
      <c r="U19707" s="4"/>
      <c r="V19707" s="4"/>
      <c r="W19707" s="4"/>
      <c r="X19707" s="4"/>
      <c r="AJ19707" s="4"/>
      <c r="AK19707" s="4"/>
      <c r="AL19707" s="4"/>
      <c r="AM19707" s="4"/>
    </row>
    <row r="19708" spans="21:39" x14ac:dyDescent="0.2">
      <c r="U19708" s="4"/>
      <c r="V19708" s="4"/>
      <c r="W19708" s="4"/>
      <c r="X19708" s="4"/>
      <c r="AJ19708" s="4"/>
      <c r="AK19708" s="4"/>
      <c r="AL19708" s="4"/>
      <c r="AM19708" s="4"/>
    </row>
    <row r="19709" spans="21:39" x14ac:dyDescent="0.2">
      <c r="U19709" s="4"/>
      <c r="V19709" s="4"/>
      <c r="W19709" s="4"/>
      <c r="X19709" s="4"/>
      <c r="AJ19709" s="4"/>
      <c r="AK19709" s="4"/>
      <c r="AL19709" s="4"/>
      <c r="AM19709" s="4"/>
    </row>
    <row r="19710" spans="21:39" x14ac:dyDescent="0.2">
      <c r="U19710" s="4"/>
      <c r="V19710" s="4"/>
      <c r="W19710" s="4"/>
      <c r="X19710" s="4"/>
      <c r="AJ19710" s="4"/>
      <c r="AK19710" s="4"/>
      <c r="AL19710" s="4"/>
      <c r="AM19710" s="4"/>
    </row>
    <row r="19711" spans="21:39" x14ac:dyDescent="0.2">
      <c r="U19711" s="4"/>
      <c r="V19711" s="4"/>
      <c r="W19711" s="4"/>
      <c r="X19711" s="4"/>
      <c r="AJ19711" s="4"/>
      <c r="AK19711" s="4"/>
      <c r="AL19711" s="4"/>
      <c r="AM19711" s="4"/>
    </row>
    <row r="19712" spans="21:39" x14ac:dyDescent="0.2">
      <c r="U19712" s="4"/>
      <c r="V19712" s="4"/>
      <c r="W19712" s="4"/>
      <c r="X19712" s="4"/>
      <c r="AJ19712" s="4"/>
      <c r="AK19712" s="4"/>
      <c r="AL19712" s="4"/>
      <c r="AM19712" s="4"/>
    </row>
    <row r="19713" spans="21:39" x14ac:dyDescent="0.2">
      <c r="U19713" s="4"/>
      <c r="V19713" s="4"/>
      <c r="W19713" s="4"/>
      <c r="X19713" s="4"/>
      <c r="AJ19713" s="4"/>
      <c r="AK19713" s="4"/>
      <c r="AL19713" s="4"/>
      <c r="AM19713" s="4"/>
    </row>
    <row r="19714" spans="21:39" x14ac:dyDescent="0.2">
      <c r="U19714" s="4"/>
      <c r="V19714" s="4"/>
      <c r="W19714" s="4"/>
      <c r="X19714" s="4"/>
      <c r="AJ19714" s="4"/>
      <c r="AK19714" s="4"/>
      <c r="AL19714" s="4"/>
      <c r="AM19714" s="4"/>
    </row>
    <row r="19715" spans="21:39" x14ac:dyDescent="0.2">
      <c r="U19715" s="4"/>
      <c r="V19715" s="4"/>
      <c r="W19715" s="4"/>
      <c r="X19715" s="4"/>
      <c r="AJ19715" s="4"/>
      <c r="AK19715" s="4"/>
      <c r="AL19715" s="4"/>
      <c r="AM19715" s="4"/>
    </row>
    <row r="19716" spans="21:39" x14ac:dyDescent="0.2">
      <c r="U19716" s="4"/>
      <c r="V19716" s="4"/>
      <c r="W19716" s="4"/>
      <c r="X19716" s="4"/>
      <c r="AJ19716" s="4"/>
      <c r="AK19716" s="4"/>
      <c r="AL19716" s="4"/>
      <c r="AM19716" s="4"/>
    </row>
    <row r="19717" spans="21:39" x14ac:dyDescent="0.2">
      <c r="U19717" s="4"/>
      <c r="V19717" s="4"/>
      <c r="W19717" s="4"/>
      <c r="X19717" s="4"/>
      <c r="AJ19717" s="4"/>
      <c r="AK19717" s="4"/>
      <c r="AL19717" s="4"/>
      <c r="AM19717" s="4"/>
    </row>
    <row r="19718" spans="21:39" x14ac:dyDescent="0.2">
      <c r="U19718" s="4"/>
      <c r="V19718" s="4"/>
      <c r="W19718" s="4"/>
      <c r="X19718" s="4"/>
      <c r="AJ19718" s="4"/>
      <c r="AK19718" s="4"/>
      <c r="AL19718" s="4"/>
      <c r="AM19718" s="4"/>
    </row>
    <row r="19719" spans="21:39" x14ac:dyDescent="0.2">
      <c r="U19719" s="4"/>
      <c r="V19719" s="4"/>
      <c r="W19719" s="4"/>
      <c r="X19719" s="4"/>
      <c r="AJ19719" s="4"/>
      <c r="AK19719" s="4"/>
      <c r="AL19719" s="4"/>
      <c r="AM19719" s="4"/>
    </row>
    <row r="19720" spans="21:39" x14ac:dyDescent="0.2">
      <c r="U19720" s="4"/>
      <c r="V19720" s="4"/>
      <c r="W19720" s="4"/>
      <c r="X19720" s="4"/>
      <c r="AJ19720" s="4"/>
      <c r="AK19720" s="4"/>
      <c r="AL19720" s="4"/>
      <c r="AM19720" s="4"/>
    </row>
    <row r="19721" spans="21:39" x14ac:dyDescent="0.2">
      <c r="U19721" s="4"/>
      <c r="V19721" s="4"/>
      <c r="W19721" s="4"/>
      <c r="X19721" s="4"/>
      <c r="AJ19721" s="4"/>
      <c r="AK19721" s="4"/>
      <c r="AL19721" s="4"/>
      <c r="AM19721" s="4"/>
    </row>
    <row r="19722" spans="21:39" x14ac:dyDescent="0.2">
      <c r="U19722" s="4"/>
      <c r="V19722" s="4"/>
      <c r="W19722" s="4"/>
      <c r="X19722" s="4"/>
      <c r="AJ19722" s="4"/>
      <c r="AK19722" s="4"/>
      <c r="AL19722" s="4"/>
      <c r="AM19722" s="4"/>
    </row>
    <row r="19723" spans="21:39" x14ac:dyDescent="0.2">
      <c r="U19723" s="4"/>
      <c r="V19723" s="4"/>
      <c r="W19723" s="4"/>
      <c r="X19723" s="4"/>
      <c r="AJ19723" s="4"/>
      <c r="AK19723" s="4"/>
      <c r="AL19723" s="4"/>
      <c r="AM19723" s="4"/>
    </row>
    <row r="19724" spans="21:39" x14ac:dyDescent="0.2">
      <c r="U19724" s="4"/>
      <c r="V19724" s="4"/>
      <c r="W19724" s="4"/>
      <c r="X19724" s="4"/>
      <c r="AJ19724" s="4"/>
      <c r="AK19724" s="4"/>
      <c r="AL19724" s="4"/>
      <c r="AM19724" s="4"/>
    </row>
    <row r="19725" spans="21:39" x14ac:dyDescent="0.2">
      <c r="U19725" s="4"/>
      <c r="V19725" s="4"/>
      <c r="W19725" s="4"/>
      <c r="X19725" s="4"/>
      <c r="AJ19725" s="4"/>
      <c r="AK19725" s="4"/>
      <c r="AL19725" s="4"/>
      <c r="AM19725" s="4"/>
    </row>
    <row r="19726" spans="21:39" x14ac:dyDescent="0.2">
      <c r="U19726" s="4"/>
      <c r="V19726" s="4"/>
      <c r="W19726" s="4"/>
      <c r="X19726" s="4"/>
      <c r="AJ19726" s="4"/>
      <c r="AK19726" s="4"/>
      <c r="AL19726" s="4"/>
      <c r="AM19726" s="4"/>
    </row>
    <row r="19727" spans="21:39" x14ac:dyDescent="0.2">
      <c r="U19727" s="4"/>
      <c r="V19727" s="4"/>
      <c r="W19727" s="4"/>
      <c r="X19727" s="4"/>
      <c r="AJ19727" s="4"/>
      <c r="AK19727" s="4"/>
      <c r="AL19727" s="4"/>
      <c r="AM19727" s="4"/>
    </row>
    <row r="19728" spans="21:39" x14ac:dyDescent="0.2">
      <c r="U19728" s="4"/>
      <c r="V19728" s="4"/>
      <c r="W19728" s="4"/>
      <c r="X19728" s="4"/>
      <c r="AJ19728" s="4"/>
      <c r="AK19728" s="4"/>
      <c r="AL19728" s="4"/>
      <c r="AM19728" s="4"/>
    </row>
    <row r="19729" spans="21:39" x14ac:dyDescent="0.2">
      <c r="U19729" s="4"/>
      <c r="V19729" s="4"/>
      <c r="W19729" s="4"/>
      <c r="X19729" s="4"/>
      <c r="AJ19729" s="4"/>
      <c r="AK19729" s="4"/>
      <c r="AL19729" s="4"/>
      <c r="AM19729" s="4"/>
    </row>
    <row r="19730" spans="21:39" x14ac:dyDescent="0.2">
      <c r="U19730" s="4"/>
      <c r="V19730" s="4"/>
      <c r="W19730" s="4"/>
      <c r="X19730" s="4"/>
      <c r="AJ19730" s="4"/>
      <c r="AK19730" s="4"/>
      <c r="AL19730" s="4"/>
      <c r="AM19730" s="4"/>
    </row>
    <row r="19731" spans="21:39" x14ac:dyDescent="0.2">
      <c r="U19731" s="4"/>
      <c r="V19731" s="4"/>
      <c r="W19731" s="4"/>
      <c r="X19731" s="4"/>
      <c r="AJ19731" s="4"/>
      <c r="AK19731" s="4"/>
      <c r="AL19731" s="4"/>
      <c r="AM19731" s="4"/>
    </row>
    <row r="19732" spans="21:39" x14ac:dyDescent="0.2">
      <c r="U19732" s="4"/>
      <c r="V19732" s="4"/>
      <c r="W19732" s="4"/>
      <c r="X19732" s="4"/>
      <c r="AJ19732" s="4"/>
      <c r="AK19732" s="4"/>
      <c r="AL19732" s="4"/>
      <c r="AM19732" s="4"/>
    </row>
    <row r="19733" spans="21:39" x14ac:dyDescent="0.2">
      <c r="U19733" s="4"/>
      <c r="V19733" s="4"/>
      <c r="W19733" s="4"/>
      <c r="X19733" s="4"/>
      <c r="AJ19733" s="4"/>
      <c r="AK19733" s="4"/>
      <c r="AL19733" s="4"/>
      <c r="AM19733" s="4"/>
    </row>
    <row r="19734" spans="21:39" x14ac:dyDescent="0.2">
      <c r="U19734" s="4"/>
      <c r="V19734" s="4"/>
      <c r="W19734" s="4"/>
      <c r="X19734" s="4"/>
      <c r="AJ19734" s="4"/>
      <c r="AK19734" s="4"/>
      <c r="AL19734" s="4"/>
      <c r="AM19734" s="4"/>
    </row>
    <row r="19735" spans="21:39" x14ac:dyDescent="0.2">
      <c r="U19735" s="4"/>
      <c r="V19735" s="4"/>
      <c r="W19735" s="4"/>
      <c r="X19735" s="4"/>
      <c r="AJ19735" s="4"/>
      <c r="AK19735" s="4"/>
      <c r="AL19735" s="4"/>
      <c r="AM19735" s="4"/>
    </row>
    <row r="19736" spans="21:39" x14ac:dyDescent="0.2">
      <c r="U19736" s="4"/>
      <c r="V19736" s="4"/>
      <c r="W19736" s="4"/>
      <c r="X19736" s="4"/>
      <c r="AJ19736" s="4"/>
      <c r="AK19736" s="4"/>
      <c r="AL19736" s="4"/>
      <c r="AM19736" s="4"/>
    </row>
    <row r="19737" spans="21:39" x14ac:dyDescent="0.2">
      <c r="U19737" s="4"/>
      <c r="V19737" s="4"/>
      <c r="W19737" s="4"/>
      <c r="X19737" s="4"/>
      <c r="AJ19737" s="4"/>
      <c r="AK19737" s="4"/>
      <c r="AL19737" s="4"/>
      <c r="AM19737" s="4"/>
    </row>
    <row r="19738" spans="21:39" x14ac:dyDescent="0.2">
      <c r="U19738" s="4"/>
      <c r="V19738" s="4"/>
      <c r="W19738" s="4"/>
      <c r="X19738" s="4"/>
      <c r="AJ19738" s="4"/>
      <c r="AK19738" s="4"/>
      <c r="AL19738" s="4"/>
      <c r="AM19738" s="4"/>
    </row>
    <row r="19739" spans="21:39" x14ac:dyDescent="0.2">
      <c r="U19739" s="4"/>
      <c r="V19739" s="4"/>
      <c r="W19739" s="4"/>
      <c r="X19739" s="4"/>
      <c r="AJ19739" s="4"/>
      <c r="AK19739" s="4"/>
      <c r="AL19739" s="4"/>
      <c r="AM19739" s="4"/>
    </row>
    <row r="19740" spans="21:39" x14ac:dyDescent="0.2">
      <c r="U19740" s="4"/>
      <c r="V19740" s="4"/>
      <c r="W19740" s="4"/>
      <c r="X19740" s="4"/>
      <c r="AJ19740" s="4"/>
      <c r="AK19740" s="4"/>
      <c r="AL19740" s="4"/>
      <c r="AM19740" s="4"/>
    </row>
    <row r="19741" spans="21:39" x14ac:dyDescent="0.2">
      <c r="U19741" s="4"/>
      <c r="V19741" s="4"/>
      <c r="W19741" s="4"/>
      <c r="X19741" s="4"/>
      <c r="AJ19741" s="4"/>
      <c r="AK19741" s="4"/>
      <c r="AL19741" s="4"/>
      <c r="AM19741" s="4"/>
    </row>
    <row r="19742" spans="21:39" x14ac:dyDescent="0.2">
      <c r="U19742" s="4"/>
      <c r="V19742" s="4"/>
      <c r="W19742" s="4"/>
      <c r="X19742" s="4"/>
      <c r="AJ19742" s="4"/>
      <c r="AK19742" s="4"/>
      <c r="AL19742" s="4"/>
      <c r="AM19742" s="4"/>
    </row>
    <row r="19743" spans="21:39" x14ac:dyDescent="0.2">
      <c r="U19743" s="4"/>
      <c r="V19743" s="4"/>
      <c r="W19743" s="4"/>
      <c r="X19743" s="4"/>
      <c r="AJ19743" s="4"/>
      <c r="AK19743" s="4"/>
      <c r="AL19743" s="4"/>
      <c r="AM19743" s="4"/>
    </row>
    <row r="19744" spans="21:39" x14ac:dyDescent="0.2">
      <c r="U19744" s="4"/>
      <c r="V19744" s="4"/>
      <c r="W19744" s="4"/>
      <c r="X19744" s="4"/>
      <c r="AJ19744" s="4"/>
      <c r="AK19744" s="4"/>
      <c r="AL19744" s="4"/>
      <c r="AM19744" s="4"/>
    </row>
    <row r="19745" spans="21:39" x14ac:dyDescent="0.2">
      <c r="U19745" s="4"/>
      <c r="V19745" s="4"/>
      <c r="W19745" s="4"/>
      <c r="X19745" s="4"/>
      <c r="AJ19745" s="4"/>
      <c r="AK19745" s="4"/>
      <c r="AL19745" s="4"/>
      <c r="AM19745" s="4"/>
    </row>
    <row r="19746" spans="21:39" x14ac:dyDescent="0.2">
      <c r="U19746" s="4"/>
      <c r="V19746" s="4"/>
      <c r="W19746" s="4"/>
      <c r="X19746" s="4"/>
      <c r="AJ19746" s="4"/>
      <c r="AK19746" s="4"/>
      <c r="AL19746" s="4"/>
      <c r="AM19746" s="4"/>
    </row>
    <row r="19747" spans="21:39" x14ac:dyDescent="0.2">
      <c r="U19747" s="4"/>
      <c r="V19747" s="4"/>
      <c r="W19747" s="4"/>
      <c r="X19747" s="4"/>
      <c r="AJ19747" s="4"/>
      <c r="AK19747" s="4"/>
      <c r="AL19747" s="4"/>
      <c r="AM19747" s="4"/>
    </row>
    <row r="19748" spans="21:39" x14ac:dyDescent="0.2">
      <c r="U19748" s="4"/>
      <c r="V19748" s="4"/>
      <c r="W19748" s="4"/>
      <c r="X19748" s="4"/>
      <c r="AJ19748" s="4"/>
      <c r="AK19748" s="4"/>
      <c r="AL19748" s="4"/>
      <c r="AM19748" s="4"/>
    </row>
    <row r="19749" spans="21:39" x14ac:dyDescent="0.2">
      <c r="U19749" s="4"/>
      <c r="V19749" s="4"/>
      <c r="W19749" s="4"/>
      <c r="X19749" s="4"/>
      <c r="AJ19749" s="4"/>
      <c r="AK19749" s="4"/>
      <c r="AL19749" s="4"/>
      <c r="AM19749" s="4"/>
    </row>
    <row r="19750" spans="21:39" x14ac:dyDescent="0.2">
      <c r="U19750" s="4"/>
      <c r="V19750" s="4"/>
      <c r="W19750" s="4"/>
      <c r="X19750" s="4"/>
      <c r="AJ19750" s="4"/>
      <c r="AK19750" s="4"/>
      <c r="AL19750" s="4"/>
      <c r="AM19750" s="4"/>
    </row>
    <row r="19751" spans="21:39" x14ac:dyDescent="0.2">
      <c r="U19751" s="4"/>
      <c r="V19751" s="4"/>
      <c r="W19751" s="4"/>
      <c r="X19751" s="4"/>
      <c r="AJ19751" s="4"/>
      <c r="AK19751" s="4"/>
      <c r="AL19751" s="4"/>
      <c r="AM19751" s="4"/>
    </row>
    <row r="19752" spans="21:39" x14ac:dyDescent="0.2">
      <c r="U19752" s="4"/>
      <c r="V19752" s="4"/>
      <c r="W19752" s="4"/>
      <c r="X19752" s="4"/>
      <c r="AJ19752" s="4"/>
      <c r="AK19752" s="4"/>
      <c r="AL19752" s="4"/>
      <c r="AM19752" s="4"/>
    </row>
    <row r="19753" spans="21:39" x14ac:dyDescent="0.2">
      <c r="U19753" s="4"/>
      <c r="V19753" s="4"/>
      <c r="W19753" s="4"/>
      <c r="X19753" s="4"/>
      <c r="AJ19753" s="4"/>
      <c r="AK19753" s="4"/>
      <c r="AL19753" s="4"/>
      <c r="AM19753" s="4"/>
    </row>
    <row r="19754" spans="21:39" x14ac:dyDescent="0.2">
      <c r="U19754" s="4"/>
      <c r="V19754" s="4"/>
      <c r="W19754" s="4"/>
      <c r="X19754" s="4"/>
      <c r="AJ19754" s="4"/>
      <c r="AK19754" s="4"/>
      <c r="AL19754" s="4"/>
      <c r="AM19754" s="4"/>
    </row>
    <row r="19755" spans="21:39" x14ac:dyDescent="0.2">
      <c r="U19755" s="4"/>
      <c r="V19755" s="4"/>
      <c r="W19755" s="4"/>
      <c r="X19755" s="4"/>
      <c r="AJ19755" s="4"/>
      <c r="AK19755" s="4"/>
      <c r="AL19755" s="4"/>
      <c r="AM19755" s="4"/>
    </row>
    <row r="19756" spans="21:39" x14ac:dyDescent="0.2">
      <c r="U19756" s="4"/>
      <c r="V19756" s="4"/>
      <c r="W19756" s="4"/>
      <c r="X19756" s="4"/>
      <c r="AJ19756" s="4"/>
      <c r="AK19756" s="4"/>
      <c r="AL19756" s="4"/>
      <c r="AM19756" s="4"/>
    </row>
    <row r="19757" spans="21:39" x14ac:dyDescent="0.2">
      <c r="U19757" s="4"/>
      <c r="V19757" s="4"/>
      <c r="W19757" s="4"/>
      <c r="X19757" s="4"/>
      <c r="AJ19757" s="4"/>
      <c r="AK19757" s="4"/>
      <c r="AL19757" s="4"/>
      <c r="AM19757" s="4"/>
    </row>
    <row r="19758" spans="21:39" x14ac:dyDescent="0.2">
      <c r="U19758" s="4"/>
      <c r="V19758" s="4"/>
      <c r="W19758" s="4"/>
      <c r="X19758" s="4"/>
      <c r="AJ19758" s="4"/>
      <c r="AK19758" s="4"/>
      <c r="AL19758" s="4"/>
      <c r="AM19758" s="4"/>
    </row>
    <row r="19759" spans="21:39" x14ac:dyDescent="0.2">
      <c r="U19759" s="4"/>
      <c r="V19759" s="4"/>
      <c r="W19759" s="4"/>
      <c r="X19759" s="4"/>
      <c r="AJ19759" s="4"/>
      <c r="AK19759" s="4"/>
      <c r="AL19759" s="4"/>
      <c r="AM19759" s="4"/>
    </row>
    <row r="19760" spans="21:39" x14ac:dyDescent="0.2">
      <c r="U19760" s="4"/>
      <c r="V19760" s="4"/>
      <c r="W19760" s="4"/>
      <c r="X19760" s="4"/>
      <c r="AJ19760" s="4"/>
      <c r="AK19760" s="4"/>
      <c r="AL19760" s="4"/>
      <c r="AM19760" s="4"/>
    </row>
    <row r="19761" spans="21:39" x14ac:dyDescent="0.2">
      <c r="U19761" s="4"/>
      <c r="V19761" s="4"/>
      <c r="W19761" s="4"/>
      <c r="X19761" s="4"/>
      <c r="AJ19761" s="4"/>
      <c r="AK19761" s="4"/>
      <c r="AL19761" s="4"/>
      <c r="AM19761" s="4"/>
    </row>
    <row r="19762" spans="21:39" x14ac:dyDescent="0.2">
      <c r="U19762" s="4"/>
      <c r="V19762" s="4"/>
      <c r="W19762" s="4"/>
      <c r="X19762" s="4"/>
      <c r="AJ19762" s="4"/>
      <c r="AK19762" s="4"/>
      <c r="AL19762" s="4"/>
      <c r="AM19762" s="4"/>
    </row>
    <row r="19763" spans="21:39" x14ac:dyDescent="0.2">
      <c r="U19763" s="4"/>
      <c r="V19763" s="4"/>
      <c r="W19763" s="4"/>
      <c r="X19763" s="4"/>
      <c r="AJ19763" s="4"/>
      <c r="AK19763" s="4"/>
      <c r="AL19763" s="4"/>
      <c r="AM19763" s="4"/>
    </row>
    <row r="19764" spans="21:39" x14ac:dyDescent="0.2">
      <c r="U19764" s="4"/>
      <c r="V19764" s="4"/>
      <c r="W19764" s="4"/>
      <c r="X19764" s="4"/>
      <c r="AJ19764" s="4"/>
      <c r="AK19764" s="4"/>
      <c r="AL19764" s="4"/>
      <c r="AM19764" s="4"/>
    </row>
    <row r="19765" spans="21:39" x14ac:dyDescent="0.2">
      <c r="U19765" s="4"/>
      <c r="V19765" s="4"/>
      <c r="W19765" s="4"/>
      <c r="X19765" s="4"/>
      <c r="AJ19765" s="4"/>
      <c r="AK19765" s="4"/>
      <c r="AL19765" s="4"/>
      <c r="AM19765" s="4"/>
    </row>
    <row r="19766" spans="21:39" x14ac:dyDescent="0.2">
      <c r="U19766" s="4"/>
      <c r="V19766" s="4"/>
      <c r="W19766" s="4"/>
      <c r="X19766" s="4"/>
      <c r="AJ19766" s="4"/>
      <c r="AK19766" s="4"/>
      <c r="AL19766" s="4"/>
      <c r="AM19766" s="4"/>
    </row>
    <row r="19767" spans="21:39" x14ac:dyDescent="0.2">
      <c r="U19767" s="4"/>
      <c r="V19767" s="4"/>
      <c r="W19767" s="4"/>
      <c r="X19767" s="4"/>
      <c r="AJ19767" s="4"/>
      <c r="AK19767" s="4"/>
      <c r="AL19767" s="4"/>
      <c r="AM19767" s="4"/>
    </row>
    <row r="19768" spans="21:39" x14ac:dyDescent="0.2">
      <c r="U19768" s="4"/>
      <c r="V19768" s="4"/>
      <c r="W19768" s="4"/>
      <c r="X19768" s="4"/>
      <c r="AJ19768" s="4"/>
      <c r="AK19768" s="4"/>
      <c r="AL19768" s="4"/>
      <c r="AM19768" s="4"/>
    </row>
    <row r="19769" spans="21:39" x14ac:dyDescent="0.2">
      <c r="U19769" s="4"/>
      <c r="V19769" s="4"/>
      <c r="W19769" s="4"/>
      <c r="X19769" s="4"/>
      <c r="AJ19769" s="4"/>
      <c r="AK19769" s="4"/>
      <c r="AL19769" s="4"/>
      <c r="AM19769" s="4"/>
    </row>
    <row r="19770" spans="21:39" x14ac:dyDescent="0.2">
      <c r="U19770" s="4"/>
      <c r="V19770" s="4"/>
      <c r="W19770" s="4"/>
      <c r="X19770" s="4"/>
      <c r="AJ19770" s="4"/>
      <c r="AK19770" s="4"/>
      <c r="AL19770" s="4"/>
      <c r="AM19770" s="4"/>
    </row>
    <row r="19771" spans="21:39" x14ac:dyDescent="0.2">
      <c r="U19771" s="4"/>
      <c r="V19771" s="4"/>
      <c r="W19771" s="4"/>
      <c r="X19771" s="4"/>
      <c r="AJ19771" s="4"/>
      <c r="AK19771" s="4"/>
      <c r="AL19771" s="4"/>
      <c r="AM19771" s="4"/>
    </row>
    <row r="19772" spans="21:39" x14ac:dyDescent="0.2">
      <c r="U19772" s="4"/>
      <c r="V19772" s="4"/>
      <c r="W19772" s="4"/>
      <c r="X19772" s="4"/>
      <c r="AJ19772" s="4"/>
      <c r="AK19772" s="4"/>
      <c r="AL19772" s="4"/>
      <c r="AM19772" s="4"/>
    </row>
    <row r="19773" spans="21:39" x14ac:dyDescent="0.2">
      <c r="U19773" s="4"/>
      <c r="V19773" s="4"/>
      <c r="W19773" s="4"/>
      <c r="X19773" s="4"/>
      <c r="AJ19773" s="4"/>
      <c r="AK19773" s="4"/>
      <c r="AL19773" s="4"/>
      <c r="AM19773" s="4"/>
    </row>
    <row r="19774" spans="21:39" x14ac:dyDescent="0.2">
      <c r="U19774" s="4"/>
      <c r="V19774" s="4"/>
      <c r="W19774" s="4"/>
      <c r="X19774" s="4"/>
      <c r="AJ19774" s="4"/>
      <c r="AK19774" s="4"/>
      <c r="AL19774" s="4"/>
      <c r="AM19774" s="4"/>
    </row>
    <row r="19775" spans="21:39" x14ac:dyDescent="0.2">
      <c r="U19775" s="4"/>
      <c r="V19775" s="4"/>
      <c r="W19775" s="4"/>
      <c r="X19775" s="4"/>
      <c r="AJ19775" s="4"/>
      <c r="AK19775" s="4"/>
      <c r="AL19775" s="4"/>
      <c r="AM19775" s="4"/>
    </row>
    <row r="19776" spans="21:39" x14ac:dyDescent="0.2">
      <c r="U19776" s="4"/>
      <c r="V19776" s="4"/>
      <c r="W19776" s="4"/>
      <c r="X19776" s="4"/>
      <c r="AJ19776" s="4"/>
      <c r="AK19776" s="4"/>
      <c r="AL19776" s="4"/>
      <c r="AM19776" s="4"/>
    </row>
    <row r="19777" spans="21:39" x14ac:dyDescent="0.2">
      <c r="U19777" s="4"/>
      <c r="V19777" s="4"/>
      <c r="W19777" s="4"/>
      <c r="X19777" s="4"/>
      <c r="AJ19777" s="4"/>
      <c r="AK19777" s="4"/>
      <c r="AL19777" s="4"/>
      <c r="AM19777" s="4"/>
    </row>
    <row r="19778" spans="21:39" x14ac:dyDescent="0.2">
      <c r="U19778" s="4"/>
      <c r="V19778" s="4"/>
      <c r="W19778" s="4"/>
      <c r="X19778" s="4"/>
      <c r="AJ19778" s="4"/>
      <c r="AK19778" s="4"/>
      <c r="AL19778" s="4"/>
      <c r="AM19778" s="4"/>
    </row>
    <row r="19779" spans="21:39" x14ac:dyDescent="0.2">
      <c r="U19779" s="4"/>
      <c r="V19779" s="4"/>
      <c r="W19779" s="4"/>
      <c r="X19779" s="4"/>
      <c r="AJ19779" s="4"/>
      <c r="AK19779" s="4"/>
      <c r="AL19779" s="4"/>
      <c r="AM19779" s="4"/>
    </row>
    <row r="19780" spans="21:39" x14ac:dyDescent="0.2">
      <c r="U19780" s="4"/>
      <c r="V19780" s="4"/>
      <c r="W19780" s="4"/>
      <c r="X19780" s="4"/>
      <c r="AJ19780" s="4"/>
      <c r="AK19780" s="4"/>
      <c r="AL19780" s="4"/>
      <c r="AM19780" s="4"/>
    </row>
    <row r="19781" spans="21:39" x14ac:dyDescent="0.2">
      <c r="U19781" s="4"/>
      <c r="V19781" s="4"/>
      <c r="W19781" s="4"/>
      <c r="X19781" s="4"/>
      <c r="AJ19781" s="4"/>
      <c r="AK19781" s="4"/>
      <c r="AL19781" s="4"/>
      <c r="AM19781" s="4"/>
    </row>
    <row r="19782" spans="21:39" x14ac:dyDescent="0.2">
      <c r="U19782" s="4"/>
      <c r="V19782" s="4"/>
      <c r="W19782" s="4"/>
      <c r="X19782" s="4"/>
      <c r="AJ19782" s="4"/>
      <c r="AK19782" s="4"/>
      <c r="AL19782" s="4"/>
      <c r="AM19782" s="4"/>
    </row>
    <row r="19783" spans="21:39" x14ac:dyDescent="0.2">
      <c r="U19783" s="4"/>
      <c r="V19783" s="4"/>
      <c r="W19783" s="4"/>
      <c r="X19783" s="4"/>
      <c r="AJ19783" s="4"/>
      <c r="AK19783" s="4"/>
      <c r="AL19783" s="4"/>
      <c r="AM19783" s="4"/>
    </row>
    <row r="19784" spans="21:39" x14ac:dyDescent="0.2">
      <c r="U19784" s="4"/>
      <c r="V19784" s="4"/>
      <c r="W19784" s="4"/>
      <c r="X19784" s="4"/>
      <c r="AJ19784" s="4"/>
      <c r="AK19784" s="4"/>
      <c r="AL19784" s="4"/>
      <c r="AM19784" s="4"/>
    </row>
    <row r="19785" spans="21:39" x14ac:dyDescent="0.2">
      <c r="U19785" s="4"/>
      <c r="V19785" s="4"/>
      <c r="W19785" s="4"/>
      <c r="X19785" s="4"/>
      <c r="AJ19785" s="4"/>
      <c r="AK19785" s="4"/>
      <c r="AL19785" s="4"/>
      <c r="AM19785" s="4"/>
    </row>
    <row r="19786" spans="21:39" x14ac:dyDescent="0.2">
      <c r="U19786" s="4"/>
      <c r="V19786" s="4"/>
      <c r="W19786" s="4"/>
      <c r="X19786" s="4"/>
      <c r="AJ19786" s="4"/>
      <c r="AK19786" s="4"/>
      <c r="AL19786" s="4"/>
      <c r="AM19786" s="4"/>
    </row>
    <row r="19787" spans="21:39" x14ac:dyDescent="0.2">
      <c r="U19787" s="4"/>
      <c r="V19787" s="4"/>
      <c r="W19787" s="4"/>
      <c r="X19787" s="4"/>
      <c r="AJ19787" s="4"/>
      <c r="AK19787" s="4"/>
      <c r="AL19787" s="4"/>
      <c r="AM19787" s="4"/>
    </row>
    <row r="19788" spans="21:39" x14ac:dyDescent="0.2">
      <c r="U19788" s="4"/>
      <c r="V19788" s="4"/>
      <c r="W19788" s="4"/>
      <c r="X19788" s="4"/>
      <c r="AJ19788" s="4"/>
      <c r="AK19788" s="4"/>
      <c r="AL19788" s="4"/>
      <c r="AM19788" s="4"/>
    </row>
    <row r="19789" spans="21:39" x14ac:dyDescent="0.2">
      <c r="U19789" s="4"/>
      <c r="V19789" s="4"/>
      <c r="W19789" s="4"/>
      <c r="X19789" s="4"/>
      <c r="AJ19789" s="4"/>
      <c r="AK19789" s="4"/>
      <c r="AL19789" s="4"/>
      <c r="AM19789" s="4"/>
    </row>
    <row r="19790" spans="21:39" x14ac:dyDescent="0.2">
      <c r="U19790" s="4"/>
      <c r="V19790" s="4"/>
      <c r="W19790" s="4"/>
      <c r="X19790" s="4"/>
      <c r="AJ19790" s="4"/>
      <c r="AK19790" s="4"/>
      <c r="AL19790" s="4"/>
      <c r="AM19790" s="4"/>
    </row>
    <row r="19791" spans="21:39" x14ac:dyDescent="0.2">
      <c r="U19791" s="4"/>
      <c r="V19791" s="4"/>
      <c r="W19791" s="4"/>
      <c r="X19791" s="4"/>
      <c r="AJ19791" s="4"/>
      <c r="AK19791" s="4"/>
      <c r="AL19791" s="4"/>
      <c r="AM19791" s="4"/>
    </row>
    <row r="19792" spans="21:39" x14ac:dyDescent="0.2">
      <c r="U19792" s="4"/>
      <c r="V19792" s="4"/>
      <c r="W19792" s="4"/>
      <c r="X19792" s="4"/>
      <c r="AJ19792" s="4"/>
      <c r="AK19792" s="4"/>
      <c r="AL19792" s="4"/>
      <c r="AM19792" s="4"/>
    </row>
    <row r="19793" spans="21:39" x14ac:dyDescent="0.2">
      <c r="U19793" s="4"/>
      <c r="V19793" s="4"/>
      <c r="W19793" s="4"/>
      <c r="X19793" s="4"/>
      <c r="AJ19793" s="4"/>
      <c r="AK19793" s="4"/>
      <c r="AL19793" s="4"/>
      <c r="AM19793" s="4"/>
    </row>
    <row r="19794" spans="21:39" x14ac:dyDescent="0.2">
      <c r="U19794" s="4"/>
      <c r="V19794" s="4"/>
      <c r="W19794" s="4"/>
      <c r="X19794" s="4"/>
      <c r="AJ19794" s="4"/>
      <c r="AK19794" s="4"/>
      <c r="AL19794" s="4"/>
      <c r="AM19794" s="4"/>
    </row>
    <row r="19795" spans="21:39" x14ac:dyDescent="0.2">
      <c r="U19795" s="4"/>
      <c r="V19795" s="4"/>
      <c r="W19795" s="4"/>
      <c r="X19795" s="4"/>
      <c r="AJ19795" s="4"/>
      <c r="AK19795" s="4"/>
      <c r="AL19795" s="4"/>
      <c r="AM19795" s="4"/>
    </row>
    <row r="19796" spans="21:39" x14ac:dyDescent="0.2">
      <c r="U19796" s="4"/>
      <c r="V19796" s="4"/>
      <c r="W19796" s="4"/>
      <c r="X19796" s="4"/>
      <c r="AJ19796" s="4"/>
      <c r="AK19796" s="4"/>
      <c r="AL19796" s="4"/>
      <c r="AM19796" s="4"/>
    </row>
    <row r="19797" spans="21:39" x14ac:dyDescent="0.2">
      <c r="U19797" s="4"/>
      <c r="V19797" s="4"/>
      <c r="W19797" s="4"/>
      <c r="X19797" s="4"/>
      <c r="AJ19797" s="4"/>
      <c r="AK19797" s="4"/>
      <c r="AL19797" s="4"/>
      <c r="AM19797" s="4"/>
    </row>
    <row r="19798" spans="21:39" x14ac:dyDescent="0.2">
      <c r="U19798" s="4"/>
      <c r="V19798" s="4"/>
      <c r="W19798" s="4"/>
      <c r="X19798" s="4"/>
      <c r="AJ19798" s="4"/>
      <c r="AK19798" s="4"/>
      <c r="AL19798" s="4"/>
      <c r="AM19798" s="4"/>
    </row>
    <row r="19799" spans="21:39" x14ac:dyDescent="0.2">
      <c r="U19799" s="4"/>
      <c r="V19799" s="4"/>
      <c r="W19799" s="4"/>
      <c r="X19799" s="4"/>
      <c r="AJ19799" s="4"/>
      <c r="AK19799" s="4"/>
      <c r="AL19799" s="4"/>
      <c r="AM19799" s="4"/>
    </row>
    <row r="19800" spans="21:39" x14ac:dyDescent="0.2">
      <c r="U19800" s="4"/>
      <c r="V19800" s="4"/>
      <c r="W19800" s="4"/>
      <c r="X19800" s="4"/>
      <c r="AJ19800" s="4"/>
      <c r="AK19800" s="4"/>
      <c r="AL19800" s="4"/>
      <c r="AM19800" s="4"/>
    </row>
    <row r="19801" spans="21:39" x14ac:dyDescent="0.2">
      <c r="U19801" s="4"/>
      <c r="V19801" s="4"/>
      <c r="W19801" s="4"/>
      <c r="X19801" s="4"/>
      <c r="AJ19801" s="4"/>
      <c r="AK19801" s="4"/>
      <c r="AL19801" s="4"/>
      <c r="AM19801" s="4"/>
    </row>
    <row r="19802" spans="21:39" x14ac:dyDescent="0.2">
      <c r="U19802" s="4"/>
      <c r="V19802" s="4"/>
      <c r="W19802" s="4"/>
      <c r="X19802" s="4"/>
      <c r="AJ19802" s="4"/>
      <c r="AK19802" s="4"/>
      <c r="AL19802" s="4"/>
      <c r="AM19802" s="4"/>
    </row>
    <row r="19803" spans="21:39" x14ac:dyDescent="0.2">
      <c r="U19803" s="4"/>
      <c r="V19803" s="4"/>
      <c r="W19803" s="4"/>
      <c r="X19803" s="4"/>
      <c r="AJ19803" s="4"/>
      <c r="AK19803" s="4"/>
      <c r="AL19803" s="4"/>
      <c r="AM19803" s="4"/>
    </row>
    <row r="19804" spans="21:39" x14ac:dyDescent="0.2">
      <c r="U19804" s="4"/>
      <c r="V19804" s="4"/>
      <c r="W19804" s="4"/>
      <c r="X19804" s="4"/>
      <c r="AJ19804" s="4"/>
      <c r="AK19804" s="4"/>
      <c r="AL19804" s="4"/>
      <c r="AM19804" s="4"/>
    </row>
    <row r="19805" spans="21:39" x14ac:dyDescent="0.2">
      <c r="U19805" s="4"/>
      <c r="V19805" s="4"/>
      <c r="W19805" s="4"/>
      <c r="X19805" s="4"/>
      <c r="AJ19805" s="4"/>
      <c r="AK19805" s="4"/>
      <c r="AL19805" s="4"/>
      <c r="AM19805" s="4"/>
    </row>
    <row r="19806" spans="21:39" x14ac:dyDescent="0.2">
      <c r="U19806" s="4"/>
      <c r="V19806" s="4"/>
      <c r="W19806" s="4"/>
      <c r="X19806" s="4"/>
      <c r="AJ19806" s="4"/>
      <c r="AK19806" s="4"/>
      <c r="AL19806" s="4"/>
      <c r="AM19806" s="4"/>
    </row>
    <row r="19807" spans="21:39" x14ac:dyDescent="0.2">
      <c r="U19807" s="4"/>
      <c r="V19807" s="4"/>
      <c r="W19807" s="4"/>
      <c r="X19807" s="4"/>
      <c r="AJ19807" s="4"/>
      <c r="AK19807" s="4"/>
      <c r="AL19807" s="4"/>
      <c r="AM19807" s="4"/>
    </row>
    <row r="19808" spans="21:39" x14ac:dyDescent="0.2">
      <c r="U19808" s="4"/>
      <c r="V19808" s="4"/>
      <c r="W19808" s="4"/>
      <c r="X19808" s="4"/>
      <c r="AJ19808" s="4"/>
      <c r="AK19808" s="4"/>
      <c r="AL19808" s="4"/>
      <c r="AM19808" s="4"/>
    </row>
    <row r="19809" spans="21:39" x14ac:dyDescent="0.2">
      <c r="U19809" s="4"/>
      <c r="V19809" s="4"/>
      <c r="W19809" s="4"/>
      <c r="X19809" s="4"/>
      <c r="AJ19809" s="4"/>
      <c r="AK19809" s="4"/>
      <c r="AL19809" s="4"/>
      <c r="AM19809" s="4"/>
    </row>
    <row r="19810" spans="21:39" x14ac:dyDescent="0.2">
      <c r="U19810" s="4"/>
      <c r="V19810" s="4"/>
      <c r="W19810" s="4"/>
      <c r="X19810" s="4"/>
      <c r="AJ19810" s="4"/>
      <c r="AK19810" s="4"/>
      <c r="AL19810" s="4"/>
      <c r="AM19810" s="4"/>
    </row>
    <row r="19811" spans="21:39" x14ac:dyDescent="0.2">
      <c r="U19811" s="4"/>
      <c r="V19811" s="4"/>
      <c r="W19811" s="4"/>
      <c r="X19811" s="4"/>
      <c r="AJ19811" s="4"/>
      <c r="AK19811" s="4"/>
      <c r="AL19811" s="4"/>
      <c r="AM19811" s="4"/>
    </row>
    <row r="19812" spans="21:39" x14ac:dyDescent="0.2">
      <c r="U19812" s="4"/>
      <c r="V19812" s="4"/>
      <c r="W19812" s="4"/>
      <c r="X19812" s="4"/>
      <c r="AJ19812" s="4"/>
      <c r="AK19812" s="4"/>
      <c r="AL19812" s="4"/>
      <c r="AM19812" s="4"/>
    </row>
    <row r="19813" spans="21:39" x14ac:dyDescent="0.2">
      <c r="U19813" s="4"/>
      <c r="V19813" s="4"/>
      <c r="W19813" s="4"/>
      <c r="X19813" s="4"/>
      <c r="AJ19813" s="4"/>
      <c r="AK19813" s="4"/>
      <c r="AL19813" s="4"/>
      <c r="AM19813" s="4"/>
    </row>
    <row r="19814" spans="21:39" x14ac:dyDescent="0.2">
      <c r="U19814" s="4"/>
      <c r="V19814" s="4"/>
      <c r="W19814" s="4"/>
      <c r="X19814" s="4"/>
      <c r="AJ19814" s="4"/>
      <c r="AK19814" s="4"/>
      <c r="AL19814" s="4"/>
      <c r="AM19814" s="4"/>
    </row>
    <row r="19815" spans="21:39" x14ac:dyDescent="0.2">
      <c r="U19815" s="4"/>
      <c r="V19815" s="4"/>
      <c r="W19815" s="4"/>
      <c r="X19815" s="4"/>
      <c r="AJ19815" s="4"/>
      <c r="AK19815" s="4"/>
      <c r="AL19815" s="4"/>
      <c r="AM19815" s="4"/>
    </row>
    <row r="19816" spans="21:39" x14ac:dyDescent="0.2">
      <c r="U19816" s="4"/>
      <c r="V19816" s="4"/>
      <c r="W19816" s="4"/>
      <c r="X19816" s="4"/>
      <c r="AJ19816" s="4"/>
      <c r="AK19816" s="4"/>
      <c r="AL19816" s="4"/>
      <c r="AM19816" s="4"/>
    </row>
    <row r="19817" spans="21:39" x14ac:dyDescent="0.2">
      <c r="U19817" s="4"/>
      <c r="V19817" s="4"/>
      <c r="W19817" s="4"/>
      <c r="X19817" s="4"/>
      <c r="AJ19817" s="4"/>
      <c r="AK19817" s="4"/>
      <c r="AL19817" s="4"/>
      <c r="AM19817" s="4"/>
    </row>
    <row r="19818" spans="21:39" x14ac:dyDescent="0.2">
      <c r="U19818" s="4"/>
      <c r="V19818" s="4"/>
      <c r="W19818" s="4"/>
      <c r="X19818" s="4"/>
      <c r="AJ19818" s="4"/>
      <c r="AK19818" s="4"/>
      <c r="AL19818" s="4"/>
      <c r="AM19818" s="4"/>
    </row>
    <row r="19819" spans="21:39" x14ac:dyDescent="0.2">
      <c r="U19819" s="4"/>
      <c r="V19819" s="4"/>
      <c r="W19819" s="4"/>
      <c r="X19819" s="4"/>
      <c r="AJ19819" s="4"/>
      <c r="AK19819" s="4"/>
      <c r="AL19819" s="4"/>
      <c r="AM19819" s="4"/>
    </row>
    <row r="19820" spans="21:39" x14ac:dyDescent="0.2">
      <c r="U19820" s="4"/>
      <c r="V19820" s="4"/>
      <c r="W19820" s="4"/>
      <c r="X19820" s="4"/>
      <c r="AJ19820" s="4"/>
      <c r="AK19820" s="4"/>
      <c r="AL19820" s="4"/>
      <c r="AM19820" s="4"/>
    </row>
    <row r="19821" spans="21:39" x14ac:dyDescent="0.2">
      <c r="U19821" s="4"/>
      <c r="V19821" s="4"/>
      <c r="W19821" s="4"/>
      <c r="X19821" s="4"/>
      <c r="AJ19821" s="4"/>
      <c r="AK19821" s="4"/>
      <c r="AL19821" s="4"/>
      <c r="AM19821" s="4"/>
    </row>
    <row r="19822" spans="21:39" x14ac:dyDescent="0.2">
      <c r="U19822" s="4"/>
      <c r="V19822" s="4"/>
      <c r="W19822" s="4"/>
      <c r="X19822" s="4"/>
      <c r="AJ19822" s="4"/>
      <c r="AK19822" s="4"/>
      <c r="AL19822" s="4"/>
      <c r="AM19822" s="4"/>
    </row>
    <row r="19823" spans="21:39" x14ac:dyDescent="0.2">
      <c r="U19823" s="4"/>
      <c r="V19823" s="4"/>
      <c r="W19823" s="4"/>
      <c r="X19823" s="4"/>
      <c r="AJ19823" s="4"/>
      <c r="AK19823" s="4"/>
      <c r="AL19823" s="4"/>
      <c r="AM19823" s="4"/>
    </row>
    <row r="19824" spans="21:39" x14ac:dyDescent="0.2">
      <c r="U19824" s="4"/>
      <c r="V19824" s="4"/>
      <c r="W19824" s="4"/>
      <c r="X19824" s="4"/>
      <c r="AJ19824" s="4"/>
      <c r="AK19824" s="4"/>
      <c r="AL19824" s="4"/>
      <c r="AM19824" s="4"/>
    </row>
    <row r="19825" spans="21:39" x14ac:dyDescent="0.2">
      <c r="U19825" s="4"/>
      <c r="V19825" s="4"/>
      <c r="W19825" s="4"/>
      <c r="X19825" s="4"/>
      <c r="AJ19825" s="4"/>
      <c r="AK19825" s="4"/>
      <c r="AL19825" s="4"/>
      <c r="AM19825" s="4"/>
    </row>
    <row r="19826" spans="21:39" x14ac:dyDescent="0.2">
      <c r="U19826" s="4"/>
      <c r="V19826" s="4"/>
      <c r="W19826" s="4"/>
      <c r="X19826" s="4"/>
      <c r="AJ19826" s="4"/>
      <c r="AK19826" s="4"/>
      <c r="AL19826" s="4"/>
      <c r="AM19826" s="4"/>
    </row>
    <row r="19827" spans="21:39" x14ac:dyDescent="0.2">
      <c r="U19827" s="4"/>
      <c r="V19827" s="4"/>
      <c r="W19827" s="4"/>
      <c r="X19827" s="4"/>
      <c r="AJ19827" s="4"/>
      <c r="AK19827" s="4"/>
      <c r="AL19827" s="4"/>
      <c r="AM19827" s="4"/>
    </row>
    <row r="19828" spans="21:39" x14ac:dyDescent="0.2">
      <c r="U19828" s="4"/>
      <c r="V19828" s="4"/>
      <c r="W19828" s="4"/>
      <c r="X19828" s="4"/>
      <c r="AJ19828" s="4"/>
      <c r="AK19828" s="4"/>
      <c r="AL19828" s="4"/>
      <c r="AM19828" s="4"/>
    </row>
    <row r="19829" spans="21:39" x14ac:dyDescent="0.2">
      <c r="U19829" s="4"/>
      <c r="V19829" s="4"/>
      <c r="W19829" s="4"/>
      <c r="X19829" s="4"/>
      <c r="AJ19829" s="4"/>
      <c r="AK19829" s="4"/>
      <c r="AL19829" s="4"/>
      <c r="AM19829" s="4"/>
    </row>
    <row r="19830" spans="21:39" x14ac:dyDescent="0.2">
      <c r="U19830" s="4"/>
      <c r="V19830" s="4"/>
      <c r="W19830" s="4"/>
      <c r="X19830" s="4"/>
      <c r="AJ19830" s="4"/>
      <c r="AK19830" s="4"/>
      <c r="AL19830" s="4"/>
      <c r="AM19830" s="4"/>
    </row>
    <row r="19831" spans="21:39" x14ac:dyDescent="0.2">
      <c r="U19831" s="4"/>
      <c r="V19831" s="4"/>
      <c r="W19831" s="4"/>
      <c r="X19831" s="4"/>
      <c r="AJ19831" s="4"/>
      <c r="AK19831" s="4"/>
      <c r="AL19831" s="4"/>
      <c r="AM19831" s="4"/>
    </row>
    <row r="19832" spans="21:39" x14ac:dyDescent="0.2">
      <c r="U19832" s="4"/>
      <c r="V19832" s="4"/>
      <c r="W19832" s="4"/>
      <c r="X19832" s="4"/>
      <c r="AJ19832" s="4"/>
      <c r="AK19832" s="4"/>
      <c r="AL19832" s="4"/>
      <c r="AM19832" s="4"/>
    </row>
    <row r="19833" spans="21:39" x14ac:dyDescent="0.2">
      <c r="U19833" s="4"/>
      <c r="V19833" s="4"/>
      <c r="W19833" s="4"/>
      <c r="X19833" s="4"/>
      <c r="AJ19833" s="4"/>
      <c r="AK19833" s="4"/>
      <c r="AL19833" s="4"/>
      <c r="AM19833" s="4"/>
    </row>
    <row r="19834" spans="21:39" x14ac:dyDescent="0.2">
      <c r="U19834" s="4"/>
      <c r="V19834" s="4"/>
      <c r="W19834" s="4"/>
      <c r="X19834" s="4"/>
      <c r="AJ19834" s="4"/>
      <c r="AK19834" s="4"/>
      <c r="AL19834" s="4"/>
      <c r="AM19834" s="4"/>
    </row>
    <row r="19835" spans="21:39" x14ac:dyDescent="0.2">
      <c r="U19835" s="4"/>
      <c r="V19835" s="4"/>
      <c r="W19835" s="4"/>
      <c r="X19835" s="4"/>
      <c r="AJ19835" s="4"/>
      <c r="AK19835" s="4"/>
      <c r="AL19835" s="4"/>
      <c r="AM19835" s="4"/>
    </row>
    <row r="19836" spans="21:39" x14ac:dyDescent="0.2">
      <c r="U19836" s="4"/>
      <c r="V19836" s="4"/>
      <c r="W19836" s="4"/>
      <c r="X19836" s="4"/>
      <c r="AJ19836" s="4"/>
      <c r="AK19836" s="4"/>
      <c r="AL19836" s="4"/>
      <c r="AM19836" s="4"/>
    </row>
    <row r="19837" spans="21:39" x14ac:dyDescent="0.2">
      <c r="U19837" s="4"/>
      <c r="V19837" s="4"/>
      <c r="W19837" s="4"/>
      <c r="X19837" s="4"/>
      <c r="AJ19837" s="4"/>
      <c r="AK19837" s="4"/>
      <c r="AL19837" s="4"/>
      <c r="AM19837" s="4"/>
    </row>
    <row r="19838" spans="21:39" x14ac:dyDescent="0.2">
      <c r="U19838" s="4"/>
      <c r="V19838" s="4"/>
      <c r="W19838" s="4"/>
      <c r="X19838" s="4"/>
      <c r="AJ19838" s="4"/>
      <c r="AK19838" s="4"/>
      <c r="AL19838" s="4"/>
      <c r="AM19838" s="4"/>
    </row>
    <row r="19839" spans="21:39" x14ac:dyDescent="0.2">
      <c r="U19839" s="4"/>
      <c r="V19839" s="4"/>
      <c r="W19839" s="4"/>
      <c r="X19839" s="4"/>
      <c r="AJ19839" s="4"/>
      <c r="AK19839" s="4"/>
      <c r="AL19839" s="4"/>
      <c r="AM19839" s="4"/>
    </row>
    <row r="19840" spans="21:39" x14ac:dyDescent="0.2">
      <c r="U19840" s="4"/>
      <c r="V19840" s="4"/>
      <c r="W19840" s="4"/>
      <c r="X19840" s="4"/>
      <c r="AJ19840" s="4"/>
      <c r="AK19840" s="4"/>
      <c r="AL19840" s="4"/>
      <c r="AM19840" s="4"/>
    </row>
    <row r="19841" spans="21:39" x14ac:dyDescent="0.2">
      <c r="U19841" s="4"/>
      <c r="V19841" s="4"/>
      <c r="W19841" s="4"/>
      <c r="X19841" s="4"/>
      <c r="AJ19841" s="4"/>
      <c r="AK19841" s="4"/>
      <c r="AL19841" s="4"/>
      <c r="AM19841" s="4"/>
    </row>
    <row r="19842" spans="21:39" x14ac:dyDescent="0.2">
      <c r="U19842" s="4"/>
      <c r="V19842" s="4"/>
      <c r="W19842" s="4"/>
      <c r="X19842" s="4"/>
      <c r="AJ19842" s="4"/>
      <c r="AK19842" s="4"/>
      <c r="AL19842" s="4"/>
      <c r="AM19842" s="4"/>
    </row>
    <row r="19843" spans="21:39" x14ac:dyDescent="0.2">
      <c r="U19843" s="4"/>
      <c r="V19843" s="4"/>
      <c r="W19843" s="4"/>
      <c r="X19843" s="4"/>
      <c r="AJ19843" s="4"/>
      <c r="AK19843" s="4"/>
      <c r="AL19843" s="4"/>
      <c r="AM19843" s="4"/>
    </row>
    <row r="19844" spans="21:39" x14ac:dyDescent="0.2">
      <c r="U19844" s="4"/>
      <c r="V19844" s="4"/>
      <c r="W19844" s="4"/>
      <c r="X19844" s="4"/>
      <c r="AJ19844" s="4"/>
      <c r="AK19844" s="4"/>
      <c r="AL19844" s="4"/>
      <c r="AM19844" s="4"/>
    </row>
    <row r="19845" spans="21:39" x14ac:dyDescent="0.2">
      <c r="U19845" s="4"/>
      <c r="V19845" s="4"/>
      <c r="W19845" s="4"/>
      <c r="X19845" s="4"/>
      <c r="AJ19845" s="4"/>
      <c r="AK19845" s="4"/>
      <c r="AL19845" s="4"/>
      <c r="AM19845" s="4"/>
    </row>
    <row r="19846" spans="21:39" x14ac:dyDescent="0.2">
      <c r="U19846" s="4"/>
      <c r="V19846" s="4"/>
      <c r="W19846" s="4"/>
      <c r="X19846" s="4"/>
      <c r="AJ19846" s="4"/>
      <c r="AK19846" s="4"/>
      <c r="AL19846" s="4"/>
      <c r="AM19846" s="4"/>
    </row>
    <row r="19847" spans="21:39" x14ac:dyDescent="0.2">
      <c r="U19847" s="4"/>
      <c r="V19847" s="4"/>
      <c r="W19847" s="4"/>
      <c r="X19847" s="4"/>
      <c r="AJ19847" s="4"/>
      <c r="AK19847" s="4"/>
      <c r="AL19847" s="4"/>
      <c r="AM19847" s="4"/>
    </row>
    <row r="19848" spans="21:39" x14ac:dyDescent="0.2">
      <c r="U19848" s="4"/>
      <c r="V19848" s="4"/>
      <c r="W19848" s="4"/>
      <c r="X19848" s="4"/>
      <c r="AJ19848" s="4"/>
      <c r="AK19848" s="4"/>
      <c r="AL19848" s="4"/>
      <c r="AM19848" s="4"/>
    </row>
    <row r="19849" spans="21:39" x14ac:dyDescent="0.2">
      <c r="U19849" s="4"/>
      <c r="V19849" s="4"/>
      <c r="W19849" s="4"/>
      <c r="X19849" s="4"/>
      <c r="AJ19849" s="4"/>
      <c r="AK19849" s="4"/>
      <c r="AL19849" s="4"/>
      <c r="AM19849" s="4"/>
    </row>
    <row r="19850" spans="21:39" x14ac:dyDescent="0.2">
      <c r="U19850" s="4"/>
      <c r="V19850" s="4"/>
      <c r="W19850" s="4"/>
      <c r="X19850" s="4"/>
      <c r="AJ19850" s="4"/>
      <c r="AK19850" s="4"/>
      <c r="AL19850" s="4"/>
      <c r="AM19850" s="4"/>
    </row>
    <row r="19851" spans="21:39" x14ac:dyDescent="0.2">
      <c r="U19851" s="4"/>
      <c r="V19851" s="4"/>
      <c r="W19851" s="4"/>
      <c r="X19851" s="4"/>
      <c r="AJ19851" s="4"/>
      <c r="AK19851" s="4"/>
      <c r="AL19851" s="4"/>
      <c r="AM19851" s="4"/>
    </row>
    <row r="19852" spans="21:39" x14ac:dyDescent="0.2">
      <c r="U19852" s="4"/>
      <c r="V19852" s="4"/>
      <c r="W19852" s="4"/>
      <c r="X19852" s="4"/>
      <c r="AJ19852" s="4"/>
      <c r="AK19852" s="4"/>
      <c r="AL19852" s="4"/>
      <c r="AM19852" s="4"/>
    </row>
    <row r="19853" spans="21:39" x14ac:dyDescent="0.2">
      <c r="U19853" s="4"/>
      <c r="V19853" s="4"/>
      <c r="W19853" s="4"/>
      <c r="X19853" s="4"/>
      <c r="AJ19853" s="4"/>
      <c r="AK19853" s="4"/>
      <c r="AL19853" s="4"/>
      <c r="AM19853" s="4"/>
    </row>
    <row r="19854" spans="21:39" x14ac:dyDescent="0.2">
      <c r="U19854" s="4"/>
      <c r="V19854" s="4"/>
      <c r="W19854" s="4"/>
      <c r="X19854" s="4"/>
      <c r="AJ19854" s="4"/>
      <c r="AK19854" s="4"/>
      <c r="AL19854" s="4"/>
      <c r="AM19854" s="4"/>
    </row>
    <row r="19855" spans="21:39" x14ac:dyDescent="0.2">
      <c r="U19855" s="4"/>
      <c r="V19855" s="4"/>
      <c r="W19855" s="4"/>
      <c r="X19855" s="4"/>
      <c r="AJ19855" s="4"/>
      <c r="AK19855" s="4"/>
      <c r="AL19855" s="4"/>
      <c r="AM19855" s="4"/>
    </row>
    <row r="19856" spans="21:39" x14ac:dyDescent="0.2">
      <c r="U19856" s="4"/>
      <c r="V19856" s="4"/>
      <c r="W19856" s="4"/>
      <c r="X19856" s="4"/>
      <c r="AJ19856" s="4"/>
      <c r="AK19856" s="4"/>
      <c r="AL19856" s="4"/>
      <c r="AM19856" s="4"/>
    </row>
    <row r="19857" spans="21:39" x14ac:dyDescent="0.2">
      <c r="U19857" s="4"/>
      <c r="V19857" s="4"/>
      <c r="W19857" s="4"/>
      <c r="X19857" s="4"/>
      <c r="AJ19857" s="4"/>
      <c r="AK19857" s="4"/>
      <c r="AL19857" s="4"/>
      <c r="AM19857" s="4"/>
    </row>
    <row r="19858" spans="21:39" x14ac:dyDescent="0.2">
      <c r="U19858" s="4"/>
      <c r="V19858" s="4"/>
      <c r="W19858" s="4"/>
      <c r="X19858" s="4"/>
      <c r="AJ19858" s="4"/>
      <c r="AK19858" s="4"/>
      <c r="AL19858" s="4"/>
      <c r="AM19858" s="4"/>
    </row>
    <row r="19859" spans="21:39" x14ac:dyDescent="0.2">
      <c r="U19859" s="4"/>
      <c r="V19859" s="4"/>
      <c r="W19859" s="4"/>
      <c r="X19859" s="4"/>
      <c r="AJ19859" s="4"/>
      <c r="AK19859" s="4"/>
      <c r="AL19859" s="4"/>
      <c r="AM19859" s="4"/>
    </row>
    <row r="19860" spans="21:39" x14ac:dyDescent="0.2">
      <c r="U19860" s="4"/>
      <c r="V19860" s="4"/>
      <c r="W19860" s="4"/>
      <c r="X19860" s="4"/>
      <c r="AJ19860" s="4"/>
      <c r="AK19860" s="4"/>
      <c r="AL19860" s="4"/>
      <c r="AM19860" s="4"/>
    </row>
    <row r="19861" spans="21:39" x14ac:dyDescent="0.2">
      <c r="U19861" s="4"/>
      <c r="V19861" s="4"/>
      <c r="W19861" s="4"/>
      <c r="X19861" s="4"/>
      <c r="AJ19861" s="4"/>
      <c r="AK19861" s="4"/>
      <c r="AL19861" s="4"/>
      <c r="AM19861" s="4"/>
    </row>
    <row r="19862" spans="21:39" x14ac:dyDescent="0.2">
      <c r="U19862" s="4"/>
      <c r="V19862" s="4"/>
      <c r="W19862" s="4"/>
      <c r="X19862" s="4"/>
      <c r="AJ19862" s="4"/>
      <c r="AK19862" s="4"/>
      <c r="AL19862" s="4"/>
      <c r="AM19862" s="4"/>
    </row>
    <row r="19863" spans="21:39" x14ac:dyDescent="0.2">
      <c r="U19863" s="4"/>
      <c r="V19863" s="4"/>
      <c r="W19863" s="4"/>
      <c r="X19863" s="4"/>
      <c r="AJ19863" s="4"/>
      <c r="AK19863" s="4"/>
      <c r="AL19863" s="4"/>
      <c r="AM19863" s="4"/>
    </row>
    <row r="19864" spans="21:39" x14ac:dyDescent="0.2">
      <c r="U19864" s="4"/>
      <c r="V19864" s="4"/>
      <c r="W19864" s="4"/>
      <c r="X19864" s="4"/>
      <c r="AJ19864" s="4"/>
      <c r="AK19864" s="4"/>
      <c r="AL19864" s="4"/>
      <c r="AM19864" s="4"/>
    </row>
    <row r="19865" spans="21:39" x14ac:dyDescent="0.2">
      <c r="U19865" s="4"/>
      <c r="V19865" s="4"/>
      <c r="W19865" s="4"/>
      <c r="X19865" s="4"/>
      <c r="AJ19865" s="4"/>
      <c r="AK19865" s="4"/>
      <c r="AL19865" s="4"/>
      <c r="AM19865" s="4"/>
    </row>
    <row r="19866" spans="21:39" x14ac:dyDescent="0.2">
      <c r="U19866" s="4"/>
      <c r="V19866" s="4"/>
      <c r="W19866" s="4"/>
      <c r="X19866" s="4"/>
      <c r="AJ19866" s="4"/>
      <c r="AK19866" s="4"/>
      <c r="AL19866" s="4"/>
      <c r="AM19866" s="4"/>
    </row>
    <row r="19867" spans="21:39" x14ac:dyDescent="0.2">
      <c r="U19867" s="4"/>
      <c r="V19867" s="4"/>
      <c r="W19867" s="4"/>
      <c r="X19867" s="4"/>
      <c r="AJ19867" s="4"/>
      <c r="AK19867" s="4"/>
      <c r="AL19867" s="4"/>
      <c r="AM19867" s="4"/>
    </row>
    <row r="19868" spans="21:39" x14ac:dyDescent="0.2">
      <c r="U19868" s="4"/>
      <c r="V19868" s="4"/>
      <c r="W19868" s="4"/>
      <c r="X19868" s="4"/>
      <c r="AJ19868" s="4"/>
      <c r="AK19868" s="4"/>
      <c r="AL19868" s="4"/>
      <c r="AM19868" s="4"/>
    </row>
    <row r="19869" spans="21:39" x14ac:dyDescent="0.2">
      <c r="U19869" s="4"/>
      <c r="V19869" s="4"/>
      <c r="W19869" s="4"/>
      <c r="X19869" s="4"/>
      <c r="AJ19869" s="4"/>
      <c r="AK19869" s="4"/>
      <c r="AL19869" s="4"/>
      <c r="AM19869" s="4"/>
    </row>
    <row r="19870" spans="21:39" x14ac:dyDescent="0.2">
      <c r="U19870" s="4"/>
      <c r="V19870" s="4"/>
      <c r="W19870" s="4"/>
      <c r="X19870" s="4"/>
      <c r="AJ19870" s="4"/>
      <c r="AK19870" s="4"/>
      <c r="AL19870" s="4"/>
      <c r="AM19870" s="4"/>
    </row>
    <row r="19871" spans="21:39" x14ac:dyDescent="0.2">
      <c r="U19871" s="4"/>
      <c r="V19871" s="4"/>
      <c r="W19871" s="4"/>
      <c r="X19871" s="4"/>
      <c r="AJ19871" s="4"/>
      <c r="AK19871" s="4"/>
      <c r="AL19871" s="4"/>
      <c r="AM19871" s="4"/>
    </row>
    <row r="19872" spans="21:39" x14ac:dyDescent="0.2">
      <c r="U19872" s="4"/>
      <c r="V19872" s="4"/>
      <c r="W19872" s="4"/>
      <c r="X19872" s="4"/>
      <c r="AJ19872" s="4"/>
      <c r="AK19872" s="4"/>
      <c r="AL19872" s="4"/>
      <c r="AM19872" s="4"/>
    </row>
    <row r="19873" spans="21:39" x14ac:dyDescent="0.2">
      <c r="U19873" s="4"/>
      <c r="V19873" s="4"/>
      <c r="W19873" s="4"/>
      <c r="X19873" s="4"/>
      <c r="AJ19873" s="4"/>
      <c r="AK19873" s="4"/>
      <c r="AL19873" s="4"/>
      <c r="AM19873" s="4"/>
    </row>
    <row r="19874" spans="21:39" x14ac:dyDescent="0.2">
      <c r="U19874" s="4"/>
      <c r="V19874" s="4"/>
      <c r="W19874" s="4"/>
      <c r="X19874" s="4"/>
      <c r="AJ19874" s="4"/>
      <c r="AK19874" s="4"/>
      <c r="AL19874" s="4"/>
      <c r="AM19874" s="4"/>
    </row>
    <row r="19875" spans="21:39" x14ac:dyDescent="0.2">
      <c r="U19875" s="4"/>
      <c r="V19875" s="4"/>
      <c r="W19875" s="4"/>
      <c r="X19875" s="4"/>
      <c r="AJ19875" s="4"/>
      <c r="AK19875" s="4"/>
      <c r="AL19875" s="4"/>
      <c r="AM19875" s="4"/>
    </row>
    <row r="19876" spans="21:39" x14ac:dyDescent="0.2">
      <c r="U19876" s="4"/>
      <c r="V19876" s="4"/>
      <c r="W19876" s="4"/>
      <c r="X19876" s="4"/>
      <c r="AJ19876" s="4"/>
      <c r="AK19876" s="4"/>
      <c r="AL19876" s="4"/>
      <c r="AM19876" s="4"/>
    </row>
    <row r="19877" spans="21:39" x14ac:dyDescent="0.2">
      <c r="U19877" s="4"/>
      <c r="V19877" s="4"/>
      <c r="W19877" s="4"/>
      <c r="X19877" s="4"/>
      <c r="AJ19877" s="4"/>
      <c r="AK19877" s="4"/>
      <c r="AL19877" s="4"/>
      <c r="AM19877" s="4"/>
    </row>
    <row r="19878" spans="21:39" x14ac:dyDescent="0.2">
      <c r="U19878" s="4"/>
      <c r="V19878" s="4"/>
      <c r="W19878" s="4"/>
      <c r="X19878" s="4"/>
      <c r="AJ19878" s="4"/>
      <c r="AK19878" s="4"/>
      <c r="AL19878" s="4"/>
      <c r="AM19878" s="4"/>
    </row>
    <row r="19879" spans="21:39" x14ac:dyDescent="0.2">
      <c r="U19879" s="4"/>
      <c r="V19879" s="4"/>
      <c r="W19879" s="4"/>
      <c r="X19879" s="4"/>
      <c r="AJ19879" s="4"/>
      <c r="AK19879" s="4"/>
      <c r="AL19879" s="4"/>
      <c r="AM19879" s="4"/>
    </row>
    <row r="19880" spans="21:39" x14ac:dyDescent="0.2">
      <c r="U19880" s="4"/>
      <c r="V19880" s="4"/>
      <c r="W19880" s="4"/>
      <c r="X19880" s="4"/>
      <c r="AJ19880" s="4"/>
      <c r="AK19880" s="4"/>
      <c r="AL19880" s="4"/>
      <c r="AM19880" s="4"/>
    </row>
    <row r="19881" spans="21:39" x14ac:dyDescent="0.2">
      <c r="U19881" s="4"/>
      <c r="V19881" s="4"/>
      <c r="W19881" s="4"/>
      <c r="X19881" s="4"/>
      <c r="AJ19881" s="4"/>
      <c r="AK19881" s="4"/>
      <c r="AL19881" s="4"/>
      <c r="AM19881" s="4"/>
    </row>
    <row r="19882" spans="21:39" x14ac:dyDescent="0.2">
      <c r="U19882" s="4"/>
      <c r="V19882" s="4"/>
      <c r="W19882" s="4"/>
      <c r="X19882" s="4"/>
      <c r="AJ19882" s="4"/>
      <c r="AK19882" s="4"/>
      <c r="AL19882" s="4"/>
      <c r="AM19882" s="4"/>
    </row>
    <row r="19883" spans="21:39" x14ac:dyDescent="0.2">
      <c r="U19883" s="4"/>
      <c r="V19883" s="4"/>
      <c r="W19883" s="4"/>
      <c r="X19883" s="4"/>
      <c r="AJ19883" s="4"/>
      <c r="AK19883" s="4"/>
      <c r="AL19883" s="4"/>
      <c r="AM19883" s="4"/>
    </row>
    <row r="19884" spans="21:39" x14ac:dyDescent="0.2">
      <c r="U19884" s="4"/>
      <c r="V19884" s="4"/>
      <c r="W19884" s="4"/>
      <c r="X19884" s="4"/>
      <c r="AJ19884" s="4"/>
      <c r="AK19884" s="4"/>
      <c r="AL19884" s="4"/>
      <c r="AM19884" s="4"/>
    </row>
    <row r="19885" spans="21:39" x14ac:dyDescent="0.2">
      <c r="U19885" s="4"/>
      <c r="V19885" s="4"/>
      <c r="W19885" s="4"/>
      <c r="X19885" s="4"/>
      <c r="AJ19885" s="4"/>
      <c r="AK19885" s="4"/>
      <c r="AL19885" s="4"/>
      <c r="AM19885" s="4"/>
    </row>
    <row r="19886" spans="21:39" x14ac:dyDescent="0.2">
      <c r="U19886" s="4"/>
      <c r="V19886" s="4"/>
      <c r="W19886" s="4"/>
      <c r="X19886" s="4"/>
      <c r="AJ19886" s="4"/>
      <c r="AK19886" s="4"/>
      <c r="AL19886" s="4"/>
      <c r="AM19886" s="4"/>
    </row>
    <row r="19887" spans="21:39" x14ac:dyDescent="0.2">
      <c r="U19887" s="4"/>
      <c r="V19887" s="4"/>
      <c r="W19887" s="4"/>
      <c r="X19887" s="4"/>
      <c r="AJ19887" s="4"/>
      <c r="AK19887" s="4"/>
      <c r="AL19887" s="4"/>
      <c r="AM19887" s="4"/>
    </row>
    <row r="19888" spans="21:39" x14ac:dyDescent="0.2">
      <c r="U19888" s="4"/>
      <c r="V19888" s="4"/>
      <c r="W19888" s="4"/>
      <c r="X19888" s="4"/>
      <c r="AJ19888" s="4"/>
      <c r="AK19888" s="4"/>
      <c r="AL19888" s="4"/>
      <c r="AM19888" s="4"/>
    </row>
    <row r="19889" spans="21:39" x14ac:dyDescent="0.2">
      <c r="U19889" s="4"/>
      <c r="V19889" s="4"/>
      <c r="W19889" s="4"/>
      <c r="X19889" s="4"/>
      <c r="AJ19889" s="4"/>
      <c r="AK19889" s="4"/>
      <c r="AL19889" s="4"/>
      <c r="AM19889" s="4"/>
    </row>
    <row r="19890" spans="21:39" x14ac:dyDescent="0.2">
      <c r="U19890" s="4"/>
      <c r="V19890" s="4"/>
      <c r="W19890" s="4"/>
      <c r="X19890" s="4"/>
      <c r="AJ19890" s="4"/>
      <c r="AK19890" s="4"/>
      <c r="AL19890" s="4"/>
      <c r="AM19890" s="4"/>
    </row>
    <row r="19891" spans="21:39" x14ac:dyDescent="0.2">
      <c r="U19891" s="4"/>
      <c r="V19891" s="4"/>
      <c r="W19891" s="4"/>
      <c r="X19891" s="4"/>
      <c r="AJ19891" s="4"/>
      <c r="AK19891" s="4"/>
      <c r="AL19891" s="4"/>
      <c r="AM19891" s="4"/>
    </row>
    <row r="19892" spans="21:39" x14ac:dyDescent="0.2">
      <c r="U19892" s="4"/>
      <c r="V19892" s="4"/>
      <c r="W19892" s="4"/>
      <c r="X19892" s="4"/>
      <c r="AJ19892" s="4"/>
      <c r="AK19892" s="4"/>
      <c r="AL19892" s="4"/>
      <c r="AM19892" s="4"/>
    </row>
    <row r="19893" spans="21:39" x14ac:dyDescent="0.2">
      <c r="U19893" s="4"/>
      <c r="V19893" s="4"/>
      <c r="W19893" s="4"/>
      <c r="X19893" s="4"/>
      <c r="AJ19893" s="4"/>
      <c r="AK19893" s="4"/>
      <c r="AL19893" s="4"/>
      <c r="AM19893" s="4"/>
    </row>
    <row r="19894" spans="21:39" x14ac:dyDescent="0.2">
      <c r="U19894" s="4"/>
      <c r="V19894" s="4"/>
      <c r="W19894" s="4"/>
      <c r="X19894" s="4"/>
      <c r="AJ19894" s="4"/>
      <c r="AK19894" s="4"/>
      <c r="AL19894" s="4"/>
      <c r="AM19894" s="4"/>
    </row>
    <row r="19895" spans="21:39" x14ac:dyDescent="0.2">
      <c r="U19895" s="4"/>
      <c r="V19895" s="4"/>
      <c r="W19895" s="4"/>
      <c r="X19895" s="4"/>
      <c r="AJ19895" s="4"/>
      <c r="AK19895" s="4"/>
      <c r="AL19895" s="4"/>
      <c r="AM19895" s="4"/>
    </row>
    <row r="19896" spans="21:39" x14ac:dyDescent="0.2">
      <c r="U19896" s="4"/>
      <c r="V19896" s="4"/>
      <c r="W19896" s="4"/>
      <c r="X19896" s="4"/>
      <c r="AJ19896" s="4"/>
      <c r="AK19896" s="4"/>
      <c r="AL19896" s="4"/>
      <c r="AM19896" s="4"/>
    </row>
    <row r="19897" spans="21:39" x14ac:dyDescent="0.2">
      <c r="U19897" s="4"/>
      <c r="V19897" s="4"/>
      <c r="W19897" s="4"/>
      <c r="X19897" s="4"/>
      <c r="AJ19897" s="4"/>
      <c r="AK19897" s="4"/>
      <c r="AL19897" s="4"/>
      <c r="AM19897" s="4"/>
    </row>
    <row r="19898" spans="21:39" x14ac:dyDescent="0.2">
      <c r="U19898" s="4"/>
      <c r="V19898" s="4"/>
      <c r="W19898" s="4"/>
      <c r="X19898" s="4"/>
      <c r="AJ19898" s="4"/>
      <c r="AK19898" s="4"/>
      <c r="AL19898" s="4"/>
      <c r="AM19898" s="4"/>
    </row>
    <row r="19899" spans="21:39" x14ac:dyDescent="0.2">
      <c r="U19899" s="4"/>
      <c r="V19899" s="4"/>
      <c r="W19899" s="4"/>
      <c r="X19899" s="4"/>
      <c r="AJ19899" s="4"/>
      <c r="AK19899" s="4"/>
      <c r="AL19899" s="4"/>
      <c r="AM19899" s="4"/>
    </row>
    <row r="19900" spans="21:39" x14ac:dyDescent="0.2">
      <c r="U19900" s="4"/>
      <c r="V19900" s="4"/>
      <c r="W19900" s="4"/>
      <c r="X19900" s="4"/>
      <c r="AJ19900" s="4"/>
      <c r="AK19900" s="4"/>
      <c r="AL19900" s="4"/>
      <c r="AM19900" s="4"/>
    </row>
    <row r="19901" spans="21:39" x14ac:dyDescent="0.2">
      <c r="U19901" s="4"/>
      <c r="V19901" s="4"/>
      <c r="W19901" s="4"/>
      <c r="X19901" s="4"/>
      <c r="AJ19901" s="4"/>
      <c r="AK19901" s="4"/>
      <c r="AL19901" s="4"/>
      <c r="AM19901" s="4"/>
    </row>
    <row r="19902" spans="21:39" x14ac:dyDescent="0.2">
      <c r="U19902" s="4"/>
      <c r="V19902" s="4"/>
      <c r="W19902" s="4"/>
      <c r="X19902" s="4"/>
      <c r="AJ19902" s="4"/>
      <c r="AK19902" s="4"/>
      <c r="AL19902" s="4"/>
      <c r="AM19902" s="4"/>
    </row>
    <row r="19903" spans="21:39" x14ac:dyDescent="0.2">
      <c r="U19903" s="4"/>
      <c r="V19903" s="4"/>
      <c r="W19903" s="4"/>
      <c r="X19903" s="4"/>
      <c r="AJ19903" s="4"/>
      <c r="AK19903" s="4"/>
      <c r="AL19903" s="4"/>
      <c r="AM19903" s="4"/>
    </row>
    <row r="19904" spans="21:39" x14ac:dyDescent="0.2">
      <c r="U19904" s="4"/>
      <c r="V19904" s="4"/>
      <c r="W19904" s="4"/>
      <c r="X19904" s="4"/>
      <c r="AJ19904" s="4"/>
      <c r="AK19904" s="4"/>
      <c r="AL19904" s="4"/>
      <c r="AM19904" s="4"/>
    </row>
    <row r="19905" spans="21:39" x14ac:dyDescent="0.2">
      <c r="U19905" s="4"/>
      <c r="V19905" s="4"/>
      <c r="W19905" s="4"/>
      <c r="X19905" s="4"/>
      <c r="AJ19905" s="4"/>
      <c r="AK19905" s="4"/>
      <c r="AL19905" s="4"/>
      <c r="AM19905" s="4"/>
    </row>
    <row r="19906" spans="21:39" x14ac:dyDescent="0.2">
      <c r="U19906" s="4"/>
      <c r="V19906" s="4"/>
      <c r="W19906" s="4"/>
      <c r="X19906" s="4"/>
      <c r="AJ19906" s="4"/>
      <c r="AK19906" s="4"/>
      <c r="AL19906" s="4"/>
      <c r="AM19906" s="4"/>
    </row>
    <row r="19907" spans="21:39" x14ac:dyDescent="0.2">
      <c r="U19907" s="4"/>
      <c r="V19907" s="4"/>
      <c r="W19907" s="4"/>
      <c r="X19907" s="4"/>
      <c r="AJ19907" s="4"/>
      <c r="AK19907" s="4"/>
      <c r="AL19907" s="4"/>
      <c r="AM19907" s="4"/>
    </row>
    <row r="19908" spans="21:39" x14ac:dyDescent="0.2">
      <c r="U19908" s="4"/>
      <c r="V19908" s="4"/>
      <c r="W19908" s="4"/>
      <c r="X19908" s="4"/>
      <c r="AJ19908" s="4"/>
      <c r="AK19908" s="4"/>
      <c r="AL19908" s="4"/>
      <c r="AM19908" s="4"/>
    </row>
    <row r="19909" spans="21:39" x14ac:dyDescent="0.2">
      <c r="U19909" s="4"/>
      <c r="V19909" s="4"/>
      <c r="W19909" s="4"/>
      <c r="X19909" s="4"/>
      <c r="AJ19909" s="4"/>
      <c r="AK19909" s="4"/>
      <c r="AL19909" s="4"/>
      <c r="AM19909" s="4"/>
    </row>
    <row r="19910" spans="21:39" x14ac:dyDescent="0.2">
      <c r="U19910" s="4"/>
      <c r="V19910" s="4"/>
      <c r="W19910" s="4"/>
      <c r="X19910" s="4"/>
      <c r="AJ19910" s="4"/>
      <c r="AK19910" s="4"/>
      <c r="AL19910" s="4"/>
      <c r="AM19910" s="4"/>
    </row>
    <row r="19911" spans="21:39" x14ac:dyDescent="0.2">
      <c r="U19911" s="4"/>
      <c r="V19911" s="4"/>
      <c r="W19911" s="4"/>
      <c r="X19911" s="4"/>
      <c r="AJ19911" s="4"/>
      <c r="AK19911" s="4"/>
      <c r="AL19911" s="4"/>
      <c r="AM19911" s="4"/>
    </row>
    <row r="19912" spans="21:39" x14ac:dyDescent="0.2">
      <c r="U19912" s="4"/>
      <c r="V19912" s="4"/>
      <c r="W19912" s="4"/>
      <c r="X19912" s="4"/>
      <c r="AJ19912" s="4"/>
      <c r="AK19912" s="4"/>
      <c r="AL19912" s="4"/>
      <c r="AM19912" s="4"/>
    </row>
    <row r="19913" spans="21:39" x14ac:dyDescent="0.2">
      <c r="U19913" s="4"/>
      <c r="V19913" s="4"/>
      <c r="W19913" s="4"/>
      <c r="X19913" s="4"/>
      <c r="AJ19913" s="4"/>
      <c r="AK19913" s="4"/>
      <c r="AL19913" s="4"/>
      <c r="AM19913" s="4"/>
    </row>
    <row r="19914" spans="21:39" x14ac:dyDescent="0.2">
      <c r="U19914" s="4"/>
      <c r="V19914" s="4"/>
      <c r="W19914" s="4"/>
      <c r="X19914" s="4"/>
      <c r="AJ19914" s="4"/>
      <c r="AK19914" s="4"/>
      <c r="AL19914" s="4"/>
      <c r="AM19914" s="4"/>
    </row>
    <row r="19915" spans="21:39" x14ac:dyDescent="0.2">
      <c r="U19915" s="4"/>
      <c r="V19915" s="4"/>
      <c r="W19915" s="4"/>
      <c r="X19915" s="4"/>
      <c r="AJ19915" s="4"/>
      <c r="AK19915" s="4"/>
      <c r="AL19915" s="4"/>
      <c r="AM19915" s="4"/>
    </row>
    <row r="19916" spans="21:39" x14ac:dyDescent="0.2">
      <c r="U19916" s="4"/>
      <c r="V19916" s="4"/>
      <c r="W19916" s="4"/>
      <c r="X19916" s="4"/>
      <c r="AJ19916" s="4"/>
      <c r="AK19916" s="4"/>
      <c r="AL19916" s="4"/>
      <c r="AM19916" s="4"/>
    </row>
    <row r="19917" spans="21:39" x14ac:dyDescent="0.2">
      <c r="U19917" s="4"/>
      <c r="V19917" s="4"/>
      <c r="W19917" s="4"/>
      <c r="X19917" s="4"/>
      <c r="AJ19917" s="4"/>
      <c r="AK19917" s="4"/>
      <c r="AL19917" s="4"/>
      <c r="AM19917" s="4"/>
    </row>
    <row r="19918" spans="21:39" x14ac:dyDescent="0.2">
      <c r="U19918" s="4"/>
      <c r="V19918" s="4"/>
      <c r="W19918" s="4"/>
      <c r="X19918" s="4"/>
      <c r="AJ19918" s="4"/>
      <c r="AK19918" s="4"/>
      <c r="AL19918" s="4"/>
      <c r="AM19918" s="4"/>
    </row>
    <row r="19919" spans="21:39" x14ac:dyDescent="0.2">
      <c r="U19919" s="4"/>
      <c r="V19919" s="4"/>
      <c r="W19919" s="4"/>
      <c r="X19919" s="4"/>
      <c r="AJ19919" s="4"/>
      <c r="AK19919" s="4"/>
      <c r="AL19919" s="4"/>
      <c r="AM19919" s="4"/>
    </row>
    <row r="19920" spans="21:39" x14ac:dyDescent="0.2">
      <c r="U19920" s="4"/>
      <c r="V19920" s="4"/>
      <c r="W19920" s="4"/>
      <c r="X19920" s="4"/>
      <c r="AJ19920" s="4"/>
      <c r="AK19920" s="4"/>
      <c r="AL19920" s="4"/>
      <c r="AM19920" s="4"/>
    </row>
    <row r="19921" spans="21:39" x14ac:dyDescent="0.2">
      <c r="U19921" s="4"/>
      <c r="V19921" s="4"/>
      <c r="W19921" s="4"/>
      <c r="X19921" s="4"/>
      <c r="AJ19921" s="4"/>
      <c r="AK19921" s="4"/>
      <c r="AL19921" s="4"/>
      <c r="AM19921" s="4"/>
    </row>
    <row r="19922" spans="21:39" x14ac:dyDescent="0.2">
      <c r="U19922" s="4"/>
      <c r="V19922" s="4"/>
      <c r="W19922" s="4"/>
      <c r="X19922" s="4"/>
      <c r="AJ19922" s="4"/>
      <c r="AK19922" s="4"/>
      <c r="AL19922" s="4"/>
      <c r="AM19922" s="4"/>
    </row>
    <row r="19923" spans="21:39" x14ac:dyDescent="0.2">
      <c r="U19923" s="4"/>
      <c r="V19923" s="4"/>
      <c r="W19923" s="4"/>
      <c r="X19923" s="4"/>
      <c r="AJ19923" s="4"/>
      <c r="AK19923" s="4"/>
      <c r="AL19923" s="4"/>
      <c r="AM19923" s="4"/>
    </row>
    <row r="19924" spans="21:39" x14ac:dyDescent="0.2">
      <c r="U19924" s="4"/>
      <c r="V19924" s="4"/>
      <c r="W19924" s="4"/>
      <c r="X19924" s="4"/>
      <c r="AJ19924" s="4"/>
      <c r="AK19924" s="4"/>
      <c r="AL19924" s="4"/>
      <c r="AM19924" s="4"/>
    </row>
    <row r="19925" spans="21:39" x14ac:dyDescent="0.2">
      <c r="U19925" s="4"/>
      <c r="V19925" s="4"/>
      <c r="W19925" s="4"/>
      <c r="X19925" s="4"/>
      <c r="AJ19925" s="4"/>
      <c r="AK19925" s="4"/>
      <c r="AL19925" s="4"/>
      <c r="AM19925" s="4"/>
    </row>
    <row r="19926" spans="21:39" x14ac:dyDescent="0.2">
      <c r="U19926" s="4"/>
      <c r="V19926" s="4"/>
      <c r="W19926" s="4"/>
      <c r="X19926" s="4"/>
      <c r="AJ19926" s="4"/>
      <c r="AK19926" s="4"/>
      <c r="AL19926" s="4"/>
      <c r="AM19926" s="4"/>
    </row>
    <row r="19927" spans="21:39" x14ac:dyDescent="0.2">
      <c r="U19927" s="4"/>
      <c r="V19927" s="4"/>
      <c r="W19927" s="4"/>
      <c r="X19927" s="4"/>
      <c r="AJ19927" s="4"/>
      <c r="AK19927" s="4"/>
      <c r="AL19927" s="4"/>
      <c r="AM19927" s="4"/>
    </row>
    <row r="19928" spans="21:39" x14ac:dyDescent="0.2">
      <c r="U19928" s="4"/>
      <c r="V19928" s="4"/>
      <c r="W19928" s="4"/>
      <c r="X19928" s="4"/>
      <c r="AJ19928" s="4"/>
      <c r="AK19928" s="4"/>
      <c r="AL19928" s="4"/>
      <c r="AM19928" s="4"/>
    </row>
    <row r="19929" spans="21:39" x14ac:dyDescent="0.2">
      <c r="U19929" s="4"/>
      <c r="V19929" s="4"/>
      <c r="W19929" s="4"/>
      <c r="X19929" s="4"/>
      <c r="AJ19929" s="4"/>
      <c r="AK19929" s="4"/>
      <c r="AL19929" s="4"/>
      <c r="AM19929" s="4"/>
    </row>
    <row r="19930" spans="21:39" x14ac:dyDescent="0.2">
      <c r="U19930" s="4"/>
      <c r="V19930" s="4"/>
      <c r="W19930" s="4"/>
      <c r="X19930" s="4"/>
      <c r="AJ19930" s="4"/>
      <c r="AK19930" s="4"/>
      <c r="AL19930" s="4"/>
      <c r="AM19930" s="4"/>
    </row>
    <row r="19931" spans="21:39" x14ac:dyDescent="0.2">
      <c r="U19931" s="4"/>
      <c r="V19931" s="4"/>
      <c r="W19931" s="4"/>
      <c r="X19931" s="4"/>
      <c r="AJ19931" s="4"/>
      <c r="AK19931" s="4"/>
      <c r="AL19931" s="4"/>
      <c r="AM19931" s="4"/>
    </row>
    <row r="19932" spans="21:39" x14ac:dyDescent="0.2">
      <c r="U19932" s="4"/>
      <c r="V19932" s="4"/>
      <c r="W19932" s="4"/>
      <c r="X19932" s="4"/>
      <c r="AJ19932" s="4"/>
      <c r="AK19932" s="4"/>
      <c r="AL19932" s="4"/>
      <c r="AM19932" s="4"/>
    </row>
    <row r="19933" spans="21:39" x14ac:dyDescent="0.2">
      <c r="U19933" s="4"/>
      <c r="V19933" s="4"/>
      <c r="W19933" s="4"/>
      <c r="X19933" s="4"/>
      <c r="AJ19933" s="4"/>
      <c r="AK19933" s="4"/>
      <c r="AL19933" s="4"/>
      <c r="AM19933" s="4"/>
    </row>
    <row r="19934" spans="21:39" x14ac:dyDescent="0.2">
      <c r="U19934" s="4"/>
      <c r="V19934" s="4"/>
      <c r="W19934" s="4"/>
      <c r="X19934" s="4"/>
      <c r="AJ19934" s="4"/>
      <c r="AK19934" s="4"/>
      <c r="AL19934" s="4"/>
      <c r="AM19934" s="4"/>
    </row>
    <row r="19935" spans="21:39" x14ac:dyDescent="0.2">
      <c r="U19935" s="4"/>
      <c r="V19935" s="4"/>
      <c r="W19935" s="4"/>
      <c r="X19935" s="4"/>
      <c r="AJ19935" s="4"/>
      <c r="AK19935" s="4"/>
      <c r="AL19935" s="4"/>
      <c r="AM19935" s="4"/>
    </row>
    <row r="19936" spans="21:39" x14ac:dyDescent="0.2">
      <c r="U19936" s="4"/>
      <c r="V19936" s="4"/>
      <c r="W19936" s="4"/>
      <c r="X19936" s="4"/>
      <c r="AJ19936" s="4"/>
      <c r="AK19936" s="4"/>
      <c r="AL19936" s="4"/>
      <c r="AM19936" s="4"/>
    </row>
    <row r="19937" spans="21:39" x14ac:dyDescent="0.2">
      <c r="U19937" s="4"/>
      <c r="V19937" s="4"/>
      <c r="W19937" s="4"/>
      <c r="X19937" s="4"/>
      <c r="AJ19937" s="4"/>
      <c r="AK19937" s="4"/>
      <c r="AL19937" s="4"/>
      <c r="AM19937" s="4"/>
    </row>
    <row r="19938" spans="21:39" x14ac:dyDescent="0.2">
      <c r="U19938" s="4"/>
      <c r="V19938" s="4"/>
      <c r="W19938" s="4"/>
      <c r="X19938" s="4"/>
      <c r="AJ19938" s="4"/>
      <c r="AK19938" s="4"/>
      <c r="AL19938" s="4"/>
      <c r="AM19938" s="4"/>
    </row>
    <row r="19939" spans="21:39" x14ac:dyDescent="0.2">
      <c r="U19939" s="4"/>
      <c r="V19939" s="4"/>
      <c r="W19939" s="4"/>
      <c r="X19939" s="4"/>
      <c r="AJ19939" s="4"/>
      <c r="AK19939" s="4"/>
      <c r="AL19939" s="4"/>
      <c r="AM19939" s="4"/>
    </row>
    <row r="19940" spans="21:39" x14ac:dyDescent="0.2">
      <c r="U19940" s="4"/>
      <c r="V19940" s="4"/>
      <c r="W19940" s="4"/>
      <c r="X19940" s="4"/>
      <c r="AJ19940" s="4"/>
      <c r="AK19940" s="4"/>
      <c r="AL19940" s="4"/>
      <c r="AM19940" s="4"/>
    </row>
    <row r="19941" spans="21:39" x14ac:dyDescent="0.2">
      <c r="U19941" s="4"/>
      <c r="V19941" s="4"/>
      <c r="W19941" s="4"/>
      <c r="X19941" s="4"/>
      <c r="AJ19941" s="4"/>
      <c r="AK19941" s="4"/>
      <c r="AL19941" s="4"/>
      <c r="AM19941" s="4"/>
    </row>
    <row r="19942" spans="21:39" x14ac:dyDescent="0.2">
      <c r="U19942" s="4"/>
      <c r="V19942" s="4"/>
      <c r="W19942" s="4"/>
      <c r="X19942" s="4"/>
      <c r="AJ19942" s="4"/>
      <c r="AK19942" s="4"/>
      <c r="AL19942" s="4"/>
      <c r="AM19942" s="4"/>
    </row>
    <row r="19943" spans="21:39" x14ac:dyDescent="0.2">
      <c r="U19943" s="4"/>
      <c r="V19943" s="4"/>
      <c r="W19943" s="4"/>
      <c r="X19943" s="4"/>
      <c r="AJ19943" s="4"/>
      <c r="AK19943" s="4"/>
      <c r="AL19943" s="4"/>
      <c r="AM19943" s="4"/>
    </row>
    <row r="19944" spans="21:39" x14ac:dyDescent="0.2">
      <c r="U19944" s="4"/>
      <c r="V19944" s="4"/>
      <c r="W19944" s="4"/>
      <c r="X19944" s="4"/>
      <c r="AJ19944" s="4"/>
      <c r="AK19944" s="4"/>
      <c r="AL19944" s="4"/>
      <c r="AM19944" s="4"/>
    </row>
    <row r="19945" spans="21:39" x14ac:dyDescent="0.2">
      <c r="U19945" s="4"/>
      <c r="V19945" s="4"/>
      <c r="W19945" s="4"/>
      <c r="X19945" s="4"/>
      <c r="AJ19945" s="4"/>
      <c r="AK19945" s="4"/>
      <c r="AL19945" s="4"/>
      <c r="AM19945" s="4"/>
    </row>
    <row r="19946" spans="21:39" x14ac:dyDescent="0.2">
      <c r="U19946" s="4"/>
      <c r="V19946" s="4"/>
      <c r="W19946" s="4"/>
      <c r="X19946" s="4"/>
      <c r="AJ19946" s="4"/>
      <c r="AK19946" s="4"/>
      <c r="AL19946" s="4"/>
      <c r="AM19946" s="4"/>
    </row>
    <row r="19947" spans="21:39" x14ac:dyDescent="0.2">
      <c r="U19947" s="4"/>
      <c r="V19947" s="4"/>
      <c r="W19947" s="4"/>
      <c r="X19947" s="4"/>
      <c r="AJ19947" s="4"/>
      <c r="AK19947" s="4"/>
      <c r="AL19947" s="4"/>
      <c r="AM19947" s="4"/>
    </row>
    <row r="19948" spans="21:39" x14ac:dyDescent="0.2">
      <c r="U19948" s="4"/>
      <c r="V19948" s="4"/>
      <c r="W19948" s="4"/>
      <c r="X19948" s="4"/>
      <c r="AJ19948" s="4"/>
      <c r="AK19948" s="4"/>
      <c r="AL19948" s="4"/>
      <c r="AM19948" s="4"/>
    </row>
    <row r="19949" spans="21:39" x14ac:dyDescent="0.2">
      <c r="U19949" s="4"/>
      <c r="V19949" s="4"/>
      <c r="W19949" s="4"/>
      <c r="X19949" s="4"/>
      <c r="AJ19949" s="4"/>
      <c r="AK19949" s="4"/>
      <c r="AL19949" s="4"/>
      <c r="AM19949" s="4"/>
    </row>
    <row r="19950" spans="21:39" x14ac:dyDescent="0.2">
      <c r="U19950" s="4"/>
      <c r="V19950" s="4"/>
      <c r="W19950" s="4"/>
      <c r="X19950" s="4"/>
      <c r="AJ19950" s="4"/>
      <c r="AK19950" s="4"/>
      <c r="AL19950" s="4"/>
      <c r="AM19950" s="4"/>
    </row>
    <row r="19951" spans="21:39" x14ac:dyDescent="0.2">
      <c r="U19951" s="4"/>
      <c r="V19951" s="4"/>
      <c r="W19951" s="4"/>
      <c r="X19951" s="4"/>
      <c r="AJ19951" s="4"/>
      <c r="AK19951" s="4"/>
      <c r="AL19951" s="4"/>
      <c r="AM19951" s="4"/>
    </row>
    <row r="19952" spans="21:39" x14ac:dyDescent="0.2">
      <c r="U19952" s="4"/>
      <c r="V19952" s="4"/>
      <c r="W19952" s="4"/>
      <c r="X19952" s="4"/>
      <c r="AJ19952" s="4"/>
      <c r="AK19952" s="4"/>
      <c r="AL19952" s="4"/>
      <c r="AM19952" s="4"/>
    </row>
    <row r="19953" spans="21:39" x14ac:dyDescent="0.2">
      <c r="U19953" s="4"/>
      <c r="V19953" s="4"/>
      <c r="W19953" s="4"/>
      <c r="X19953" s="4"/>
      <c r="AJ19953" s="4"/>
      <c r="AK19953" s="4"/>
      <c r="AL19953" s="4"/>
      <c r="AM19953" s="4"/>
    </row>
    <row r="19954" spans="21:39" x14ac:dyDescent="0.2">
      <c r="U19954" s="4"/>
      <c r="V19954" s="4"/>
      <c r="W19954" s="4"/>
      <c r="X19954" s="4"/>
      <c r="AJ19954" s="4"/>
      <c r="AK19954" s="4"/>
      <c r="AL19954" s="4"/>
      <c r="AM19954" s="4"/>
    </row>
    <row r="19955" spans="21:39" x14ac:dyDescent="0.2">
      <c r="U19955" s="4"/>
      <c r="V19955" s="4"/>
      <c r="W19955" s="4"/>
      <c r="X19955" s="4"/>
      <c r="AJ19955" s="4"/>
      <c r="AK19955" s="4"/>
      <c r="AL19955" s="4"/>
      <c r="AM19955" s="4"/>
    </row>
    <row r="19956" spans="21:39" x14ac:dyDescent="0.2">
      <c r="U19956" s="4"/>
      <c r="V19956" s="4"/>
      <c r="W19956" s="4"/>
      <c r="X19956" s="4"/>
      <c r="AJ19956" s="4"/>
      <c r="AK19956" s="4"/>
      <c r="AL19956" s="4"/>
      <c r="AM19956" s="4"/>
    </row>
    <row r="19957" spans="21:39" x14ac:dyDescent="0.2">
      <c r="U19957" s="4"/>
      <c r="V19957" s="4"/>
      <c r="W19957" s="4"/>
      <c r="X19957" s="4"/>
      <c r="AJ19957" s="4"/>
      <c r="AK19957" s="4"/>
      <c r="AL19957" s="4"/>
      <c r="AM19957" s="4"/>
    </row>
    <row r="19958" spans="21:39" x14ac:dyDescent="0.2">
      <c r="U19958" s="4"/>
      <c r="V19958" s="4"/>
      <c r="W19958" s="4"/>
      <c r="X19958" s="4"/>
      <c r="AJ19958" s="4"/>
      <c r="AK19958" s="4"/>
      <c r="AL19958" s="4"/>
      <c r="AM19958" s="4"/>
    </row>
    <row r="19959" spans="21:39" x14ac:dyDescent="0.2">
      <c r="U19959" s="4"/>
      <c r="V19959" s="4"/>
      <c r="W19959" s="4"/>
      <c r="X19959" s="4"/>
      <c r="AJ19959" s="4"/>
      <c r="AK19959" s="4"/>
      <c r="AL19959" s="4"/>
      <c r="AM19959" s="4"/>
    </row>
    <row r="19960" spans="21:39" x14ac:dyDescent="0.2">
      <c r="U19960" s="4"/>
      <c r="V19960" s="4"/>
      <c r="W19960" s="4"/>
      <c r="X19960" s="4"/>
      <c r="AJ19960" s="4"/>
      <c r="AK19960" s="4"/>
      <c r="AL19960" s="4"/>
      <c r="AM19960" s="4"/>
    </row>
    <row r="19961" spans="21:39" x14ac:dyDescent="0.2">
      <c r="U19961" s="4"/>
      <c r="V19961" s="4"/>
      <c r="W19961" s="4"/>
      <c r="X19961" s="4"/>
      <c r="AJ19961" s="4"/>
      <c r="AK19961" s="4"/>
      <c r="AL19961" s="4"/>
      <c r="AM19961" s="4"/>
    </row>
    <row r="19962" spans="21:39" x14ac:dyDescent="0.2">
      <c r="U19962" s="4"/>
      <c r="V19962" s="4"/>
      <c r="W19962" s="4"/>
      <c r="X19962" s="4"/>
      <c r="AJ19962" s="4"/>
      <c r="AK19962" s="4"/>
      <c r="AL19962" s="4"/>
      <c r="AM19962" s="4"/>
    </row>
    <row r="19963" spans="21:39" x14ac:dyDescent="0.2">
      <c r="U19963" s="4"/>
      <c r="V19963" s="4"/>
      <c r="W19963" s="4"/>
      <c r="X19963" s="4"/>
      <c r="AJ19963" s="4"/>
      <c r="AK19963" s="4"/>
      <c r="AL19963" s="4"/>
      <c r="AM19963" s="4"/>
    </row>
    <row r="19964" spans="21:39" x14ac:dyDescent="0.2">
      <c r="U19964" s="4"/>
      <c r="V19964" s="4"/>
      <c r="W19964" s="4"/>
      <c r="X19964" s="4"/>
      <c r="AJ19964" s="4"/>
      <c r="AK19964" s="4"/>
      <c r="AL19964" s="4"/>
      <c r="AM19964" s="4"/>
    </row>
    <row r="19965" spans="21:39" x14ac:dyDescent="0.2">
      <c r="U19965" s="4"/>
      <c r="V19965" s="4"/>
      <c r="W19965" s="4"/>
      <c r="X19965" s="4"/>
      <c r="AJ19965" s="4"/>
      <c r="AK19965" s="4"/>
      <c r="AL19965" s="4"/>
      <c r="AM19965" s="4"/>
    </row>
    <row r="19966" spans="21:39" x14ac:dyDescent="0.2">
      <c r="U19966" s="4"/>
      <c r="V19966" s="4"/>
      <c r="W19966" s="4"/>
      <c r="X19966" s="4"/>
      <c r="AJ19966" s="4"/>
      <c r="AK19966" s="4"/>
      <c r="AL19966" s="4"/>
      <c r="AM19966" s="4"/>
    </row>
    <row r="19967" spans="21:39" x14ac:dyDescent="0.2">
      <c r="U19967" s="4"/>
      <c r="V19967" s="4"/>
      <c r="W19967" s="4"/>
      <c r="X19967" s="4"/>
      <c r="AJ19967" s="4"/>
      <c r="AK19967" s="4"/>
      <c r="AL19967" s="4"/>
      <c r="AM19967" s="4"/>
    </row>
    <row r="19968" spans="21:39" x14ac:dyDescent="0.2">
      <c r="U19968" s="4"/>
      <c r="V19968" s="4"/>
      <c r="W19968" s="4"/>
      <c r="X19968" s="4"/>
      <c r="AJ19968" s="4"/>
      <c r="AK19968" s="4"/>
      <c r="AL19968" s="4"/>
      <c r="AM19968" s="4"/>
    </row>
    <row r="19969" spans="21:39" x14ac:dyDescent="0.2">
      <c r="U19969" s="4"/>
      <c r="V19969" s="4"/>
      <c r="W19969" s="4"/>
      <c r="X19969" s="4"/>
      <c r="AJ19969" s="4"/>
      <c r="AK19969" s="4"/>
      <c r="AL19969" s="4"/>
      <c r="AM19969" s="4"/>
    </row>
    <row r="19970" spans="21:39" x14ac:dyDescent="0.2">
      <c r="U19970" s="4"/>
      <c r="V19970" s="4"/>
      <c r="W19970" s="4"/>
      <c r="X19970" s="4"/>
      <c r="AJ19970" s="4"/>
      <c r="AK19970" s="4"/>
      <c r="AL19970" s="4"/>
      <c r="AM19970" s="4"/>
    </row>
    <row r="19971" spans="21:39" x14ac:dyDescent="0.2">
      <c r="U19971" s="4"/>
      <c r="V19971" s="4"/>
      <c r="W19971" s="4"/>
      <c r="X19971" s="4"/>
      <c r="AJ19971" s="4"/>
      <c r="AK19971" s="4"/>
      <c r="AL19971" s="4"/>
      <c r="AM19971" s="4"/>
    </row>
    <row r="19972" spans="21:39" x14ac:dyDescent="0.2">
      <c r="U19972" s="4"/>
      <c r="V19972" s="4"/>
      <c r="W19972" s="4"/>
      <c r="X19972" s="4"/>
      <c r="AJ19972" s="4"/>
      <c r="AK19972" s="4"/>
      <c r="AL19972" s="4"/>
      <c r="AM19972" s="4"/>
    </row>
    <row r="19973" spans="21:39" x14ac:dyDescent="0.2">
      <c r="U19973" s="4"/>
      <c r="V19973" s="4"/>
      <c r="W19973" s="4"/>
      <c r="X19973" s="4"/>
      <c r="AJ19973" s="4"/>
      <c r="AK19973" s="4"/>
      <c r="AL19973" s="4"/>
      <c r="AM19973" s="4"/>
    </row>
    <row r="19974" spans="21:39" x14ac:dyDescent="0.2">
      <c r="U19974" s="4"/>
      <c r="V19974" s="4"/>
      <c r="W19974" s="4"/>
      <c r="X19974" s="4"/>
      <c r="AJ19974" s="4"/>
      <c r="AK19974" s="4"/>
      <c r="AL19974" s="4"/>
      <c r="AM19974" s="4"/>
    </row>
    <row r="19975" spans="21:39" x14ac:dyDescent="0.2">
      <c r="U19975" s="4"/>
      <c r="V19975" s="4"/>
      <c r="W19975" s="4"/>
      <c r="X19975" s="4"/>
      <c r="AJ19975" s="4"/>
      <c r="AK19975" s="4"/>
      <c r="AL19975" s="4"/>
      <c r="AM19975" s="4"/>
    </row>
    <row r="19976" spans="21:39" x14ac:dyDescent="0.2">
      <c r="U19976" s="4"/>
      <c r="V19976" s="4"/>
      <c r="W19976" s="4"/>
      <c r="X19976" s="4"/>
      <c r="AJ19976" s="4"/>
      <c r="AK19976" s="4"/>
      <c r="AL19976" s="4"/>
      <c r="AM19976" s="4"/>
    </row>
    <row r="19977" spans="21:39" x14ac:dyDescent="0.2">
      <c r="U19977" s="4"/>
      <c r="V19977" s="4"/>
      <c r="W19977" s="4"/>
      <c r="X19977" s="4"/>
      <c r="AJ19977" s="4"/>
      <c r="AK19977" s="4"/>
      <c r="AL19977" s="4"/>
      <c r="AM19977" s="4"/>
    </row>
    <row r="19978" spans="21:39" x14ac:dyDescent="0.2">
      <c r="U19978" s="4"/>
      <c r="V19978" s="4"/>
      <c r="W19978" s="4"/>
      <c r="X19978" s="4"/>
      <c r="AJ19978" s="4"/>
      <c r="AK19978" s="4"/>
      <c r="AL19978" s="4"/>
      <c r="AM19978" s="4"/>
    </row>
    <row r="19979" spans="21:39" x14ac:dyDescent="0.2">
      <c r="U19979" s="4"/>
      <c r="V19979" s="4"/>
      <c r="W19979" s="4"/>
      <c r="X19979" s="4"/>
      <c r="AJ19979" s="4"/>
      <c r="AK19979" s="4"/>
      <c r="AL19979" s="4"/>
      <c r="AM19979" s="4"/>
    </row>
    <row r="19980" spans="21:39" x14ac:dyDescent="0.2">
      <c r="U19980" s="4"/>
      <c r="V19980" s="4"/>
      <c r="W19980" s="4"/>
      <c r="X19980" s="4"/>
      <c r="AJ19980" s="4"/>
      <c r="AK19980" s="4"/>
      <c r="AL19980" s="4"/>
      <c r="AM19980" s="4"/>
    </row>
    <row r="19981" spans="21:39" x14ac:dyDescent="0.2">
      <c r="U19981" s="4"/>
      <c r="V19981" s="4"/>
      <c r="W19981" s="4"/>
      <c r="X19981" s="4"/>
      <c r="AJ19981" s="4"/>
      <c r="AK19981" s="4"/>
      <c r="AL19981" s="4"/>
      <c r="AM19981" s="4"/>
    </row>
    <row r="19982" spans="21:39" x14ac:dyDescent="0.2">
      <c r="U19982" s="4"/>
      <c r="V19982" s="4"/>
      <c r="W19982" s="4"/>
      <c r="X19982" s="4"/>
      <c r="AJ19982" s="4"/>
      <c r="AK19982" s="4"/>
      <c r="AL19982" s="4"/>
      <c r="AM19982" s="4"/>
    </row>
    <row r="19983" spans="21:39" x14ac:dyDescent="0.2">
      <c r="U19983" s="4"/>
      <c r="V19983" s="4"/>
      <c r="W19983" s="4"/>
      <c r="X19983" s="4"/>
      <c r="AJ19983" s="4"/>
      <c r="AK19983" s="4"/>
      <c r="AL19983" s="4"/>
      <c r="AM19983" s="4"/>
    </row>
    <row r="19984" spans="21:39" x14ac:dyDescent="0.2">
      <c r="U19984" s="4"/>
      <c r="V19984" s="4"/>
      <c r="W19984" s="4"/>
      <c r="X19984" s="4"/>
      <c r="AJ19984" s="4"/>
      <c r="AK19984" s="4"/>
      <c r="AL19984" s="4"/>
      <c r="AM19984" s="4"/>
    </row>
    <row r="19985" spans="21:39" x14ac:dyDescent="0.2">
      <c r="U19985" s="4"/>
      <c r="V19985" s="4"/>
      <c r="W19985" s="4"/>
      <c r="X19985" s="4"/>
      <c r="AJ19985" s="4"/>
      <c r="AK19985" s="4"/>
      <c r="AL19985" s="4"/>
      <c r="AM19985" s="4"/>
    </row>
    <row r="19986" spans="21:39" x14ac:dyDescent="0.2">
      <c r="U19986" s="4"/>
      <c r="V19986" s="4"/>
      <c r="W19986" s="4"/>
      <c r="X19986" s="4"/>
      <c r="AJ19986" s="4"/>
      <c r="AK19986" s="4"/>
      <c r="AL19986" s="4"/>
      <c r="AM19986" s="4"/>
    </row>
    <row r="19987" spans="21:39" x14ac:dyDescent="0.2">
      <c r="U19987" s="4"/>
      <c r="V19987" s="4"/>
      <c r="W19987" s="4"/>
      <c r="X19987" s="4"/>
      <c r="AJ19987" s="4"/>
      <c r="AK19987" s="4"/>
      <c r="AL19987" s="4"/>
      <c r="AM19987" s="4"/>
    </row>
    <row r="19988" spans="21:39" x14ac:dyDescent="0.2">
      <c r="U19988" s="4"/>
      <c r="V19988" s="4"/>
      <c r="W19988" s="4"/>
      <c r="X19988" s="4"/>
      <c r="AJ19988" s="4"/>
      <c r="AK19988" s="4"/>
      <c r="AL19988" s="4"/>
      <c r="AM19988" s="4"/>
    </row>
    <row r="19989" spans="21:39" x14ac:dyDescent="0.2">
      <c r="U19989" s="4"/>
      <c r="V19989" s="4"/>
      <c r="W19989" s="4"/>
      <c r="X19989" s="4"/>
      <c r="AJ19989" s="4"/>
      <c r="AK19989" s="4"/>
      <c r="AL19989" s="4"/>
      <c r="AM19989" s="4"/>
    </row>
    <row r="19990" spans="21:39" x14ac:dyDescent="0.2">
      <c r="U19990" s="4"/>
      <c r="V19990" s="4"/>
      <c r="W19990" s="4"/>
      <c r="X19990" s="4"/>
      <c r="AJ19990" s="4"/>
      <c r="AK19990" s="4"/>
      <c r="AL19990" s="4"/>
      <c r="AM19990" s="4"/>
    </row>
    <row r="19991" spans="21:39" x14ac:dyDescent="0.2">
      <c r="U19991" s="4"/>
      <c r="V19991" s="4"/>
      <c r="W19991" s="4"/>
      <c r="X19991" s="4"/>
      <c r="AJ19991" s="4"/>
      <c r="AK19991" s="4"/>
      <c r="AL19991" s="4"/>
      <c r="AM19991" s="4"/>
    </row>
    <row r="19992" spans="21:39" x14ac:dyDescent="0.2">
      <c r="U19992" s="4"/>
      <c r="V19992" s="4"/>
      <c r="W19992" s="4"/>
      <c r="X19992" s="4"/>
      <c r="AJ19992" s="4"/>
      <c r="AK19992" s="4"/>
      <c r="AL19992" s="4"/>
      <c r="AM19992" s="4"/>
    </row>
    <row r="19993" spans="21:39" x14ac:dyDescent="0.2">
      <c r="U19993" s="4"/>
      <c r="V19993" s="4"/>
      <c r="W19993" s="4"/>
      <c r="X19993" s="4"/>
      <c r="AJ19993" s="4"/>
      <c r="AK19993" s="4"/>
      <c r="AL19993" s="4"/>
      <c r="AM19993" s="4"/>
    </row>
    <row r="19994" spans="21:39" x14ac:dyDescent="0.2">
      <c r="U19994" s="4"/>
      <c r="V19994" s="4"/>
      <c r="W19994" s="4"/>
      <c r="X19994" s="4"/>
      <c r="AJ19994" s="4"/>
      <c r="AK19994" s="4"/>
      <c r="AL19994" s="4"/>
      <c r="AM19994" s="4"/>
    </row>
    <row r="19995" spans="21:39" x14ac:dyDescent="0.2">
      <c r="U19995" s="4"/>
      <c r="V19995" s="4"/>
      <c r="W19995" s="4"/>
      <c r="X19995" s="4"/>
      <c r="AJ19995" s="4"/>
      <c r="AK19995" s="4"/>
      <c r="AL19995" s="4"/>
      <c r="AM19995" s="4"/>
    </row>
    <row r="19996" spans="21:39" x14ac:dyDescent="0.2">
      <c r="U19996" s="4"/>
      <c r="V19996" s="4"/>
      <c r="W19996" s="4"/>
      <c r="X19996" s="4"/>
      <c r="AJ19996" s="4"/>
      <c r="AK19996" s="4"/>
      <c r="AL19996" s="4"/>
      <c r="AM19996" s="4"/>
    </row>
    <row r="19997" spans="21:39" x14ac:dyDescent="0.2">
      <c r="U19997" s="4"/>
      <c r="V19997" s="4"/>
      <c r="W19997" s="4"/>
      <c r="X19997" s="4"/>
      <c r="AJ19997" s="4"/>
      <c r="AK19997" s="4"/>
      <c r="AL19997" s="4"/>
      <c r="AM19997" s="4"/>
    </row>
    <row r="19998" spans="21:39" x14ac:dyDescent="0.2">
      <c r="U19998" s="4"/>
      <c r="V19998" s="4"/>
      <c r="W19998" s="4"/>
      <c r="X19998" s="4"/>
      <c r="AJ19998" s="4"/>
      <c r="AK19998" s="4"/>
      <c r="AL19998" s="4"/>
      <c r="AM19998" s="4"/>
    </row>
    <row r="19999" spans="21:39" x14ac:dyDescent="0.2">
      <c r="U19999" s="4"/>
      <c r="V19999" s="4"/>
      <c r="W19999" s="4"/>
      <c r="X19999" s="4"/>
      <c r="AJ19999" s="4"/>
      <c r="AK19999" s="4"/>
      <c r="AL19999" s="4"/>
      <c r="AM19999" s="4"/>
    </row>
    <row r="20000" spans="21:39" x14ac:dyDescent="0.2">
      <c r="U20000" s="4"/>
      <c r="V20000" s="4"/>
      <c r="W20000" s="4"/>
      <c r="X20000" s="4"/>
      <c r="AJ20000" s="4"/>
      <c r="AK20000" s="4"/>
      <c r="AL20000" s="4"/>
      <c r="AM20000" s="4"/>
    </row>
    <row r="20001" spans="21:39" x14ac:dyDescent="0.2">
      <c r="U20001" s="4"/>
      <c r="V20001" s="4"/>
      <c r="W20001" s="4"/>
      <c r="X20001" s="4"/>
      <c r="AJ20001" s="4"/>
      <c r="AK20001" s="4"/>
      <c r="AL20001" s="4"/>
      <c r="AM20001" s="4"/>
    </row>
    <row r="20002" spans="21:39" x14ac:dyDescent="0.2">
      <c r="U20002" s="4"/>
      <c r="V20002" s="4"/>
      <c r="W20002" s="4"/>
      <c r="X20002" s="4"/>
      <c r="AJ20002" s="4"/>
      <c r="AK20002" s="4"/>
      <c r="AL20002" s="4"/>
      <c r="AM20002" s="4"/>
    </row>
    <row r="20003" spans="21:39" x14ac:dyDescent="0.2">
      <c r="U20003" s="4"/>
      <c r="V20003" s="4"/>
      <c r="W20003" s="4"/>
      <c r="X20003" s="4"/>
      <c r="AJ20003" s="4"/>
      <c r="AK20003" s="4"/>
      <c r="AL20003" s="4"/>
      <c r="AM20003" s="4"/>
    </row>
    <row r="20004" spans="21:39" x14ac:dyDescent="0.2">
      <c r="U20004" s="4"/>
      <c r="V20004" s="4"/>
      <c r="W20004" s="4"/>
      <c r="X20004" s="4"/>
      <c r="AJ20004" s="4"/>
      <c r="AK20004" s="4"/>
      <c r="AL20004" s="4"/>
      <c r="AM20004" s="4"/>
    </row>
    <row r="20005" spans="21:39" x14ac:dyDescent="0.2">
      <c r="U20005" s="4"/>
      <c r="V20005" s="4"/>
      <c r="W20005" s="4"/>
      <c r="X20005" s="4"/>
      <c r="AJ20005" s="4"/>
      <c r="AK20005" s="4"/>
      <c r="AL20005" s="4"/>
      <c r="AM20005" s="4"/>
    </row>
    <row r="20006" spans="21:39" x14ac:dyDescent="0.2">
      <c r="U20006" s="4"/>
      <c r="V20006" s="4"/>
      <c r="W20006" s="4"/>
      <c r="X20006" s="4"/>
      <c r="AJ20006" s="4"/>
      <c r="AK20006" s="4"/>
      <c r="AL20006" s="4"/>
      <c r="AM20006" s="4"/>
    </row>
    <row r="20007" spans="21:39" x14ac:dyDescent="0.2">
      <c r="U20007" s="4"/>
      <c r="V20007" s="4"/>
      <c r="W20007" s="4"/>
      <c r="X20007" s="4"/>
      <c r="AJ20007" s="4"/>
      <c r="AK20007" s="4"/>
      <c r="AL20007" s="4"/>
      <c r="AM20007" s="4"/>
    </row>
    <row r="20008" spans="21:39" x14ac:dyDescent="0.2">
      <c r="U20008" s="4"/>
      <c r="V20008" s="4"/>
      <c r="W20008" s="4"/>
      <c r="X20008" s="4"/>
      <c r="AJ20008" s="4"/>
      <c r="AK20008" s="4"/>
      <c r="AL20008" s="4"/>
      <c r="AM20008" s="4"/>
    </row>
    <row r="20009" spans="21:39" x14ac:dyDescent="0.2">
      <c r="U20009" s="4"/>
      <c r="V20009" s="4"/>
      <c r="W20009" s="4"/>
      <c r="X20009" s="4"/>
      <c r="AJ20009" s="4"/>
      <c r="AK20009" s="4"/>
      <c r="AL20009" s="4"/>
      <c r="AM20009" s="4"/>
    </row>
    <row r="20010" spans="21:39" x14ac:dyDescent="0.2">
      <c r="U20010" s="4"/>
      <c r="V20010" s="4"/>
      <c r="W20010" s="4"/>
      <c r="X20010" s="4"/>
      <c r="AJ20010" s="4"/>
      <c r="AK20010" s="4"/>
      <c r="AL20010" s="4"/>
      <c r="AM20010" s="4"/>
    </row>
    <row r="20011" spans="21:39" x14ac:dyDescent="0.2">
      <c r="U20011" s="4"/>
      <c r="V20011" s="4"/>
      <c r="W20011" s="4"/>
      <c r="X20011" s="4"/>
      <c r="AJ20011" s="4"/>
      <c r="AK20011" s="4"/>
      <c r="AL20011" s="4"/>
      <c r="AM20011" s="4"/>
    </row>
    <row r="20012" spans="21:39" x14ac:dyDescent="0.2">
      <c r="U20012" s="4"/>
      <c r="V20012" s="4"/>
      <c r="W20012" s="4"/>
      <c r="X20012" s="4"/>
      <c r="AJ20012" s="4"/>
      <c r="AK20012" s="4"/>
      <c r="AL20012" s="4"/>
      <c r="AM20012" s="4"/>
    </row>
    <row r="20013" spans="21:39" x14ac:dyDescent="0.2">
      <c r="U20013" s="4"/>
      <c r="V20013" s="4"/>
      <c r="W20013" s="4"/>
      <c r="X20013" s="4"/>
      <c r="AJ20013" s="4"/>
      <c r="AK20013" s="4"/>
      <c r="AL20013" s="4"/>
      <c r="AM20013" s="4"/>
    </row>
    <row r="20014" spans="21:39" x14ac:dyDescent="0.2">
      <c r="U20014" s="4"/>
      <c r="V20014" s="4"/>
      <c r="W20014" s="4"/>
      <c r="X20014" s="4"/>
      <c r="AJ20014" s="4"/>
      <c r="AK20014" s="4"/>
      <c r="AL20014" s="4"/>
      <c r="AM20014" s="4"/>
    </row>
    <row r="20015" spans="21:39" x14ac:dyDescent="0.2">
      <c r="U20015" s="4"/>
      <c r="V20015" s="4"/>
      <c r="W20015" s="4"/>
      <c r="X20015" s="4"/>
      <c r="AJ20015" s="4"/>
      <c r="AK20015" s="4"/>
      <c r="AL20015" s="4"/>
      <c r="AM20015" s="4"/>
    </row>
    <row r="20016" spans="21:39" x14ac:dyDescent="0.2">
      <c r="U20016" s="4"/>
      <c r="V20016" s="4"/>
      <c r="W20016" s="4"/>
      <c r="X20016" s="4"/>
      <c r="AJ20016" s="4"/>
      <c r="AK20016" s="4"/>
      <c r="AL20016" s="4"/>
      <c r="AM20016" s="4"/>
    </row>
    <row r="20017" spans="21:39" x14ac:dyDescent="0.2">
      <c r="U20017" s="4"/>
      <c r="V20017" s="4"/>
      <c r="W20017" s="4"/>
      <c r="X20017" s="4"/>
      <c r="AJ20017" s="4"/>
      <c r="AK20017" s="4"/>
      <c r="AL20017" s="4"/>
      <c r="AM20017" s="4"/>
    </row>
    <row r="20018" spans="21:39" x14ac:dyDescent="0.2">
      <c r="U20018" s="4"/>
      <c r="V20018" s="4"/>
      <c r="W20018" s="4"/>
      <c r="X20018" s="4"/>
      <c r="AJ20018" s="4"/>
      <c r="AK20018" s="4"/>
      <c r="AL20018" s="4"/>
      <c r="AM20018" s="4"/>
    </row>
    <row r="20019" spans="21:39" x14ac:dyDescent="0.2">
      <c r="U20019" s="4"/>
      <c r="V20019" s="4"/>
      <c r="W20019" s="4"/>
      <c r="X20019" s="4"/>
      <c r="AJ20019" s="4"/>
      <c r="AK20019" s="4"/>
      <c r="AL20019" s="4"/>
      <c r="AM20019" s="4"/>
    </row>
    <row r="20020" spans="21:39" x14ac:dyDescent="0.2">
      <c r="U20020" s="4"/>
      <c r="V20020" s="4"/>
      <c r="W20020" s="4"/>
      <c r="X20020" s="4"/>
      <c r="AJ20020" s="4"/>
      <c r="AK20020" s="4"/>
      <c r="AL20020" s="4"/>
      <c r="AM20020" s="4"/>
    </row>
    <row r="20021" spans="21:39" x14ac:dyDescent="0.2">
      <c r="U20021" s="4"/>
      <c r="V20021" s="4"/>
      <c r="W20021" s="4"/>
      <c r="X20021" s="4"/>
      <c r="AJ20021" s="4"/>
      <c r="AK20021" s="4"/>
      <c r="AL20021" s="4"/>
      <c r="AM20021" s="4"/>
    </row>
    <row r="20022" spans="21:39" x14ac:dyDescent="0.2">
      <c r="U20022" s="4"/>
      <c r="V20022" s="4"/>
      <c r="W20022" s="4"/>
      <c r="X20022" s="4"/>
      <c r="AJ20022" s="4"/>
      <c r="AK20022" s="4"/>
      <c r="AL20022" s="4"/>
      <c r="AM20022" s="4"/>
    </row>
    <row r="20023" spans="21:39" x14ac:dyDescent="0.2">
      <c r="U20023" s="4"/>
      <c r="V20023" s="4"/>
      <c r="W20023" s="4"/>
      <c r="X20023" s="4"/>
      <c r="AJ20023" s="4"/>
      <c r="AK20023" s="4"/>
      <c r="AL20023" s="4"/>
      <c r="AM20023" s="4"/>
    </row>
    <row r="20024" spans="21:39" x14ac:dyDescent="0.2">
      <c r="U20024" s="4"/>
      <c r="V20024" s="4"/>
      <c r="W20024" s="4"/>
      <c r="X20024" s="4"/>
      <c r="AJ20024" s="4"/>
      <c r="AK20024" s="4"/>
      <c r="AL20024" s="4"/>
      <c r="AM20024" s="4"/>
    </row>
    <row r="20025" spans="21:39" x14ac:dyDescent="0.2">
      <c r="U20025" s="4"/>
      <c r="V20025" s="4"/>
      <c r="W20025" s="4"/>
      <c r="X20025" s="4"/>
      <c r="AJ20025" s="4"/>
      <c r="AK20025" s="4"/>
      <c r="AL20025" s="4"/>
      <c r="AM20025" s="4"/>
    </row>
    <row r="20026" spans="21:39" x14ac:dyDescent="0.2">
      <c r="U20026" s="4"/>
      <c r="V20026" s="4"/>
      <c r="W20026" s="4"/>
      <c r="X20026" s="4"/>
      <c r="AJ20026" s="4"/>
      <c r="AK20026" s="4"/>
      <c r="AL20026" s="4"/>
      <c r="AM20026" s="4"/>
    </row>
    <row r="20027" spans="21:39" x14ac:dyDescent="0.2">
      <c r="U20027" s="4"/>
      <c r="V20027" s="4"/>
      <c r="W20027" s="4"/>
      <c r="X20027" s="4"/>
      <c r="AJ20027" s="4"/>
      <c r="AK20027" s="4"/>
      <c r="AL20027" s="4"/>
      <c r="AM20027" s="4"/>
    </row>
    <row r="20028" spans="21:39" x14ac:dyDescent="0.2">
      <c r="U20028" s="4"/>
      <c r="V20028" s="4"/>
      <c r="W20028" s="4"/>
      <c r="X20028" s="4"/>
      <c r="AJ20028" s="4"/>
      <c r="AK20028" s="4"/>
      <c r="AL20028" s="4"/>
      <c r="AM20028" s="4"/>
    </row>
    <row r="20029" spans="21:39" x14ac:dyDescent="0.2">
      <c r="U20029" s="4"/>
      <c r="V20029" s="4"/>
      <c r="W20029" s="4"/>
      <c r="X20029" s="4"/>
      <c r="AJ20029" s="4"/>
      <c r="AK20029" s="4"/>
      <c r="AL20029" s="4"/>
      <c r="AM20029" s="4"/>
    </row>
    <row r="20030" spans="21:39" x14ac:dyDescent="0.2">
      <c r="U20030" s="4"/>
      <c r="V20030" s="4"/>
      <c r="W20030" s="4"/>
      <c r="X20030" s="4"/>
      <c r="AJ20030" s="4"/>
      <c r="AK20030" s="4"/>
      <c r="AL20030" s="4"/>
      <c r="AM20030" s="4"/>
    </row>
    <row r="20031" spans="21:39" x14ac:dyDescent="0.2">
      <c r="U20031" s="4"/>
      <c r="V20031" s="4"/>
      <c r="W20031" s="4"/>
      <c r="X20031" s="4"/>
      <c r="AJ20031" s="4"/>
      <c r="AK20031" s="4"/>
      <c r="AL20031" s="4"/>
      <c r="AM20031" s="4"/>
    </row>
    <row r="20032" spans="21:39" x14ac:dyDescent="0.2">
      <c r="U20032" s="4"/>
      <c r="V20032" s="4"/>
      <c r="W20032" s="4"/>
      <c r="X20032" s="4"/>
      <c r="AJ20032" s="4"/>
      <c r="AK20032" s="4"/>
      <c r="AL20032" s="4"/>
      <c r="AM20032" s="4"/>
    </row>
    <row r="20033" spans="21:39" x14ac:dyDescent="0.2">
      <c r="U20033" s="4"/>
      <c r="V20033" s="4"/>
      <c r="W20033" s="4"/>
      <c r="X20033" s="4"/>
      <c r="AJ20033" s="4"/>
      <c r="AK20033" s="4"/>
      <c r="AL20033" s="4"/>
      <c r="AM20033" s="4"/>
    </row>
    <row r="20034" spans="21:39" x14ac:dyDescent="0.2">
      <c r="U20034" s="4"/>
      <c r="V20034" s="4"/>
      <c r="W20034" s="4"/>
      <c r="X20034" s="4"/>
      <c r="AJ20034" s="4"/>
      <c r="AK20034" s="4"/>
      <c r="AL20034" s="4"/>
      <c r="AM20034" s="4"/>
    </row>
    <row r="20035" spans="21:39" x14ac:dyDescent="0.2">
      <c r="U20035" s="4"/>
      <c r="V20035" s="4"/>
      <c r="W20035" s="4"/>
      <c r="X20035" s="4"/>
      <c r="AJ20035" s="4"/>
      <c r="AK20035" s="4"/>
      <c r="AL20035" s="4"/>
      <c r="AM20035" s="4"/>
    </row>
    <row r="20036" spans="21:39" x14ac:dyDescent="0.2">
      <c r="U20036" s="4"/>
      <c r="V20036" s="4"/>
      <c r="W20036" s="4"/>
      <c r="X20036" s="4"/>
      <c r="AJ20036" s="4"/>
      <c r="AK20036" s="4"/>
      <c r="AL20036" s="4"/>
      <c r="AM20036" s="4"/>
    </row>
    <row r="20037" spans="21:39" x14ac:dyDescent="0.2">
      <c r="U20037" s="4"/>
      <c r="V20037" s="4"/>
      <c r="W20037" s="4"/>
      <c r="X20037" s="4"/>
      <c r="AJ20037" s="4"/>
      <c r="AK20037" s="4"/>
      <c r="AL20037" s="4"/>
      <c r="AM20037" s="4"/>
    </row>
    <row r="20038" spans="21:39" x14ac:dyDescent="0.2">
      <c r="U20038" s="4"/>
      <c r="V20038" s="4"/>
      <c r="W20038" s="4"/>
      <c r="X20038" s="4"/>
      <c r="AJ20038" s="4"/>
      <c r="AK20038" s="4"/>
      <c r="AL20038" s="4"/>
      <c r="AM20038" s="4"/>
    </row>
    <row r="20039" spans="21:39" x14ac:dyDescent="0.2">
      <c r="U20039" s="4"/>
      <c r="V20039" s="4"/>
      <c r="W20039" s="4"/>
      <c r="X20039" s="4"/>
      <c r="AJ20039" s="4"/>
      <c r="AK20039" s="4"/>
      <c r="AL20039" s="4"/>
      <c r="AM20039" s="4"/>
    </row>
    <row r="20040" spans="21:39" x14ac:dyDescent="0.2">
      <c r="U20040" s="4"/>
      <c r="V20040" s="4"/>
      <c r="W20040" s="4"/>
      <c r="X20040" s="4"/>
      <c r="AJ20040" s="4"/>
      <c r="AK20040" s="4"/>
      <c r="AL20040" s="4"/>
      <c r="AM20040" s="4"/>
    </row>
    <row r="20041" spans="21:39" x14ac:dyDescent="0.2">
      <c r="U20041" s="4"/>
      <c r="V20041" s="4"/>
      <c r="W20041" s="4"/>
      <c r="X20041" s="4"/>
      <c r="AJ20041" s="4"/>
      <c r="AK20041" s="4"/>
      <c r="AL20041" s="4"/>
      <c r="AM20041" s="4"/>
    </row>
    <row r="20042" spans="21:39" x14ac:dyDescent="0.2">
      <c r="U20042" s="4"/>
      <c r="V20042" s="4"/>
      <c r="W20042" s="4"/>
      <c r="X20042" s="4"/>
      <c r="AJ20042" s="4"/>
      <c r="AK20042" s="4"/>
      <c r="AL20042" s="4"/>
      <c r="AM20042" s="4"/>
    </row>
    <row r="20043" spans="21:39" x14ac:dyDescent="0.2">
      <c r="U20043" s="4"/>
      <c r="V20043" s="4"/>
      <c r="W20043" s="4"/>
      <c r="X20043" s="4"/>
      <c r="AJ20043" s="4"/>
      <c r="AK20043" s="4"/>
      <c r="AL20043" s="4"/>
      <c r="AM20043" s="4"/>
    </row>
    <row r="20044" spans="21:39" x14ac:dyDescent="0.2">
      <c r="U20044" s="4"/>
      <c r="V20044" s="4"/>
      <c r="W20044" s="4"/>
      <c r="X20044" s="4"/>
      <c r="AJ20044" s="4"/>
      <c r="AK20044" s="4"/>
      <c r="AL20044" s="4"/>
      <c r="AM20044" s="4"/>
    </row>
    <row r="20045" spans="21:39" x14ac:dyDescent="0.2">
      <c r="U20045" s="4"/>
      <c r="V20045" s="4"/>
      <c r="W20045" s="4"/>
      <c r="X20045" s="4"/>
      <c r="AJ20045" s="4"/>
      <c r="AK20045" s="4"/>
      <c r="AL20045" s="4"/>
      <c r="AM20045" s="4"/>
    </row>
    <row r="20046" spans="21:39" x14ac:dyDescent="0.2">
      <c r="U20046" s="4"/>
      <c r="V20046" s="4"/>
      <c r="W20046" s="4"/>
      <c r="X20046" s="4"/>
      <c r="AJ20046" s="4"/>
      <c r="AK20046" s="4"/>
      <c r="AL20046" s="4"/>
      <c r="AM20046" s="4"/>
    </row>
    <row r="20047" spans="21:39" x14ac:dyDescent="0.2">
      <c r="U20047" s="4"/>
      <c r="V20047" s="4"/>
      <c r="W20047" s="4"/>
      <c r="X20047" s="4"/>
      <c r="AJ20047" s="4"/>
      <c r="AK20047" s="4"/>
      <c r="AL20047" s="4"/>
      <c r="AM20047" s="4"/>
    </row>
    <row r="20048" spans="21:39" x14ac:dyDescent="0.2">
      <c r="U20048" s="4"/>
      <c r="V20048" s="4"/>
      <c r="W20048" s="4"/>
      <c r="X20048" s="4"/>
      <c r="AJ20048" s="4"/>
      <c r="AK20048" s="4"/>
      <c r="AL20048" s="4"/>
      <c r="AM20048" s="4"/>
    </row>
    <row r="20049" spans="21:39" x14ac:dyDescent="0.2">
      <c r="U20049" s="4"/>
      <c r="V20049" s="4"/>
      <c r="W20049" s="4"/>
      <c r="X20049" s="4"/>
      <c r="AJ20049" s="4"/>
      <c r="AK20049" s="4"/>
      <c r="AL20049" s="4"/>
      <c r="AM20049" s="4"/>
    </row>
    <row r="20050" spans="21:39" x14ac:dyDescent="0.2">
      <c r="U20050" s="4"/>
      <c r="V20050" s="4"/>
      <c r="W20050" s="4"/>
      <c r="X20050" s="4"/>
      <c r="AJ20050" s="4"/>
      <c r="AK20050" s="4"/>
      <c r="AL20050" s="4"/>
      <c r="AM20050" s="4"/>
    </row>
    <row r="20051" spans="21:39" x14ac:dyDescent="0.2">
      <c r="U20051" s="4"/>
      <c r="V20051" s="4"/>
      <c r="W20051" s="4"/>
      <c r="X20051" s="4"/>
      <c r="AJ20051" s="4"/>
      <c r="AK20051" s="4"/>
      <c r="AL20051" s="4"/>
      <c r="AM20051" s="4"/>
    </row>
    <row r="20052" spans="21:39" x14ac:dyDescent="0.2">
      <c r="U20052" s="4"/>
      <c r="V20052" s="4"/>
      <c r="W20052" s="4"/>
      <c r="X20052" s="4"/>
      <c r="AJ20052" s="4"/>
      <c r="AK20052" s="4"/>
      <c r="AL20052" s="4"/>
      <c r="AM20052" s="4"/>
    </row>
    <row r="20053" spans="21:39" x14ac:dyDescent="0.2">
      <c r="U20053" s="4"/>
      <c r="V20053" s="4"/>
      <c r="W20053" s="4"/>
      <c r="X20053" s="4"/>
      <c r="AJ20053" s="4"/>
      <c r="AK20053" s="4"/>
      <c r="AL20053" s="4"/>
      <c r="AM20053" s="4"/>
    </row>
    <row r="20054" spans="21:39" x14ac:dyDescent="0.2">
      <c r="U20054" s="4"/>
      <c r="V20054" s="4"/>
      <c r="W20054" s="4"/>
      <c r="X20054" s="4"/>
      <c r="AJ20054" s="4"/>
      <c r="AK20054" s="4"/>
      <c r="AL20054" s="4"/>
      <c r="AM20054" s="4"/>
    </row>
    <row r="20055" spans="21:39" x14ac:dyDescent="0.2">
      <c r="U20055" s="4"/>
      <c r="V20055" s="4"/>
      <c r="W20055" s="4"/>
      <c r="X20055" s="4"/>
      <c r="AJ20055" s="4"/>
      <c r="AK20055" s="4"/>
      <c r="AL20055" s="4"/>
      <c r="AM20055" s="4"/>
    </row>
    <row r="20056" spans="21:39" x14ac:dyDescent="0.2">
      <c r="U20056" s="4"/>
      <c r="V20056" s="4"/>
      <c r="W20056" s="4"/>
      <c r="X20056" s="4"/>
      <c r="AJ20056" s="4"/>
      <c r="AK20056" s="4"/>
      <c r="AL20056" s="4"/>
      <c r="AM20056" s="4"/>
    </row>
    <row r="20057" spans="21:39" x14ac:dyDescent="0.2">
      <c r="U20057" s="4"/>
      <c r="V20057" s="4"/>
      <c r="W20057" s="4"/>
      <c r="X20057" s="4"/>
      <c r="AJ20057" s="4"/>
      <c r="AK20057" s="4"/>
      <c r="AL20057" s="4"/>
      <c r="AM20057" s="4"/>
    </row>
    <row r="20058" spans="21:39" x14ac:dyDescent="0.2">
      <c r="U20058" s="4"/>
      <c r="V20058" s="4"/>
      <c r="W20058" s="4"/>
      <c r="X20058" s="4"/>
      <c r="AJ20058" s="4"/>
      <c r="AK20058" s="4"/>
      <c r="AL20058" s="4"/>
      <c r="AM20058" s="4"/>
    </row>
    <row r="20059" spans="21:39" x14ac:dyDescent="0.2">
      <c r="U20059" s="4"/>
      <c r="V20059" s="4"/>
      <c r="W20059" s="4"/>
      <c r="X20059" s="4"/>
      <c r="AJ20059" s="4"/>
      <c r="AK20059" s="4"/>
      <c r="AL20059" s="4"/>
      <c r="AM20059" s="4"/>
    </row>
    <row r="20060" spans="21:39" x14ac:dyDescent="0.2">
      <c r="U20060" s="4"/>
      <c r="V20060" s="4"/>
      <c r="W20060" s="4"/>
      <c r="X20060" s="4"/>
      <c r="AJ20060" s="4"/>
      <c r="AK20060" s="4"/>
      <c r="AL20060" s="4"/>
      <c r="AM20060" s="4"/>
    </row>
    <row r="20061" spans="21:39" x14ac:dyDescent="0.2">
      <c r="U20061" s="4"/>
      <c r="V20061" s="4"/>
      <c r="W20061" s="4"/>
      <c r="X20061" s="4"/>
      <c r="AJ20061" s="4"/>
      <c r="AK20061" s="4"/>
      <c r="AL20061" s="4"/>
      <c r="AM20061" s="4"/>
    </row>
    <row r="20062" spans="21:39" x14ac:dyDescent="0.2">
      <c r="U20062" s="4"/>
      <c r="V20062" s="4"/>
      <c r="W20062" s="4"/>
      <c r="X20062" s="4"/>
      <c r="AJ20062" s="4"/>
      <c r="AK20062" s="4"/>
      <c r="AL20062" s="4"/>
      <c r="AM20062" s="4"/>
    </row>
    <row r="20063" spans="21:39" x14ac:dyDescent="0.2">
      <c r="U20063" s="4"/>
      <c r="V20063" s="4"/>
      <c r="W20063" s="4"/>
      <c r="X20063" s="4"/>
      <c r="AJ20063" s="4"/>
      <c r="AK20063" s="4"/>
      <c r="AL20063" s="4"/>
      <c r="AM20063" s="4"/>
    </row>
    <row r="20064" spans="21:39" x14ac:dyDescent="0.2">
      <c r="U20064" s="4"/>
      <c r="V20064" s="4"/>
      <c r="W20064" s="4"/>
      <c r="X20064" s="4"/>
      <c r="AJ20064" s="4"/>
      <c r="AK20064" s="4"/>
      <c r="AL20064" s="4"/>
      <c r="AM20064" s="4"/>
    </row>
    <row r="20065" spans="21:39" x14ac:dyDescent="0.2">
      <c r="U20065" s="4"/>
      <c r="V20065" s="4"/>
      <c r="W20065" s="4"/>
      <c r="X20065" s="4"/>
      <c r="AJ20065" s="4"/>
      <c r="AK20065" s="4"/>
      <c r="AL20065" s="4"/>
      <c r="AM20065" s="4"/>
    </row>
    <row r="20066" spans="21:39" x14ac:dyDescent="0.2">
      <c r="U20066" s="4"/>
      <c r="V20066" s="4"/>
      <c r="W20066" s="4"/>
      <c r="X20066" s="4"/>
      <c r="AJ20066" s="4"/>
      <c r="AK20066" s="4"/>
      <c r="AL20066" s="4"/>
      <c r="AM20066" s="4"/>
    </row>
    <row r="20067" spans="21:39" x14ac:dyDescent="0.2">
      <c r="U20067" s="4"/>
      <c r="V20067" s="4"/>
      <c r="W20067" s="4"/>
      <c r="X20067" s="4"/>
      <c r="AJ20067" s="4"/>
      <c r="AK20067" s="4"/>
      <c r="AL20067" s="4"/>
      <c r="AM20067" s="4"/>
    </row>
    <row r="20068" spans="21:39" x14ac:dyDescent="0.2">
      <c r="U20068" s="4"/>
      <c r="V20068" s="4"/>
      <c r="W20068" s="4"/>
      <c r="X20068" s="4"/>
      <c r="AJ20068" s="4"/>
      <c r="AK20068" s="4"/>
      <c r="AL20068" s="4"/>
      <c r="AM20068" s="4"/>
    </row>
    <row r="20069" spans="21:39" x14ac:dyDescent="0.2">
      <c r="U20069" s="4"/>
      <c r="V20069" s="4"/>
      <c r="W20069" s="4"/>
      <c r="X20069" s="4"/>
      <c r="AJ20069" s="4"/>
      <c r="AK20069" s="4"/>
      <c r="AL20069" s="4"/>
      <c r="AM20069" s="4"/>
    </row>
    <row r="20070" spans="21:39" x14ac:dyDescent="0.2">
      <c r="U20070" s="4"/>
      <c r="V20070" s="4"/>
      <c r="W20070" s="4"/>
      <c r="X20070" s="4"/>
      <c r="AJ20070" s="4"/>
      <c r="AK20070" s="4"/>
      <c r="AL20070" s="4"/>
      <c r="AM20070" s="4"/>
    </row>
    <row r="20071" spans="21:39" x14ac:dyDescent="0.2">
      <c r="U20071" s="4"/>
      <c r="V20071" s="4"/>
      <c r="W20071" s="4"/>
      <c r="X20071" s="4"/>
      <c r="AJ20071" s="4"/>
      <c r="AK20071" s="4"/>
      <c r="AL20071" s="4"/>
      <c r="AM20071" s="4"/>
    </row>
    <row r="20072" spans="21:39" x14ac:dyDescent="0.2">
      <c r="U20072" s="4"/>
      <c r="V20072" s="4"/>
      <c r="W20072" s="4"/>
      <c r="X20072" s="4"/>
      <c r="AJ20072" s="4"/>
      <c r="AK20072" s="4"/>
      <c r="AL20072" s="4"/>
      <c r="AM20072" s="4"/>
    </row>
    <row r="20073" spans="21:39" x14ac:dyDescent="0.2">
      <c r="U20073" s="4"/>
      <c r="V20073" s="4"/>
      <c r="W20073" s="4"/>
      <c r="X20073" s="4"/>
      <c r="AJ20073" s="4"/>
      <c r="AK20073" s="4"/>
      <c r="AL20073" s="4"/>
      <c r="AM20073" s="4"/>
    </row>
    <row r="20074" spans="21:39" x14ac:dyDescent="0.2">
      <c r="U20074" s="4"/>
      <c r="V20074" s="4"/>
      <c r="W20074" s="4"/>
      <c r="X20074" s="4"/>
      <c r="AJ20074" s="4"/>
      <c r="AK20074" s="4"/>
      <c r="AL20074" s="4"/>
      <c r="AM20074" s="4"/>
    </row>
    <row r="20075" spans="21:39" x14ac:dyDescent="0.2">
      <c r="U20075" s="4"/>
      <c r="V20075" s="4"/>
      <c r="W20075" s="4"/>
      <c r="X20075" s="4"/>
      <c r="AJ20075" s="4"/>
      <c r="AK20075" s="4"/>
      <c r="AL20075" s="4"/>
      <c r="AM20075" s="4"/>
    </row>
    <row r="20076" spans="21:39" x14ac:dyDescent="0.2">
      <c r="U20076" s="4"/>
      <c r="V20076" s="4"/>
      <c r="W20076" s="4"/>
      <c r="X20076" s="4"/>
      <c r="AJ20076" s="4"/>
      <c r="AK20076" s="4"/>
      <c r="AL20076" s="4"/>
      <c r="AM20076" s="4"/>
    </row>
    <row r="20077" spans="21:39" x14ac:dyDescent="0.2">
      <c r="U20077" s="4"/>
      <c r="V20077" s="4"/>
      <c r="W20077" s="4"/>
      <c r="X20077" s="4"/>
      <c r="AJ20077" s="4"/>
      <c r="AK20077" s="4"/>
      <c r="AL20077" s="4"/>
      <c r="AM20077" s="4"/>
    </row>
    <row r="20078" spans="21:39" x14ac:dyDescent="0.2">
      <c r="U20078" s="4"/>
      <c r="V20078" s="4"/>
      <c r="W20078" s="4"/>
      <c r="X20078" s="4"/>
      <c r="AJ20078" s="4"/>
      <c r="AK20078" s="4"/>
      <c r="AL20078" s="4"/>
      <c r="AM20078" s="4"/>
    </row>
    <row r="20079" spans="21:39" x14ac:dyDescent="0.2">
      <c r="U20079" s="4"/>
      <c r="V20079" s="4"/>
      <c r="W20079" s="4"/>
      <c r="X20079" s="4"/>
      <c r="AJ20079" s="4"/>
      <c r="AK20079" s="4"/>
      <c r="AL20079" s="4"/>
      <c r="AM20079" s="4"/>
    </row>
    <row r="20080" spans="21:39" x14ac:dyDescent="0.2">
      <c r="U20080" s="4"/>
      <c r="V20080" s="4"/>
      <c r="W20080" s="4"/>
      <c r="X20080" s="4"/>
      <c r="AJ20080" s="4"/>
      <c r="AK20080" s="4"/>
      <c r="AL20080" s="4"/>
      <c r="AM20080" s="4"/>
    </row>
    <row r="20081" spans="21:39" x14ac:dyDescent="0.2">
      <c r="U20081" s="4"/>
      <c r="V20081" s="4"/>
      <c r="W20081" s="4"/>
      <c r="X20081" s="4"/>
      <c r="AJ20081" s="4"/>
      <c r="AK20081" s="4"/>
      <c r="AL20081" s="4"/>
      <c r="AM20081" s="4"/>
    </row>
    <row r="20082" spans="21:39" x14ac:dyDescent="0.2">
      <c r="U20082" s="4"/>
      <c r="V20082" s="4"/>
      <c r="W20082" s="4"/>
      <c r="X20082" s="4"/>
      <c r="AJ20082" s="4"/>
      <c r="AK20082" s="4"/>
      <c r="AL20082" s="4"/>
      <c r="AM20082" s="4"/>
    </row>
    <row r="20083" spans="21:39" x14ac:dyDescent="0.2">
      <c r="U20083" s="4"/>
      <c r="V20083" s="4"/>
      <c r="W20083" s="4"/>
      <c r="X20083" s="4"/>
      <c r="AJ20083" s="4"/>
      <c r="AK20083" s="4"/>
      <c r="AL20083" s="4"/>
      <c r="AM20083" s="4"/>
    </row>
    <row r="20084" spans="21:39" x14ac:dyDescent="0.2">
      <c r="U20084" s="4"/>
      <c r="V20084" s="4"/>
      <c r="W20084" s="4"/>
      <c r="X20084" s="4"/>
      <c r="AJ20084" s="4"/>
      <c r="AK20084" s="4"/>
      <c r="AL20084" s="4"/>
      <c r="AM20084" s="4"/>
    </row>
    <row r="20085" spans="21:39" x14ac:dyDescent="0.2">
      <c r="U20085" s="4"/>
      <c r="V20085" s="4"/>
      <c r="W20085" s="4"/>
      <c r="X20085" s="4"/>
      <c r="AJ20085" s="4"/>
      <c r="AK20085" s="4"/>
      <c r="AL20085" s="4"/>
      <c r="AM20085" s="4"/>
    </row>
    <row r="20086" spans="21:39" x14ac:dyDescent="0.2">
      <c r="U20086" s="4"/>
      <c r="V20086" s="4"/>
      <c r="W20086" s="4"/>
      <c r="X20086" s="4"/>
      <c r="AJ20086" s="4"/>
      <c r="AK20086" s="4"/>
      <c r="AL20086" s="4"/>
      <c r="AM20086" s="4"/>
    </row>
    <row r="20087" spans="21:39" x14ac:dyDescent="0.2">
      <c r="U20087" s="4"/>
      <c r="V20087" s="4"/>
      <c r="W20087" s="4"/>
      <c r="X20087" s="4"/>
      <c r="AJ20087" s="4"/>
      <c r="AK20087" s="4"/>
      <c r="AL20087" s="4"/>
      <c r="AM20087" s="4"/>
    </row>
  </sheetData>
  <sortState xmlns:xlrd2="http://schemas.microsoft.com/office/spreadsheetml/2017/richdata2" ref="A1:AQ11500">
    <sortCondition ref="R2"/>
  </sortState>
  <dataConsolidate/>
  <phoneticPr fontId="0" type="noConversion"/>
  <pageMargins left="0.17" right="0.23" top="1" bottom="1" header="0.5" footer="0.5"/>
  <pageSetup paperSize="8" scale="5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DHOC">
    <pageSetUpPr fitToPage="1"/>
  </sheetPr>
  <dimension ref="A1:AT153"/>
  <sheetViews>
    <sheetView showGridLines="0" tabSelected="1" zoomScaleNormal="100" zoomScaleSheetLayoutView="100" workbookViewId="0">
      <selection activeCell="G15" sqref="G15:J15"/>
    </sheetView>
  </sheetViews>
  <sheetFormatPr defaultColWidth="9.140625" defaultRowHeight="14.25" x14ac:dyDescent="0.2"/>
  <cols>
    <col min="1" max="1" width="4" style="5" customWidth="1"/>
    <col min="2" max="2" width="2.7109375" style="7" customWidth="1"/>
    <col min="3" max="3" width="2.7109375" style="7" hidden="1" customWidth="1"/>
    <col min="4" max="4" width="5" style="7" customWidth="1"/>
    <col min="5" max="5" width="4.5703125" style="7" customWidth="1"/>
    <col min="6" max="6" width="7.5703125" style="7" customWidth="1"/>
    <col min="7" max="7" width="5.140625" style="7" customWidth="1"/>
    <col min="8" max="8" width="7.85546875" style="7" customWidth="1"/>
    <col min="9" max="9" width="4.42578125" style="7" customWidth="1"/>
    <col min="10" max="10" width="7.140625" style="7" customWidth="1"/>
    <col min="11" max="11" width="13.28515625" style="7" hidden="1" customWidth="1"/>
    <col min="12" max="12" width="13.140625" style="7" hidden="1" customWidth="1"/>
    <col min="13" max="13" width="3.140625" style="7" customWidth="1"/>
    <col min="14" max="14" width="2.7109375" style="7" hidden="1" customWidth="1"/>
    <col min="15" max="15" width="4" style="7" customWidth="1"/>
    <col min="16" max="16" width="5.7109375" style="7" customWidth="1"/>
    <col min="17" max="17" width="7.5703125" style="7" customWidth="1"/>
    <col min="18" max="18" width="7.140625" style="7" customWidth="1"/>
    <col min="19" max="19" width="6.140625" style="7" customWidth="1"/>
    <col min="20" max="20" width="5.140625" style="7" customWidth="1"/>
    <col min="21" max="21" width="6.7109375" style="7" customWidth="1"/>
    <col min="22" max="22" width="5.140625" style="7" customWidth="1"/>
    <col min="23" max="23" width="10.28515625" style="7" hidden="1" customWidth="1"/>
    <col min="24" max="24" width="12.28515625" style="7" hidden="1" customWidth="1"/>
    <col min="25" max="25" width="2.7109375" style="7" customWidth="1"/>
    <col min="26" max="26" width="2.7109375" style="7" hidden="1" customWidth="1"/>
    <col min="27" max="27" width="3.7109375" style="7" customWidth="1"/>
    <col min="28" max="28" width="5.42578125" style="7" customWidth="1"/>
    <col min="29" max="30" width="5.140625" style="7" customWidth="1"/>
    <col min="31" max="31" width="6.140625" style="7" bestFit="1" customWidth="1"/>
    <col min="32" max="32" width="5.140625" style="7" customWidth="1"/>
    <col min="33" max="33" width="9.7109375" style="7" customWidth="1"/>
    <col min="34" max="34" width="11.140625" style="7" customWidth="1"/>
    <col min="35" max="43" width="11.140625" style="7" hidden="1" customWidth="1"/>
    <col min="44" max="44" width="11.140625" style="7" customWidth="1"/>
    <col min="45" max="46" width="9.140625" style="7" customWidth="1"/>
    <col min="47" max="47" width="16.28515625" style="7" customWidth="1"/>
    <col min="48" max="52" width="9.140625" style="7" customWidth="1"/>
    <col min="53" max="53" width="10.42578125" style="7" bestFit="1" customWidth="1"/>
    <col min="54" max="54" width="9.140625" style="7"/>
    <col min="55" max="55" width="10.42578125" style="7" bestFit="1" customWidth="1"/>
    <col min="56" max="16384" width="9.140625" style="7"/>
  </cols>
  <sheetData>
    <row r="1" spans="1:46" ht="17.25" customHeight="1" x14ac:dyDescent="0.25">
      <c r="A1" s="188"/>
      <c r="B1" s="188"/>
      <c r="C1" s="188"/>
      <c r="D1" s="188"/>
      <c r="E1" s="8"/>
      <c r="F1" s="5"/>
      <c r="G1" s="5"/>
      <c r="H1" s="5"/>
      <c r="I1" s="5"/>
      <c r="J1" s="5"/>
      <c r="K1" s="5"/>
      <c r="L1" s="5"/>
      <c r="M1" s="5"/>
      <c r="N1" s="5"/>
      <c r="O1" s="5"/>
      <c r="P1" s="245" t="s">
        <v>332</v>
      </c>
      <c r="Q1" s="246"/>
      <c r="R1" s="246"/>
      <c r="S1" s="246"/>
      <c r="T1" s="246"/>
      <c r="U1" s="246"/>
      <c r="V1" s="246"/>
      <c r="W1" s="246"/>
      <c r="X1" s="246"/>
      <c r="Y1" s="246"/>
      <c r="Z1" s="246"/>
      <c r="AA1" s="246"/>
      <c r="AB1" s="246"/>
      <c r="AC1" s="251" t="s">
        <v>333</v>
      </c>
      <c r="AD1" s="251"/>
      <c r="AE1" s="53" t="s">
        <v>334</v>
      </c>
      <c r="AF1" s="246" t="str">
        <f>Versie</f>
        <v>20250429</v>
      </c>
      <c r="AG1" s="246"/>
      <c r="AH1" s="246"/>
      <c r="AI1" s="6"/>
      <c r="AJ1" s="6"/>
    </row>
    <row r="2" spans="1:46" ht="12.75" customHeight="1" x14ac:dyDescent="0.25">
      <c r="A2" s="27"/>
      <c r="B2" s="26"/>
      <c r="C2" s="26"/>
      <c r="D2" s="27"/>
      <c r="E2" s="5"/>
      <c r="F2" s="5"/>
      <c r="G2" s="5"/>
      <c r="H2" s="5"/>
      <c r="I2" s="5"/>
      <c r="J2" s="5"/>
      <c r="K2" s="5"/>
      <c r="L2" s="5"/>
      <c r="M2" s="5"/>
      <c r="N2" s="5"/>
      <c r="O2" s="5"/>
      <c r="P2" s="9"/>
      <c r="Q2" s="9"/>
      <c r="R2" s="9"/>
      <c r="S2" s="9"/>
      <c r="T2" s="221"/>
      <c r="U2" s="255"/>
      <c r="V2" s="255"/>
      <c r="W2" s="255"/>
      <c r="X2" s="255"/>
      <c r="Y2" s="255"/>
      <c r="Z2" s="255"/>
      <c r="AA2" s="255"/>
      <c r="AB2" s="255"/>
      <c r="AC2" s="255"/>
      <c r="AD2" s="255"/>
      <c r="AE2" s="255"/>
      <c r="AF2" s="255"/>
      <c r="AG2" s="255"/>
      <c r="AH2" s="255"/>
      <c r="AI2" s="10"/>
      <c r="AJ2" s="10"/>
    </row>
    <row r="3" spans="1:46" ht="14.25" customHeight="1" x14ac:dyDescent="0.25">
      <c r="B3" s="8"/>
      <c r="C3" s="8"/>
      <c r="D3" s="5"/>
      <c r="E3" s="5"/>
      <c r="F3" s="5"/>
      <c r="G3" s="5"/>
      <c r="H3" s="5"/>
      <c r="I3" s="5"/>
      <c r="J3" s="5"/>
      <c r="K3" s="5"/>
      <c r="L3" s="5"/>
      <c r="M3" s="5"/>
      <c r="N3" s="5"/>
      <c r="O3" s="5"/>
      <c r="P3" s="11"/>
      <c r="Q3" s="11"/>
      <c r="R3" s="5"/>
      <c r="S3" s="5"/>
      <c r="T3" s="12" t="s">
        <v>335</v>
      </c>
      <c r="U3" s="12"/>
      <c r="V3" s="12"/>
      <c r="W3" s="12"/>
      <c r="X3" s="12"/>
      <c r="Y3" s="12"/>
      <c r="Z3" s="13"/>
      <c r="AA3" s="252"/>
      <c r="AB3" s="253"/>
      <c r="AC3" s="253"/>
      <c r="AD3" s="253"/>
      <c r="AE3" s="253"/>
      <c r="AF3" s="253"/>
      <c r="AG3" s="253"/>
      <c r="AH3" s="254"/>
      <c r="AI3" s="14"/>
      <c r="AJ3" s="94" t="s">
        <v>413</v>
      </c>
    </row>
    <row r="4" spans="1:46" ht="14.25" customHeight="1" x14ac:dyDescent="0.25">
      <c r="B4" s="8"/>
      <c r="C4" s="8"/>
      <c r="D4" s="5"/>
      <c r="E4" s="5"/>
      <c r="F4" s="5"/>
      <c r="G4" s="5"/>
      <c r="H4" s="5"/>
      <c r="I4" s="5"/>
      <c r="J4" s="5"/>
      <c r="K4" s="5"/>
      <c r="L4" s="5"/>
      <c r="M4" s="5"/>
      <c r="N4" s="5"/>
      <c r="O4" s="5"/>
      <c r="P4" s="11"/>
      <c r="Q4" s="11"/>
      <c r="R4" s="11"/>
      <c r="S4" s="62"/>
      <c r="T4" s="56" t="str">
        <f>IF(AA3&lt;&gt;"",AA3,IF(AA4&lt;&gt;"",RIGHT(LEFT(AA4,LEN(AA4)-2),LEN(AA4)-4),""))</f>
        <v/>
      </c>
      <c r="U4" s="93" t="str">
        <f>IF(T4&lt;&gt;"",VLOOKUP(T4,Domein!A2:B13,2,FALSE),"")</f>
        <v/>
      </c>
      <c r="V4" s="12"/>
      <c r="W4" s="12"/>
      <c r="X4" s="12"/>
      <c r="Y4" s="12"/>
      <c r="Z4" s="13"/>
      <c r="AA4" s="256" t="str">
        <f>IF(AA3&lt;&gt;"","",IF(ISNA(VLOOKUP(LEFT($G$15,1),Domein!$AN$2:$AO$15,2,FALSE)),"","( " &amp; VLOOKUP(LEFT($G$15,1),Domein!$AN$2:$AO$15,2,FALSE) &amp; " )"))</f>
        <v/>
      </c>
      <c r="AB4" s="257"/>
      <c r="AC4" s="257"/>
      <c r="AD4" s="257"/>
      <c r="AE4" s="257"/>
      <c r="AF4" s="257"/>
      <c r="AG4" s="257"/>
      <c r="AH4" s="258"/>
      <c r="AI4" s="14"/>
      <c r="AJ4" s="94" t="str">
        <f>IF(U4&lt;&gt;"",VLOOKUP(U4,Domein!AN2:AP8,3,FALSE),"")</f>
        <v/>
      </c>
    </row>
    <row r="5" spans="1:46" ht="14.25" customHeight="1" x14ac:dyDescent="0.2">
      <c r="B5" s="8"/>
      <c r="C5" s="8"/>
      <c r="D5" s="5"/>
      <c r="E5" s="5"/>
      <c r="F5" s="5"/>
      <c r="G5" s="5"/>
      <c r="H5" s="5"/>
      <c r="I5" s="5"/>
      <c r="J5" s="5"/>
      <c r="K5" s="5"/>
      <c r="L5" s="5"/>
      <c r="M5" s="5"/>
      <c r="N5" s="5"/>
      <c r="O5" s="5"/>
      <c r="P5" s="59"/>
      <c r="Q5" s="60"/>
      <c r="R5" s="61"/>
      <c r="S5" s="56" t="str">
        <f>IF(S3&lt;&gt;"",VLOOKUP(S3,Domein!A2:C13,3),"")</f>
        <v/>
      </c>
      <c r="T5" s="7" t="s">
        <v>336</v>
      </c>
      <c r="AA5" s="248"/>
      <c r="AB5" s="249"/>
      <c r="AC5" s="249"/>
      <c r="AD5" s="249"/>
      <c r="AE5" s="249"/>
      <c r="AF5" s="249"/>
      <c r="AG5" s="249"/>
      <c r="AH5" s="250"/>
      <c r="AI5" s="14"/>
      <c r="AJ5" s="14"/>
    </row>
    <row r="6" spans="1:46" ht="14.25" customHeight="1" x14ac:dyDescent="0.2">
      <c r="B6" s="8"/>
      <c r="C6" s="8"/>
      <c r="D6" s="5"/>
      <c r="E6" s="5"/>
      <c r="F6" s="5"/>
      <c r="G6" s="5"/>
      <c r="H6" s="5"/>
      <c r="I6" s="5"/>
      <c r="J6" s="5"/>
      <c r="K6" s="5"/>
      <c r="L6" s="5"/>
      <c r="M6" s="5"/>
      <c r="N6" s="5"/>
      <c r="O6" s="5"/>
      <c r="P6" s="259"/>
      <c r="Q6" s="259"/>
      <c r="R6" s="23"/>
      <c r="S6" s="5"/>
      <c r="T6" s="12"/>
      <c r="U6" s="12"/>
      <c r="V6" s="12"/>
      <c r="W6" s="12"/>
      <c r="X6" s="12"/>
      <c r="Y6" s="12"/>
      <c r="Z6" s="13"/>
      <c r="AA6" s="201"/>
      <c r="AB6" s="202"/>
      <c r="AC6" s="202"/>
      <c r="AD6" s="202"/>
      <c r="AE6" s="202"/>
      <c r="AF6" s="202"/>
      <c r="AG6" s="202"/>
      <c r="AH6" s="203"/>
      <c r="AI6" s="14"/>
      <c r="AJ6" s="14"/>
    </row>
    <row r="7" spans="1:46" ht="14.25" customHeight="1" x14ac:dyDescent="0.2">
      <c r="B7" s="8"/>
      <c r="C7" s="8"/>
      <c r="D7" s="5"/>
      <c r="E7" s="5"/>
      <c r="F7" s="5"/>
      <c r="G7" s="5"/>
      <c r="H7" s="5"/>
      <c r="I7" s="5"/>
      <c r="J7" s="5"/>
      <c r="K7" s="5"/>
      <c r="L7" s="5"/>
      <c r="M7" s="5"/>
      <c r="N7" s="5"/>
      <c r="O7" s="36"/>
      <c r="P7" s="244"/>
      <c r="Q7" s="244"/>
      <c r="R7" s="244"/>
      <c r="S7" s="71"/>
      <c r="T7" s="12" t="s">
        <v>337</v>
      </c>
      <c r="U7" s="12"/>
      <c r="V7" s="12"/>
      <c r="W7" s="12"/>
      <c r="X7" s="12"/>
      <c r="Y7" s="12"/>
      <c r="Z7" s="13"/>
      <c r="AA7" s="228"/>
      <c r="AB7" s="229"/>
      <c r="AC7" s="229"/>
      <c r="AD7" s="229"/>
      <c r="AE7" s="229"/>
      <c r="AF7" s="229"/>
      <c r="AG7" s="229"/>
      <c r="AH7" s="229"/>
      <c r="AI7" s="14"/>
      <c r="AJ7" s="14"/>
    </row>
    <row r="8" spans="1:46" ht="13.5" customHeight="1" x14ac:dyDescent="0.2">
      <c r="B8" s="29" t="s">
        <v>338</v>
      </c>
      <c r="C8" s="8"/>
      <c r="D8" s="5"/>
      <c r="E8" s="5"/>
      <c r="F8" s="5"/>
      <c r="G8" s="23"/>
      <c r="H8" s="23"/>
      <c r="I8" s="23"/>
      <c r="J8" s="72" t="s">
        <v>339</v>
      </c>
      <c r="K8" s="23"/>
      <c r="L8" s="23"/>
      <c r="M8" s="23"/>
      <c r="N8" s="5"/>
      <c r="O8" s="5"/>
      <c r="P8" s="241"/>
      <c r="Q8" s="242"/>
      <c r="R8" s="243"/>
      <c r="S8" s="5"/>
      <c r="T8" s="12"/>
      <c r="U8" s="12"/>
      <c r="V8" s="12"/>
      <c r="W8" s="12"/>
      <c r="X8" s="12"/>
      <c r="Y8" s="12"/>
      <c r="Z8" s="17"/>
      <c r="AA8" s="260"/>
      <c r="AB8" s="260"/>
      <c r="AC8" s="260"/>
      <c r="AD8" s="260"/>
      <c r="AE8" s="260"/>
      <c r="AF8" s="260"/>
      <c r="AG8" s="260"/>
      <c r="AH8" s="260"/>
      <c r="AI8" s="14"/>
      <c r="AJ8" s="14"/>
    </row>
    <row r="9" spans="1:46" ht="15.75" customHeight="1" x14ac:dyDescent="0.2">
      <c r="B9" s="8"/>
      <c r="C9" s="8"/>
      <c r="D9" s="5"/>
      <c r="E9" s="5"/>
      <c r="F9" s="36"/>
      <c r="G9" s="188"/>
      <c r="H9" s="188"/>
      <c r="I9" s="188"/>
      <c r="J9" s="188"/>
      <c r="K9" s="188"/>
      <c r="L9" s="188"/>
      <c r="M9" s="188"/>
      <c r="N9" s="18"/>
      <c r="O9" s="189"/>
      <c r="P9" s="190"/>
      <c r="Q9" s="191"/>
      <c r="R9" s="192"/>
      <c r="S9" s="5"/>
      <c r="T9" s="12"/>
      <c r="U9" s="19"/>
      <c r="V9" s="19"/>
      <c r="W9" s="20"/>
      <c r="X9" s="20"/>
      <c r="Y9" s="20"/>
      <c r="Z9" s="21"/>
      <c r="AA9" s="188"/>
      <c r="AB9" s="188"/>
      <c r="AC9" s="188"/>
      <c r="AD9" s="188"/>
      <c r="AE9" s="188"/>
      <c r="AF9" s="188"/>
      <c r="AG9" s="188"/>
      <c r="AH9" s="188"/>
      <c r="AI9" s="14"/>
      <c r="AJ9" s="14"/>
    </row>
    <row r="10" spans="1:46" ht="12.75" customHeight="1" thickBot="1" x14ac:dyDescent="0.25">
      <c r="B10" s="22"/>
      <c r="C10" s="22"/>
      <c r="D10" s="23"/>
      <c r="E10" s="23"/>
      <c r="F10" s="23"/>
      <c r="G10" s="187"/>
      <c r="H10" s="188"/>
      <c r="I10" s="188"/>
      <c r="J10" s="188"/>
      <c r="K10" s="188"/>
      <c r="L10" s="188"/>
      <c r="M10" s="240"/>
      <c r="N10" s="24"/>
      <c r="O10" s="23"/>
      <c r="P10" s="23"/>
      <c r="Q10" s="23"/>
      <c r="R10" s="23"/>
      <c r="S10" s="23"/>
      <c r="T10" s="23"/>
      <c r="U10" s="23"/>
      <c r="V10" s="23"/>
      <c r="W10" s="23"/>
      <c r="X10" s="23"/>
      <c r="Y10" s="23"/>
      <c r="Z10" s="25"/>
      <c r="AA10" s="187"/>
      <c r="AB10" s="188"/>
      <c r="AC10" s="188"/>
      <c r="AD10" s="188"/>
      <c r="AE10" s="188"/>
      <c r="AF10" s="188"/>
      <c r="AG10" s="188"/>
      <c r="AH10" s="188"/>
      <c r="AI10" s="14"/>
      <c r="AJ10" s="14"/>
    </row>
    <row r="11" spans="1:46" ht="20.100000000000001" customHeight="1" x14ac:dyDescent="0.25">
      <c r="B11" s="230" t="s">
        <v>340</v>
      </c>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2"/>
      <c r="AI11" s="6"/>
      <c r="AJ11" s="6"/>
      <c r="AK11" s="81" t="str">
        <f>IF(MAX(AK13:AK20,AM16)&gt;0,"F","T")</f>
        <v>F</v>
      </c>
      <c r="AT11" s="45"/>
    </row>
    <row r="12" spans="1:46" ht="8.1" customHeight="1" x14ac:dyDescent="0.2">
      <c r="A12" s="36"/>
      <c r="B12" s="247"/>
      <c r="C12" s="247"/>
      <c r="D12" s="247"/>
      <c r="E12" s="247"/>
      <c r="F12" s="247"/>
      <c r="G12" s="247"/>
      <c r="H12" s="247"/>
      <c r="I12" s="247"/>
      <c r="J12" s="247"/>
      <c r="K12" s="26"/>
      <c r="L12" s="27"/>
      <c r="M12" s="27"/>
      <c r="N12" s="27"/>
      <c r="O12" s="27"/>
      <c r="P12" s="27"/>
      <c r="Q12" s="27"/>
      <c r="R12" s="27"/>
      <c r="S12" s="27"/>
      <c r="T12" s="27"/>
      <c r="U12" s="27"/>
      <c r="V12" s="27"/>
      <c r="W12" s="27"/>
      <c r="X12" s="27"/>
      <c r="Y12" s="27"/>
      <c r="Z12" s="27"/>
      <c r="AA12" s="27"/>
      <c r="AB12" s="27"/>
      <c r="AC12" s="187"/>
      <c r="AD12" s="188"/>
      <c r="AE12" s="188"/>
      <c r="AF12" s="188"/>
      <c r="AG12" s="188"/>
      <c r="AH12" s="188"/>
      <c r="AI12" s="14"/>
    </row>
    <row r="13" spans="1:46" ht="16.5" customHeight="1" x14ac:dyDescent="0.2">
      <c r="A13" s="36"/>
      <c r="B13" s="66" t="s">
        <v>88</v>
      </c>
      <c r="C13"/>
      <c r="D13" s="199" t="str">
        <f>IF(G15="","",IF(ISNA(VLOOKUP($G$15,Domein!$AJ$2:$AM$50000,3,FALSE)),"",VLOOKUP($G$15,Domein!$AJ$2:$AM$50000,3,FALSE)))</f>
        <v/>
      </c>
      <c r="E13" s="199"/>
      <c r="F13" s="199"/>
      <c r="G13" s="66" t="s">
        <v>98</v>
      </c>
      <c r="H13" s="199" t="str">
        <f>IF(G15="","",IF(ISNA(VLOOKUP($G$15,Domein!$AJ$2:$AM$50000,4,FALSE)),"",VLOOKUP($G$15,Domein!$AJ$2:$AM$50000,4,FALSE)))</f>
        <v/>
      </c>
      <c r="I13" s="199"/>
      <c r="J13" s="199"/>
      <c r="K13" s="8"/>
      <c r="L13" s="5"/>
      <c r="M13" s="209" t="s">
        <v>341</v>
      </c>
      <c r="N13" s="210"/>
      <c r="O13" s="210"/>
      <c r="P13" s="210"/>
      <c r="Q13" s="210"/>
      <c r="R13" s="211"/>
      <c r="S13" s="213"/>
      <c r="T13" s="214"/>
      <c r="U13" s="215"/>
      <c r="V13" s="212" t="s">
        <v>342</v>
      </c>
      <c r="W13" s="210"/>
      <c r="X13" s="210"/>
      <c r="Y13" s="210"/>
      <c r="Z13" s="210"/>
      <c r="AA13" s="210"/>
      <c r="AB13" s="210"/>
      <c r="AC13" s="211"/>
      <c r="AD13" s="235"/>
      <c r="AE13" s="236"/>
      <c r="AF13" s="236"/>
      <c r="AG13" s="237"/>
      <c r="AH13" s="5"/>
      <c r="AJ13" s="95" t="s">
        <v>343</v>
      </c>
      <c r="AK13" s="81">
        <f>IF(G15="",1,0)</f>
        <v>1</v>
      </c>
      <c r="AL13" s="96" t="s">
        <v>350</v>
      </c>
      <c r="AM13" s="97" t="str">
        <f>LEFT(G25,1)</f>
        <v/>
      </c>
    </row>
    <row r="14" spans="1:46" ht="16.5" customHeight="1" x14ac:dyDescent="0.2">
      <c r="B14" s="26"/>
      <c r="C14" s="26"/>
      <c r="D14" s="27"/>
      <c r="E14" s="27"/>
      <c r="F14" s="27"/>
      <c r="G14" s="27"/>
      <c r="H14" s="27"/>
      <c r="I14" s="27"/>
      <c r="J14" s="27"/>
      <c r="K14" s="5"/>
      <c r="L14" s="5"/>
      <c r="M14" s="209" t="s">
        <v>344</v>
      </c>
      <c r="N14" s="210"/>
      <c r="O14" s="210"/>
      <c r="P14" s="210"/>
      <c r="Q14" s="210"/>
      <c r="R14" s="211"/>
      <c r="S14" s="216"/>
      <c r="T14" s="216"/>
      <c r="U14" s="217"/>
      <c r="V14" s="212" t="s">
        <v>345</v>
      </c>
      <c r="W14" s="210"/>
      <c r="X14" s="210"/>
      <c r="Y14" s="210"/>
      <c r="Z14" s="210"/>
      <c r="AA14" s="210"/>
      <c r="AB14" s="210"/>
      <c r="AC14" s="211"/>
      <c r="AD14" s="218"/>
      <c r="AE14" s="219"/>
      <c r="AF14" s="219"/>
      <c r="AG14" s="220"/>
      <c r="AH14" s="16"/>
      <c r="AI14" s="14"/>
      <c r="AJ14" s="95" t="str">
        <f>IF(ISNA(VLOOKUP($G$15,Domein!$AJ$2:$AK$50000,2,FALSE)),"",VLOOKUP($G$15,Domein!$AJ$2:$AK$50000,2,FALSE))</f>
        <v/>
      </c>
      <c r="AK14" s="81">
        <f>IF(AJ14&lt;&gt;"",IF(AJ14&lt;&gt;AI17,1,0),0)</f>
        <v>0</v>
      </c>
      <c r="AL14" s="89" t="s">
        <v>335</v>
      </c>
      <c r="AM14" s="98" t="str">
        <f>U4</f>
        <v/>
      </c>
    </row>
    <row r="15" spans="1:46" ht="16.5" customHeight="1" x14ac:dyDescent="0.2">
      <c r="B15" s="8" t="s">
        <v>343</v>
      </c>
      <c r="C15" s="8"/>
      <c r="D15" s="5"/>
      <c r="E15" s="5"/>
      <c r="F15" s="5"/>
      <c r="G15" s="193"/>
      <c r="H15" s="194"/>
      <c r="I15" s="194"/>
      <c r="J15" s="195"/>
      <c r="K15" s="28"/>
      <c r="L15" s="28"/>
      <c r="M15" s="209" t="s">
        <v>347</v>
      </c>
      <c r="N15" s="210"/>
      <c r="O15" s="210"/>
      <c r="P15" s="210"/>
      <c r="Q15" s="210"/>
      <c r="R15" s="211"/>
      <c r="S15" s="216"/>
      <c r="T15" s="238"/>
      <c r="U15" s="239"/>
      <c r="V15" s="212" t="s">
        <v>348</v>
      </c>
      <c r="W15" s="210"/>
      <c r="X15" s="210"/>
      <c r="Y15" s="210"/>
      <c r="Z15" s="210"/>
      <c r="AA15" s="210"/>
      <c r="AB15" s="210"/>
      <c r="AC15" s="211"/>
      <c r="AD15" s="233"/>
      <c r="AE15" s="234"/>
      <c r="AF15" s="234"/>
      <c r="AG15" s="234"/>
      <c r="AH15" s="49"/>
      <c r="AI15" s="14"/>
      <c r="AJ15" s="95" t="s">
        <v>349</v>
      </c>
      <c r="AK15" s="81">
        <f>IF(L23="",1,IF(AND(L23="VP",OR(S13="",S15="",AD13="",AD15="")),2,0))</f>
        <v>0</v>
      </c>
      <c r="AL15" s="89" t="s">
        <v>343</v>
      </c>
      <c r="AM15" s="98" t="str">
        <f>IF(G15&lt;&gt;"",LEFT(G15,1),"")</f>
        <v/>
      </c>
    </row>
    <row r="16" spans="1:46" ht="8.1" customHeight="1" x14ac:dyDescent="0.2">
      <c r="B16" s="8"/>
      <c r="C16" s="8"/>
      <c r="D16" s="5"/>
      <c r="E16" s="5"/>
      <c r="F16" s="5"/>
      <c r="G16" s="224"/>
      <c r="H16" s="225"/>
      <c r="I16" s="225"/>
      <c r="J16" s="226"/>
      <c r="K16" s="15"/>
      <c r="L16" s="15"/>
      <c r="M16" s="5"/>
      <c r="N16" s="5"/>
      <c r="O16" s="5"/>
      <c r="P16" s="5"/>
      <c r="Q16" s="5"/>
      <c r="R16" s="221"/>
      <c r="S16" s="222"/>
      <c r="T16" s="222"/>
      <c r="U16" s="223"/>
      <c r="V16" s="5"/>
      <c r="W16" s="5"/>
      <c r="X16" s="5"/>
      <c r="Y16" s="5"/>
      <c r="Z16" s="5"/>
      <c r="AA16" s="5"/>
      <c r="AB16" s="5"/>
      <c r="AC16" s="200"/>
      <c r="AD16" s="200"/>
      <c r="AE16" s="200"/>
      <c r="AF16" s="200"/>
      <c r="AG16" s="200"/>
      <c r="AH16" s="200"/>
      <c r="AI16" s="14"/>
      <c r="AJ16" s="95" t="s">
        <v>61</v>
      </c>
      <c r="AK16" s="81">
        <f>IF(G24="",1,0)</f>
        <v>1</v>
      </c>
      <c r="AL16" s="90" t="s">
        <v>400</v>
      </c>
      <c r="AM16" s="99">
        <f>IF(AND(AM13&lt;&gt;"",AM14&lt;&gt;"",AM15&lt;&gt;""),IF(AND(AM13=AM14,AM14=AM15),0,1),1)</f>
        <v>1</v>
      </c>
    </row>
    <row r="17" spans="2:37" ht="15" customHeight="1" x14ac:dyDescent="0.2">
      <c r="B17" s="8" t="s">
        <v>346</v>
      </c>
      <c r="C17" s="8"/>
      <c r="D17" s="5"/>
      <c r="E17" s="5"/>
      <c r="F17" s="5"/>
      <c r="G17" s="193"/>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8"/>
      <c r="AI17" s="95" t="str">
        <f>IF(G18&lt;&gt;"",RIGHT(LEFT(G18,LEN(G18)-2),LEN(G18)-4),IF(G17&lt;&gt;"",G17,""))</f>
        <v/>
      </c>
      <c r="AJ17" s="95" t="s">
        <v>350</v>
      </c>
      <c r="AK17" s="81">
        <f>IF(G25="",1,0)</f>
        <v>1</v>
      </c>
    </row>
    <row r="18" spans="2:37" ht="12.75" customHeight="1" x14ac:dyDescent="0.2">
      <c r="B18" s="8"/>
      <c r="C18" s="8"/>
      <c r="D18" s="48"/>
      <c r="E18" s="47"/>
      <c r="F18" s="47"/>
      <c r="G18" s="227" t="str">
        <f>IF(G15="","",IF(ISNA(VLOOKUP($G$15,Domein!$AJ$2:$AM$50000,2,FALSE)),"","( " &amp; VLOOKUP($G$15,Domein!$AJ$2:$AM$50000,2,FALSE) &amp; " )"))</f>
        <v/>
      </c>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6"/>
      <c r="AI18" s="14"/>
      <c r="AJ18" s="95" t="s">
        <v>351</v>
      </c>
      <c r="AK18" s="81">
        <f>IF(AND(AK80=0,AI30=1),1,0)</f>
        <v>1</v>
      </c>
    </row>
    <row r="19" spans="2:37" ht="15" customHeight="1" x14ac:dyDescent="0.2">
      <c r="B19" s="8" t="s">
        <v>352</v>
      </c>
      <c r="C19" s="8"/>
      <c r="D19" s="5"/>
      <c r="E19" s="5"/>
      <c r="F19" s="5"/>
      <c r="G19" s="193"/>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5"/>
      <c r="AI19" s="14"/>
      <c r="AJ19" s="81" t="s">
        <v>384</v>
      </c>
      <c r="AK19" s="81">
        <f>IF(AND(AA3="",AA4=""),1,IF(AA5="",1,0))</f>
        <v>1</v>
      </c>
    </row>
    <row r="20" spans="2:37" ht="12.75" customHeight="1" thickBot="1" x14ac:dyDescent="0.25">
      <c r="B20" s="22"/>
      <c r="C20" s="22"/>
      <c r="D20" s="23"/>
      <c r="E20" s="23"/>
      <c r="F20" s="23"/>
      <c r="G20" s="201"/>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3"/>
      <c r="AI20" s="14"/>
      <c r="AJ20" s="81" t="s">
        <v>390</v>
      </c>
      <c r="AK20" s="81">
        <f>IF(OR(S15="",AD15=""),1,0)</f>
        <v>1</v>
      </c>
    </row>
    <row r="21" spans="2:37" ht="20.100000000000001" customHeight="1" thickBot="1" x14ac:dyDescent="0.3">
      <c r="B21" s="204" t="s">
        <v>353</v>
      </c>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6"/>
      <c r="AI21" s="6"/>
      <c r="AJ21" s="6"/>
    </row>
    <row r="22" spans="2:37" ht="12.75" customHeight="1" x14ac:dyDescent="0.2">
      <c r="B22" s="26"/>
      <c r="C22" s="26"/>
      <c r="D22" s="27"/>
      <c r="E22" s="27"/>
      <c r="F22" s="27"/>
      <c r="G22" s="27"/>
      <c r="H22" s="27"/>
      <c r="I22" s="27"/>
      <c r="J22" s="27"/>
      <c r="K22" s="27"/>
      <c r="L22" s="27"/>
      <c r="M22" s="27"/>
      <c r="N22" s="27"/>
      <c r="O22" s="27"/>
      <c r="P22" s="27"/>
      <c r="Q22" s="27"/>
      <c r="R22" s="196"/>
      <c r="S22" s="197"/>
      <c r="T22" s="197"/>
      <c r="U22" s="198"/>
      <c r="V22" s="27"/>
      <c r="W22" s="27"/>
      <c r="X22" s="27"/>
      <c r="Y22" s="27"/>
      <c r="Z22" s="27"/>
      <c r="AA22" s="27"/>
      <c r="AB22" s="27"/>
      <c r="AC22" s="27"/>
      <c r="AD22" s="27"/>
      <c r="AE22" s="27"/>
      <c r="AF22" s="27"/>
      <c r="AG22" s="27"/>
      <c r="AH22" s="27"/>
    </row>
    <row r="23" spans="2:37" ht="12.75" customHeight="1" x14ac:dyDescent="0.2">
      <c r="B23" s="29" t="s">
        <v>349</v>
      </c>
      <c r="C23" s="29"/>
      <c r="D23" s="30"/>
      <c r="E23" s="30"/>
      <c r="F23" s="30"/>
      <c r="G23" s="268"/>
      <c r="H23" s="269"/>
      <c r="I23" s="269"/>
      <c r="J23" s="270"/>
      <c r="K23" s="94" t="str">
        <f>IF(G23="","",VLOOKUP(G23,Domein!O2:P7,2))</f>
        <v/>
      </c>
      <c r="L23" s="94" t="str">
        <f>IF(G23&lt;&gt;"",K23,IF(M23&lt;&gt;"(  )",RIGHT(LEFT(M23,LEN(M23)-2),LEN(M23)-4),""))</f>
        <v>SB</v>
      </c>
      <c r="M23" s="166" t="str">
        <f>IF(G23="","( SB )","( "&amp;L23&amp;" )")</f>
        <v>( SB )</v>
      </c>
      <c r="N23" s="167"/>
      <c r="O23" s="168"/>
      <c r="P23" s="166"/>
      <c r="Q23" s="167"/>
      <c r="R23" s="167"/>
      <c r="S23" s="167"/>
      <c r="T23" s="167"/>
      <c r="U23" s="167"/>
      <c r="V23" s="168"/>
      <c r="W23" s="14"/>
      <c r="X23" s="31"/>
      <c r="Y23" s="31"/>
      <c r="Z23" s="108" t="b">
        <f>IF(ISNA(IF(G25&lt;&gt;"",VLOOKUP(G25,Domein!T:Y,2,FALSE),"")=TRUE),"",IF(G25&lt;&gt;"",VLOOKUP(G25,Domein!T:Y,2,FALSE)))</f>
        <v>0</v>
      </c>
      <c r="AA23" s="277" t="str">
        <f>IF(G25&lt;&gt;"",IF(Z23&lt;&gt;"T","","Monsternemer afdrukken op het analyserapport"),"")</f>
        <v/>
      </c>
      <c r="AB23" s="277"/>
      <c r="AC23" s="277"/>
      <c r="AD23" s="277"/>
      <c r="AE23" s="277"/>
      <c r="AF23" s="277"/>
      <c r="AG23" s="277"/>
      <c r="AH23" s="278"/>
      <c r="AI23" s="32"/>
      <c r="AJ23" s="32"/>
    </row>
    <row r="24" spans="2:37" ht="12.75" customHeight="1" x14ac:dyDescent="0.2">
      <c r="B24" s="29" t="s">
        <v>61</v>
      </c>
      <c r="C24" s="29"/>
      <c r="D24" s="30"/>
      <c r="E24" s="30"/>
      <c r="F24" s="30"/>
      <c r="G24" s="261"/>
      <c r="H24" s="262"/>
      <c r="I24" s="262"/>
      <c r="J24" s="263"/>
      <c r="K24" s="94" t="str">
        <f>IF(L24&lt;&gt;"",UPPER(VLOOKUP(L24,Domein!M2:N8,2,FALSE)),"")</f>
        <v/>
      </c>
      <c r="L24" s="94" t="str">
        <f>IF(G24 &lt;&gt; "",UPPER(VLOOKUP(G24,Domein!L2:N8,2,FALSE)),"")</f>
        <v/>
      </c>
      <c r="M24" s="166" t="str">
        <f>IF(G24="","(  )","( "&amp;L24&amp;" )")</f>
        <v>(  )</v>
      </c>
      <c r="N24" s="167"/>
      <c r="O24" s="168"/>
      <c r="P24" s="92" t="s">
        <v>401</v>
      </c>
      <c r="Q24" s="23"/>
      <c r="R24" s="264"/>
      <c r="S24" s="265"/>
      <c r="T24" s="265"/>
      <c r="U24" s="266"/>
      <c r="V24" s="50" t="str">
        <f>IF(R24="","(  )","("&amp;IF(R24="In het veld","j",IF(R24="Op het lab","n",""))&amp;")")</f>
        <v>(  )</v>
      </c>
      <c r="W24" s="94" t="str">
        <f>IF(V24="(  )","",SUBSTITUTE(SUBSTITUTE(V24,"(",""),")",""))</f>
        <v/>
      </c>
      <c r="X24" s="31"/>
      <c r="Y24" s="83"/>
      <c r="Z24" s="109" t="b">
        <f>IF(ISNA(IF(G25&lt;&gt;"",VLOOKUP(G25,Domein!T:Y,3,FALSE),"")=TRUE),"",IF(G25&lt;&gt;"",VLOOKUP(G25,Domein!T:Y,3,FALSE)))</f>
        <v>0</v>
      </c>
      <c r="AA24" s="279" t="str">
        <f>IF(G25&lt;&gt;"",IF(Z24&lt;&gt;"T","","Monsternemer opnemen in Mail onderwerp regel"),"")</f>
        <v/>
      </c>
      <c r="AB24" s="279"/>
      <c r="AC24" s="279"/>
      <c r="AD24" s="279"/>
      <c r="AE24" s="279"/>
      <c r="AF24" s="279"/>
      <c r="AG24" s="279"/>
      <c r="AH24" s="280"/>
      <c r="AI24" s="94">
        <f>IF(IFERROR(SEARCH("no2",ADHOC!AP79),0)=0,IF(IFERROR(SEARCH("no3",ADHOC!AP79),0)=0,IF(IFERROR(SEARCH("not",ADHOC!AP79),0)=0,0,1),1),1)</f>
        <v>0</v>
      </c>
      <c r="AJ24" s="32"/>
    </row>
    <row r="25" spans="2:37" ht="12.75" customHeight="1" x14ac:dyDescent="0.2">
      <c r="B25" s="29" t="s">
        <v>437</v>
      </c>
      <c r="C25" s="22"/>
      <c r="D25" s="23"/>
      <c r="E25" s="23"/>
      <c r="F25" s="23"/>
      <c r="G25" s="274"/>
      <c r="H25" s="275"/>
      <c r="I25" s="275"/>
      <c r="J25" s="276"/>
      <c r="K25" s="94" t="str">
        <f>IF(G25&lt;&gt;"",G25,"")</f>
        <v/>
      </c>
      <c r="L25" s="46"/>
      <c r="M25" s="166" t="str">
        <f>IF(G25="","(  )","( "&amp;K25&amp;" )")</f>
        <v>(  )</v>
      </c>
      <c r="N25" s="167"/>
      <c r="O25" s="168"/>
      <c r="P25" s="132" t="s">
        <v>354</v>
      </c>
      <c r="Q25" s="133"/>
      <c r="R25" s="163"/>
      <c r="S25" s="164"/>
      <c r="T25" s="164"/>
      <c r="U25" s="165"/>
      <c r="V25" s="134" t="str">
        <f>IF(R25&lt;&gt;"","("&amp;R25&amp;" dg)",IF(ISNA(VLOOKUP($K$25,Domein!$T$2:$Y$50000,6,FALSE)),"(dg)",VLOOKUP($K$25,Domein!$T$2:$Y$50000,6,FALSE)))</f>
        <v>(dg)</v>
      </c>
      <c r="W25" s="94" t="str">
        <f>SUBSTITUTE(SUBSTITUTE(SUBSTITUTE(V25,"(","")," dg)",""),"dg)","")</f>
        <v/>
      </c>
      <c r="X25" s="51"/>
      <c r="Y25" s="52"/>
      <c r="Z25" s="110" t="b">
        <f>IF(ISNA(IF(G25&lt;&gt;"",VLOOKUP(G25,Domein!T:Y,4,FALSE),"")=TRUE),"",IF(G25&lt;&gt;"",VLOOKUP(G25,Domein!T:Y,4,FALSE)))</f>
        <v>0</v>
      </c>
      <c r="AA25" s="281" t="str">
        <f>IF(G25&lt;&gt;"",IF(Z25&lt;&gt;"T","","Monsternemer ontvangt Rapport als CC"),"")</f>
        <v/>
      </c>
      <c r="AB25" s="281"/>
      <c r="AC25" s="281"/>
      <c r="AD25" s="281"/>
      <c r="AE25" s="281"/>
      <c r="AF25" s="281"/>
      <c r="AG25" s="281"/>
      <c r="AH25" s="282"/>
      <c r="AI25" s="94" t="str">
        <f>IF(R24&lt;&gt;"",AD25,IF(AJ25="","",AJ25))</f>
        <v/>
      </c>
      <c r="AJ25" s="94" t="str">
        <f>TRIM(SUBSTITUTE(SUBSTITUTE(AG25,"dg)",""),"(",""))</f>
        <v/>
      </c>
    </row>
    <row r="26" spans="2:37" ht="12.75" customHeight="1" thickBot="1" x14ac:dyDescent="0.25">
      <c r="B26" s="22"/>
      <c r="C26" s="22"/>
      <c r="D26" s="23"/>
      <c r="E26" s="23"/>
      <c r="F26" s="23"/>
      <c r="G26" s="187"/>
      <c r="H26" s="188"/>
      <c r="I26" s="188"/>
      <c r="J26" s="240"/>
      <c r="K26" s="23"/>
      <c r="L26" s="23"/>
      <c r="M26" s="23"/>
      <c r="N26" s="23"/>
      <c r="O26" s="23"/>
      <c r="P26" s="23"/>
      <c r="Q26" s="23"/>
      <c r="R26" s="187"/>
      <c r="S26" s="188"/>
      <c r="T26" s="188"/>
      <c r="U26" s="240"/>
      <c r="V26" s="23"/>
      <c r="W26" s="23"/>
      <c r="X26" s="23"/>
      <c r="Y26" s="23"/>
      <c r="Z26" s="110" t="b">
        <f>IF(ISNA(IF(G25&lt;&gt;"",VLOOKUP(G25,Domein!T:Y,5,FALSE),"")=TRUE),"",IF(G25&lt;&gt;"",VLOOKUP(G25,Domein!T:Y,5,FALSE)))</f>
        <v>0</v>
      </c>
      <c r="AA26" s="281" t="str">
        <f>IF(G25&lt;&gt;"",IF(Z26&lt;&gt;"T","","Monsternemer ontvangt Opdracht Bevestiging"),"")</f>
        <v/>
      </c>
      <c r="AB26" s="281"/>
      <c r="AC26" s="281"/>
      <c r="AD26" s="281"/>
      <c r="AE26" s="281"/>
      <c r="AF26" s="281"/>
      <c r="AG26" s="281"/>
      <c r="AH26" s="282"/>
      <c r="AI26" s="14"/>
      <c r="AJ26" s="14"/>
    </row>
    <row r="27" spans="2:37" ht="20.100000000000001" customHeight="1" thickBot="1" x14ac:dyDescent="0.3">
      <c r="B27" s="271" t="s">
        <v>355</v>
      </c>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3"/>
      <c r="AI27" s="6"/>
      <c r="AJ27" s="6"/>
    </row>
    <row r="28" spans="2:37" ht="12.75" customHeight="1" x14ac:dyDescent="0.2">
      <c r="B28" s="283" t="s">
        <v>135</v>
      </c>
      <c r="C28" s="284"/>
      <c r="D28" s="284"/>
      <c r="E28" s="285"/>
      <c r="F28" s="267" t="s">
        <v>237</v>
      </c>
      <c r="G28" s="267"/>
      <c r="H28" s="267" t="s">
        <v>192</v>
      </c>
      <c r="I28" s="267"/>
      <c r="J28" s="290" t="s">
        <v>169</v>
      </c>
      <c r="K28" s="291"/>
      <c r="L28" s="291"/>
      <c r="M28" s="291"/>
      <c r="N28" s="291"/>
      <c r="O28" s="292"/>
      <c r="P28" s="267" t="s">
        <v>106</v>
      </c>
      <c r="Q28" s="267"/>
      <c r="R28" s="267" t="s">
        <v>180</v>
      </c>
      <c r="S28" s="267"/>
      <c r="T28" s="267" t="s">
        <v>240</v>
      </c>
      <c r="U28" s="267"/>
      <c r="V28" s="267" t="s">
        <v>462</v>
      </c>
      <c r="W28" s="267"/>
      <c r="X28" s="267"/>
      <c r="Y28" s="267"/>
      <c r="Z28" s="267"/>
      <c r="AA28" s="267"/>
      <c r="AB28" s="267" t="s">
        <v>144</v>
      </c>
      <c r="AC28" s="267"/>
      <c r="AD28" s="267" t="s">
        <v>467</v>
      </c>
      <c r="AE28" s="290"/>
      <c r="AF28" s="283" t="s">
        <v>469</v>
      </c>
      <c r="AG28" s="284"/>
      <c r="AH28" s="285"/>
      <c r="AI28" s="33"/>
      <c r="AJ28" s="33"/>
    </row>
    <row r="29" spans="2:37" ht="12.75" customHeight="1" x14ac:dyDescent="0.2">
      <c r="B29" s="303" t="str">
        <f>IF(ISNA(VLOOKUP(ADHOC!B28,Domein!$AG$2:$AI$50,3,FALSE)),"",IF(VLOOKUP(ADHOC!B28,Domein!$AG$2:$AI$50,3,FALSE)=0,"",VLOOKUP(ADHOC!B28,Domein!$AG$2:$AI$50,3,FALSE)))</f>
        <v>m3</v>
      </c>
      <c r="C29" s="303"/>
      <c r="D29" s="303"/>
      <c r="E29" s="303"/>
      <c r="F29" s="296" t="str">
        <f>IF(ISNA(VLOOKUP(ADHOC!F28,Domein!$AG$2:$AI$50,3,FALSE)),"",IF(VLOOKUP(ADHOC!F28,Domein!$AG$2:$AI$50,3,FALSE)=0,"",VLOOKUP(ADHOC!F28,Domein!$AG$2:$AI$50,3,FALSE)))</f>
        <v/>
      </c>
      <c r="G29" s="296"/>
      <c r="H29" s="296" t="str">
        <f>IF(ISNA(VLOOKUP(ADHOC!H28,Domein!$AG$2:$AI$50,3,FALSE)),"",IF(VLOOKUP(ADHOC!H28,Domein!$AG$2:$AI$50,3,FALSE)=0,"",VLOOKUP(ADHOC!H28,Domein!$AG$2:$AI$50,3,FALSE)))</f>
        <v>oC</v>
      </c>
      <c r="I29" s="296"/>
      <c r="J29" s="304" t="str">
        <f>IF(ISNA(VLOOKUP(ADHOC!J28,Domein!$AG$2:$AI$50,3,FALSE)),"",IF(VLOOKUP(ADHOC!J28,Domein!$AG$2:$AI$50,3,FALSE)=0,"",VLOOKUP(ADHOC!J28,Domein!$AG$2:$AI$50,3,FALSE)))</f>
        <v/>
      </c>
      <c r="K29" s="305"/>
      <c r="L29" s="305"/>
      <c r="M29" s="305"/>
      <c r="N29" s="305"/>
      <c r="O29" s="306"/>
      <c r="P29" s="296" t="str">
        <f>IF(ISNA(VLOOKUP(ADHOC!P28,Domein!$AG$2:$AI$50,3,FALSE)),"",IF(VLOOKUP(ADHOC!P28,Domein!$AG$2:$AI$50,3,FALSE)=0,"",VLOOKUP(ADHOC!P28,Domein!$AG$2:$AI$50,3,FALSE)))</f>
        <v>mS/m</v>
      </c>
      <c r="Q29" s="296"/>
      <c r="R29" s="296" t="str">
        <f>IF(ISNA(VLOOKUP(ADHOC!R28,Domein!$AG$2:$AI$50,3,FALSE)),"",IF(VLOOKUP(ADHOC!R28,Domein!$AG$2:$AI$50,3,FALSE)=0,"",VLOOKUP(ADHOC!R28,Domein!$AG$2:$AI$50,3,FALSE)))</f>
        <v>mm</v>
      </c>
      <c r="S29" s="296"/>
      <c r="T29" s="296" t="str">
        <f>IF(ISNA(VLOOKUP(ADHOC!T28,Domein!$AG$2:$AI$50,3,FALSE)),"",IF(VLOOKUP(ADHOC!T28,Domein!$AG$2:$AI$50,3,FALSE)=0,"",VLOOKUP(ADHOC!T28,Domein!$AG$2:$AI$50,3,FALSE)))</f>
        <v>mg/l</v>
      </c>
      <c r="U29" s="296"/>
      <c r="V29" s="296" t="str">
        <f>IF(ISNA(VLOOKUP(ADHOC!V28,Domein!$AG$2:$AI$50,3,FALSE)),"",IF(VLOOKUP(ADHOC!V28,Domein!$AG$2:$AI$50,3,FALSE)=0,"",VLOOKUP(ADHOC!V28,Domein!$AG$2:$AI$50,3,FALSE)))</f>
        <v>%</v>
      </c>
      <c r="W29" s="296"/>
      <c r="X29" s="296"/>
      <c r="Y29" s="296"/>
      <c r="Z29" s="296"/>
      <c r="AA29" s="296"/>
      <c r="AB29" s="296" t="str">
        <f>IF(ISNA(VLOOKUP(ADHOC!AB28,Domein!$AG$2:$AI$50,3,FALSE)),"",IF(VLOOKUP(ADHOC!AB28,Domein!$AG$2:$AI$50,3,FALSE)=0,"",VLOOKUP(ADHOC!AB28,Domein!$AG$2:$AI$50,3,FALSE)))</f>
        <v>cm</v>
      </c>
      <c r="AC29" s="296"/>
      <c r="AD29" s="296" t="str">
        <f>IF(ISNA(VLOOKUP(ADHOC!AD28,Domein!$AG$2:$AI$50,3,FALSE)),"",IF(VLOOKUP(ADHOC!AD28,Domein!$AG$2:$AI$50,3,FALSE)=0,"",VLOOKUP(ADHOC!AD28,Domein!$AG$2:$AI$50,3,FALSE)))</f>
        <v/>
      </c>
      <c r="AE29" s="307"/>
      <c r="AF29" s="308" t="str">
        <f>IF(ISNA(VLOOKUP(ADHOC!AF28,Domein!$AG$2:$AI$50,3,FALSE)),"",IF(VLOOKUP(ADHOC!AF28,Domein!$AG$2:$AI$50,3,FALSE)=0,"",VLOOKUP(ADHOC!AF28,Domein!$AG$2:$AI$50,3,FALSE)))</f>
        <v/>
      </c>
      <c r="AG29" s="309"/>
      <c r="AH29" s="310"/>
      <c r="AI29" s="33"/>
      <c r="AJ29" s="33"/>
    </row>
    <row r="30" spans="2:37" ht="24.75" customHeight="1" x14ac:dyDescent="0.2">
      <c r="B30" s="287"/>
      <c r="C30" s="288"/>
      <c r="D30" s="288"/>
      <c r="E30" s="289"/>
      <c r="F30" s="286"/>
      <c r="G30" s="286"/>
      <c r="H30" s="286"/>
      <c r="I30" s="286"/>
      <c r="J30" s="287"/>
      <c r="K30" s="288"/>
      <c r="L30" s="288"/>
      <c r="M30" s="288"/>
      <c r="N30" s="288"/>
      <c r="O30" s="289"/>
      <c r="P30" s="286"/>
      <c r="Q30" s="286"/>
      <c r="R30" s="286"/>
      <c r="S30" s="286"/>
      <c r="T30" s="286"/>
      <c r="U30" s="286"/>
      <c r="V30" s="286"/>
      <c r="W30" s="286"/>
      <c r="X30" s="286"/>
      <c r="Y30" s="286"/>
      <c r="Z30" s="286"/>
      <c r="AA30" s="286"/>
      <c r="AB30" s="286"/>
      <c r="AC30" s="286"/>
      <c r="AD30" s="286"/>
      <c r="AE30" s="287"/>
      <c r="AF30" s="287"/>
      <c r="AG30" s="288"/>
      <c r="AH30" s="289"/>
      <c r="AI30" s="14">
        <f>IF(AND(B30="",F30="",H30="",J30="",P30="",R30="",T30="",V30="",AB30="",AD30="",AF30="")=TRUE,1,0)</f>
        <v>1</v>
      </c>
      <c r="AJ30" s="14"/>
    </row>
    <row r="31" spans="2:37" ht="7.5" customHeight="1" x14ac:dyDescent="0.2">
      <c r="B31" s="300"/>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2"/>
      <c r="AI31" s="32"/>
      <c r="AJ31" s="32"/>
    </row>
    <row r="32" spans="2:37" ht="18.75" customHeight="1" thickBot="1" x14ac:dyDescent="0.3">
      <c r="B32" s="297" t="s">
        <v>356</v>
      </c>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9"/>
      <c r="AI32" s="32"/>
      <c r="AJ32" s="32"/>
    </row>
    <row r="33" spans="1:46" ht="20.100000000000001" customHeight="1" thickBot="1" x14ac:dyDescent="0.3">
      <c r="B33" s="204" t="s">
        <v>65</v>
      </c>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6"/>
      <c r="AI33" s="6"/>
      <c r="AJ33" s="6"/>
    </row>
    <row r="34" spans="1:46" ht="7.5" customHeight="1" x14ac:dyDescent="0.2">
      <c r="B34" s="34"/>
      <c r="C34" s="34"/>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25"/>
      <c r="AD34" s="27"/>
      <c r="AE34" s="27"/>
      <c r="AF34" s="200"/>
      <c r="AG34" s="200"/>
      <c r="AH34" s="200"/>
      <c r="AI34" s="14"/>
      <c r="AJ34" s="14"/>
    </row>
    <row r="35" spans="1:46" ht="14.25" customHeight="1" x14ac:dyDescent="0.2">
      <c r="B35" s="169"/>
      <c r="C35" s="170"/>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295"/>
      <c r="AD35" s="171"/>
      <c r="AE35" s="171"/>
      <c r="AF35" s="293"/>
      <c r="AG35" s="294"/>
      <c r="AH35" s="294"/>
      <c r="AJ35" s="14"/>
      <c r="AK35" s="14">
        <f>IF(AND(B35="",F35="",H35="",J35="",P35="",T35="",R35="",V35="",AB35="",AB35="",AD35="",AF35=""),0,1)</f>
        <v>0</v>
      </c>
      <c r="AL35" s="81" t="s">
        <v>357</v>
      </c>
      <c r="AM35" s="81" t="s">
        <v>358</v>
      </c>
      <c r="AN35" s="81" t="s">
        <v>359</v>
      </c>
      <c r="AO35" s="38" t="str">
        <f>IF(B35&lt;&gt;"",B35&amp;";","")&amp;IF(F35&lt;&gt;"",F35&amp;";","")&amp;IF(H35&lt;&gt;"",H35&amp;";","")&amp;IF(J35&lt;&gt;"",J35&amp;";","")&amp;IF(P35&lt;&gt;"",P35&amp;";","")&amp;IF(R34&lt;&gt;"",R35&amp;";","")&amp;IF(T35&lt;&gt;"",T35&amp;";","")&amp;IF(V35&lt;&gt;"",V35&amp;";","")&amp;IF(AB35&lt;&gt;"",AB35&amp;";","")&amp;IF(AD35&lt;&gt;"",AD35&amp;";","")&amp;IF(AF35&lt;&gt;"",AF35&amp;";","")</f>
        <v/>
      </c>
      <c r="AP35" s="7" t="s">
        <v>360</v>
      </c>
    </row>
    <row r="36" spans="1:46" ht="12.75" customHeight="1" thickBot="1" x14ac:dyDescent="0.25">
      <c r="B36" s="137"/>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9"/>
      <c r="AI36" s="14"/>
      <c r="AJ36" s="14"/>
      <c r="AL36" s="82" t="str">
        <f>IF(S13&lt;&gt;"",YEAR(S13) &amp; "-" &amp; IF(LEN(MONTH(S13)) = 1,"0"&amp; MONTH(S13),MONTH(S13)) &amp; "-" &amp; IF(LEN(DAY(S13)) = 1,"0"&amp; DAY(S13),DAY(S13)),"")</f>
        <v/>
      </c>
      <c r="AM36" s="82" t="str">
        <f>IF(S14&lt;&gt;"",YEAR(S14) &amp; "-" &amp; IF(LEN(MONTH(S14)) = 1,"0"&amp; MONTH(S14),MONTH(S14)) &amp; "-" &amp; IF(LEN(DAY(S14)) = 1,"0"&amp; DAY(S14),DAY(S14)),"")</f>
        <v/>
      </c>
      <c r="AN36" s="82" t="str">
        <f>IF(S15&lt;&gt;"",YEAR(S15) &amp; "-" &amp; IF(LEN(MONTH(S15)) = 1,"0"&amp; MONTH(S15),MONTH(S15)) &amp; "-" &amp; IF(LEN(DAY(S15)) = 1,"0"&amp; DAY(S15),DAY(S15)),"")</f>
        <v/>
      </c>
    </row>
    <row r="37" spans="1:46" ht="20.100000000000001" customHeight="1" thickBot="1" x14ac:dyDescent="0.3">
      <c r="B37" s="172" t="str">
        <f>IF($AK$80=0,"Geen test geselecteerd!!!")</f>
        <v>Geen test geselecteerd!!!</v>
      </c>
      <c r="C37" s="173"/>
      <c r="D37" s="173"/>
      <c r="E37" s="173"/>
      <c r="F37" s="173"/>
      <c r="G37" s="173"/>
      <c r="H37" s="173"/>
      <c r="I37" s="173"/>
      <c r="J37" s="173"/>
      <c r="K37" s="173"/>
      <c r="L37" s="173"/>
      <c r="M37" s="173"/>
      <c r="N37" s="173"/>
      <c r="O37" s="173"/>
      <c r="P37" s="205" t="s">
        <v>361</v>
      </c>
      <c r="Q37" s="205"/>
      <c r="R37" s="205"/>
      <c r="S37" s="205"/>
      <c r="T37" s="205"/>
      <c r="U37" s="205"/>
      <c r="V37" s="172" t="s">
        <v>362</v>
      </c>
      <c r="W37" s="173"/>
      <c r="X37" s="173"/>
      <c r="Y37" s="173"/>
      <c r="Z37" s="173"/>
      <c r="AA37" s="173"/>
      <c r="AB37" s="173"/>
      <c r="AC37" s="173"/>
      <c r="AD37" s="173"/>
      <c r="AE37" s="173"/>
      <c r="AF37" s="173"/>
      <c r="AG37" s="173"/>
      <c r="AH37" s="173"/>
      <c r="AI37" s="6"/>
      <c r="AJ37" s="6"/>
      <c r="AL37" s="69"/>
    </row>
    <row r="38" spans="1:46" ht="14.25" customHeight="1" x14ac:dyDescent="0.2">
      <c r="A38" s="36"/>
      <c r="B38" s="119"/>
      <c r="C38" s="81">
        <f>IF(TRIM(B38)="",0,1)</f>
        <v>0</v>
      </c>
      <c r="D38" s="145" t="s">
        <v>363</v>
      </c>
      <c r="E38" s="146"/>
      <c r="F38" s="146"/>
      <c r="G38" s="146"/>
      <c r="H38" s="146"/>
      <c r="I38" s="146"/>
      <c r="J38" s="146"/>
      <c r="K38" s="100" t="e">
        <f>IF(D38&lt;&gt;"",VLOOKUP(D38,Domein!$D$2:$J$150,$K$24,FALSE),"")</f>
        <v>#REF!</v>
      </c>
      <c r="L38" s="100">
        <f>IF(D38&lt;&gt;"",IF(B38&lt;&gt;"",IF(AND(K38&lt;&gt;"fout",K38&lt;&gt;0),0,1),0),"")</f>
        <v>0</v>
      </c>
      <c r="M38" s="120"/>
      <c r="N38" s="81">
        <f>IF(TRIM(M38)="",0,1)</f>
        <v>0</v>
      </c>
      <c r="O38" s="149" t="s">
        <v>382</v>
      </c>
      <c r="P38" s="150"/>
      <c r="Q38" s="150"/>
      <c r="R38" s="150"/>
      <c r="S38" s="150"/>
      <c r="T38" s="150"/>
      <c r="U38" s="150"/>
      <c r="V38" s="151"/>
      <c r="W38" s="100" t="e">
        <f>IF(O38&lt;&gt;"",VLOOKUP(O38,Domein!$D$2:$J$150,$K$24,FALSE),"")</f>
        <v>#REF!</v>
      </c>
      <c r="X38" s="100">
        <f>IF(O38&lt;&gt;"",IF(M38&lt;&gt;"",IF(AND(W38&lt;&gt;"fout", W38&lt;&gt;0),0,1),0),"")</f>
        <v>0</v>
      </c>
      <c r="Y38" s="120"/>
      <c r="Z38" s="81">
        <f>IF(TRIM(Y38)="",0,1)</f>
        <v>0</v>
      </c>
      <c r="AA38" s="142" t="s">
        <v>289</v>
      </c>
      <c r="AB38" s="143"/>
      <c r="AC38" s="143"/>
      <c r="AD38" s="143"/>
      <c r="AE38" s="143"/>
      <c r="AF38" s="143"/>
      <c r="AG38" s="143"/>
      <c r="AH38" s="144"/>
      <c r="AI38" s="100" t="e">
        <f>IF(AA38&lt;&gt;"",VLOOKUP(AA38,Domein!$D$2:$J$150,$K$24,FALSE),"")</f>
        <v>#REF!</v>
      </c>
      <c r="AJ38" s="100">
        <f t="shared" ref="AJ38:AJ50" si="0">IF(AA38&lt;&gt;"",IF(Y38&lt;&gt;"",IF(AND(AI38&lt;&gt;"fout", AI38&lt;&gt;0),0,1),0),"")</f>
        <v>0</v>
      </c>
      <c r="AL38" s="76" t="str">
        <f t="shared" ref="AL38:AL74" si="1">IF(AND(C38=1,L38&lt;&gt;1),K38&amp;"|","")</f>
        <v/>
      </c>
      <c r="AM38" s="77" t="str">
        <f t="shared" ref="AM38:AM74" si="2">IF(AND(N38=1,X38&lt;&gt;1),W38&amp;"|","")</f>
        <v/>
      </c>
      <c r="AN38" s="78" t="str">
        <f t="shared" ref="AN38:AN66" si="3">IF(AND(Z38=1,AJ38&lt;&gt;1),AI38&amp;"|","")</f>
        <v/>
      </c>
      <c r="AO38" s="75" t="str">
        <f>IF(B30="","",IF(ISNA(VLOOKUP(ADHOC!B28,Domein!$AG$2:$AI$150,2,FALSE)),"",VLOOKUP(ADHOC!B28,Domein!$AG$2:$AI$150,2,FALSE))&amp;"|")</f>
        <v/>
      </c>
      <c r="AP38" s="75" t="str">
        <f>IF(AO38="","",SUBSTITUTE(AO38,"|","^"&amp;AQ38&amp;"|"))</f>
        <v/>
      </c>
      <c r="AQ38" s="116" t="str">
        <f>IF(B30="","",B30)</f>
        <v/>
      </c>
      <c r="AS38" s="73"/>
      <c r="AT38" s="73"/>
    </row>
    <row r="39" spans="1:46" ht="14.25" customHeight="1" x14ac:dyDescent="0.2">
      <c r="A39" s="36"/>
      <c r="B39" s="120"/>
      <c r="C39" s="81">
        <f t="shared" ref="C39:C74" si="4">IF(TRIM(B39)="",0,1)</f>
        <v>0</v>
      </c>
      <c r="D39" s="145" t="s">
        <v>92</v>
      </c>
      <c r="E39" s="146"/>
      <c r="F39" s="146"/>
      <c r="G39" s="146"/>
      <c r="H39" s="146"/>
      <c r="I39" s="146"/>
      <c r="J39" s="146"/>
      <c r="K39" s="100" t="e">
        <f>IF(D39&lt;&gt;"",VLOOKUP(D39,Domein!$D$2:$J$150,$K$24,FALSE),"")</f>
        <v>#REF!</v>
      </c>
      <c r="L39" s="100">
        <f t="shared" ref="L39:L74" si="5">IF(D39&lt;&gt;"",IF(B39&lt;&gt;"",IF(AND(K39&lt;&gt;"fout",K39&lt;&gt;0),0,1),0),"")</f>
        <v>0</v>
      </c>
      <c r="M39" s="120"/>
      <c r="N39" s="81">
        <f t="shared" ref="N39:N75" si="6">IF(TRIM(M39)="",0,1)</f>
        <v>0</v>
      </c>
      <c r="O39" s="142" t="s">
        <v>193</v>
      </c>
      <c r="P39" s="143"/>
      <c r="Q39" s="143"/>
      <c r="R39" s="143"/>
      <c r="S39" s="143"/>
      <c r="T39" s="143"/>
      <c r="U39" s="143"/>
      <c r="V39" s="144"/>
      <c r="W39" s="100" t="e">
        <f>IF(O39&lt;&gt;"",VLOOKUP(O39,Domein!$D$2:$J$150,$K$24,FALSE),"")</f>
        <v>#REF!</v>
      </c>
      <c r="X39" s="100">
        <f t="shared" ref="X39:X50" si="7">IF(O39&lt;&gt;"",IF(M39&lt;&gt;"",IF(AND(W39&lt;&gt;"fout", W39&lt;&gt;0),0,1),0),"")</f>
        <v>0</v>
      </c>
      <c r="Y39" s="120"/>
      <c r="Z39" s="81">
        <f t="shared" ref="Z39:Z75" si="8">IF(TRIM(Y39)="",0,1)</f>
        <v>0</v>
      </c>
      <c r="AA39" s="142" t="s">
        <v>291</v>
      </c>
      <c r="AB39" s="143"/>
      <c r="AC39" s="143"/>
      <c r="AD39" s="143"/>
      <c r="AE39" s="143"/>
      <c r="AF39" s="143"/>
      <c r="AG39" s="143"/>
      <c r="AH39" s="144"/>
      <c r="AI39" s="100" t="e">
        <f>IF(AA39&lt;&gt;"",VLOOKUP(AA39,Domein!$D$2:$J$150,$K$24,FALSE),"")</f>
        <v>#REF!</v>
      </c>
      <c r="AJ39" s="100">
        <f t="shared" si="0"/>
        <v>0</v>
      </c>
      <c r="AL39" s="79" t="str">
        <f t="shared" si="1"/>
        <v/>
      </c>
      <c r="AM39" s="88" t="str">
        <f t="shared" si="2"/>
        <v/>
      </c>
      <c r="AN39" s="80" t="str">
        <f t="shared" si="3"/>
        <v/>
      </c>
      <c r="AO39" s="38" t="str">
        <f>IF(F30="","",IF(ISNA(VLOOKUP(ADHOC!F28,Domein!$AG$2:$AI$150,2,FALSE)),"",VLOOKUP(ADHOC!F28,Domein!$AG$2:$AI$150,2,FALSE))&amp;"|")</f>
        <v/>
      </c>
      <c r="AP39" s="38" t="str">
        <f t="shared" ref="AP39:AP48" si="9">IF(AO39="","",SUBSTITUTE(AO39,"|","^"&amp;AQ39&amp;"|"))</f>
        <v/>
      </c>
      <c r="AQ39" s="117" t="str">
        <f>IF(F30="","",F30)</f>
        <v/>
      </c>
      <c r="AS39" s="73"/>
      <c r="AT39" s="73"/>
    </row>
    <row r="40" spans="1:46" x14ac:dyDescent="0.2">
      <c r="B40" s="120"/>
      <c r="C40" s="81">
        <f t="shared" si="4"/>
        <v>0</v>
      </c>
      <c r="D40" s="145" t="s">
        <v>364</v>
      </c>
      <c r="E40" s="146"/>
      <c r="F40" s="146"/>
      <c r="G40" s="146"/>
      <c r="H40" s="146"/>
      <c r="I40" s="146"/>
      <c r="J40" s="146"/>
      <c r="K40" s="100" t="e">
        <f>IF(D40&lt;&gt;"",VLOOKUP(D40,Domein!$D$2:$J$150,$K$24,FALSE),"")</f>
        <v>#REF!</v>
      </c>
      <c r="L40" s="100">
        <f t="shared" si="5"/>
        <v>0</v>
      </c>
      <c r="M40" s="120"/>
      <c r="N40" s="81">
        <f t="shared" si="6"/>
        <v>0</v>
      </c>
      <c r="O40" s="147" t="s">
        <v>196</v>
      </c>
      <c r="P40" s="148"/>
      <c r="Q40" s="148"/>
      <c r="R40" s="148"/>
      <c r="S40" s="148"/>
      <c r="T40" s="148"/>
      <c r="U40" s="148"/>
      <c r="V40" s="148"/>
      <c r="W40" s="100" t="e">
        <f>IF(O40&lt;&gt;"",VLOOKUP(O40,Domein!$D$2:$J$150,$K$24,FALSE),"")</f>
        <v>#REF!</v>
      </c>
      <c r="X40" s="100">
        <f t="shared" si="7"/>
        <v>0</v>
      </c>
      <c r="Y40" s="120"/>
      <c r="Z40" s="81">
        <f t="shared" si="8"/>
        <v>0</v>
      </c>
      <c r="AA40" s="142" t="s">
        <v>294</v>
      </c>
      <c r="AB40" s="143"/>
      <c r="AC40" s="143"/>
      <c r="AD40" s="143"/>
      <c r="AE40" s="143"/>
      <c r="AF40" s="143"/>
      <c r="AG40" s="143"/>
      <c r="AH40" s="144"/>
      <c r="AI40" s="100" t="e">
        <f>IF(AA40&lt;&gt;"",VLOOKUP(AA40,Domein!$D$2:$J$150,$K$24,FALSE),"")</f>
        <v>#REF!</v>
      </c>
      <c r="AJ40" s="100">
        <f t="shared" si="0"/>
        <v>0</v>
      </c>
      <c r="AL40" s="79" t="str">
        <f t="shared" si="1"/>
        <v/>
      </c>
      <c r="AM40" s="88" t="str">
        <f t="shared" si="2"/>
        <v/>
      </c>
      <c r="AN40" s="80" t="str">
        <f t="shared" si="3"/>
        <v/>
      </c>
      <c r="AO40" s="38" t="str">
        <f>IF(H30="","",IF(ISNA(VLOOKUP(ADHOC!H28,Domein!$AG$2:$AI$150,2,FALSE)),"",VLOOKUP(ADHOC!H28,Domein!$AG$2:$AI$150,2,FALSE))&amp;"|")</f>
        <v/>
      </c>
      <c r="AP40" s="38" t="str">
        <f t="shared" si="9"/>
        <v/>
      </c>
      <c r="AQ40" s="117" t="str">
        <f>IF(H30="","",H30)</f>
        <v/>
      </c>
      <c r="AS40" s="73"/>
      <c r="AT40" s="73"/>
    </row>
    <row r="41" spans="1:46" x14ac:dyDescent="0.2">
      <c r="B41" s="120"/>
      <c r="C41" s="81">
        <f t="shared" si="4"/>
        <v>0</v>
      </c>
      <c r="D41" s="145" t="s">
        <v>365</v>
      </c>
      <c r="E41" s="146"/>
      <c r="F41" s="146"/>
      <c r="G41" s="146"/>
      <c r="H41" s="146"/>
      <c r="I41" s="146"/>
      <c r="J41" s="146"/>
      <c r="K41" s="100" t="e">
        <f>IF(D41&lt;&gt;"",VLOOKUP(D41,Domein!$D$2:$J$150,$K$24,FALSE),"")</f>
        <v>#REF!</v>
      </c>
      <c r="L41" s="100">
        <f t="shared" si="5"/>
        <v>0</v>
      </c>
      <c r="M41" s="120"/>
      <c r="N41" s="81">
        <f t="shared" si="6"/>
        <v>0</v>
      </c>
      <c r="O41" s="147" t="s">
        <v>198</v>
      </c>
      <c r="P41" s="148"/>
      <c r="Q41" s="148"/>
      <c r="R41" s="148"/>
      <c r="S41" s="148"/>
      <c r="T41" s="148"/>
      <c r="U41" s="148"/>
      <c r="V41" s="148"/>
      <c r="W41" s="100" t="e">
        <f>IF(O41&lt;&gt;"",VLOOKUP(O41,Domein!$D$2:$J$150,$K$24,FALSE),"")</f>
        <v>#REF!</v>
      </c>
      <c r="X41" s="100">
        <f t="shared" si="7"/>
        <v>0</v>
      </c>
      <c r="Y41" s="120"/>
      <c r="Z41" s="81">
        <f t="shared" si="8"/>
        <v>0</v>
      </c>
      <c r="AA41" s="142" t="s">
        <v>296</v>
      </c>
      <c r="AB41" s="143"/>
      <c r="AC41" s="143"/>
      <c r="AD41" s="143"/>
      <c r="AE41" s="143"/>
      <c r="AF41" s="143"/>
      <c r="AG41" s="143"/>
      <c r="AH41" s="144"/>
      <c r="AI41" s="100" t="e">
        <f>IF(AA41&lt;&gt;"",VLOOKUP(AA41,Domein!$D$2:$J$150,$K$24,FALSE),"")</f>
        <v>#REF!</v>
      </c>
      <c r="AJ41" s="100">
        <f t="shared" si="0"/>
        <v>0</v>
      </c>
      <c r="AL41" s="102" t="str">
        <f t="shared" si="1"/>
        <v/>
      </c>
      <c r="AM41" s="88" t="str">
        <f t="shared" si="2"/>
        <v/>
      </c>
      <c r="AN41" s="80" t="str">
        <f t="shared" si="3"/>
        <v/>
      </c>
      <c r="AO41" s="38" t="str">
        <f>IF(J30="","",IF(ISNA(VLOOKUP(ADHOC!J28,Domein!$AG$2:$AI$150,2,FALSE)),"",VLOOKUP(ADHOC!J28,Domein!$AG$2:$AI$150,2,FALSE))&amp;"|")</f>
        <v/>
      </c>
      <c r="AP41" s="38" t="str">
        <f t="shared" si="9"/>
        <v/>
      </c>
      <c r="AQ41" s="117" t="str">
        <f>IF(J30="","",J30)</f>
        <v/>
      </c>
      <c r="AS41" s="73"/>
      <c r="AT41" s="73"/>
    </row>
    <row r="42" spans="1:46" x14ac:dyDescent="0.2">
      <c r="B42" s="120"/>
      <c r="C42" s="81">
        <f t="shared" si="4"/>
        <v>0</v>
      </c>
      <c r="D42" s="145" t="s">
        <v>112</v>
      </c>
      <c r="E42" s="146"/>
      <c r="F42" s="146"/>
      <c r="G42" s="146"/>
      <c r="H42" s="146"/>
      <c r="I42" s="146"/>
      <c r="J42" s="146"/>
      <c r="K42" s="100" t="e">
        <f>IF(D42&lt;&gt;"",VLOOKUP(D42,Domein!$D$2:$J$150,$K$24,FALSE),"")</f>
        <v>#REF!</v>
      </c>
      <c r="L42" s="100">
        <f t="shared" si="5"/>
        <v>0</v>
      </c>
      <c r="M42" s="120"/>
      <c r="N42" s="81">
        <f t="shared" si="6"/>
        <v>0</v>
      </c>
      <c r="O42" s="147" t="s">
        <v>201</v>
      </c>
      <c r="P42" s="148"/>
      <c r="Q42" s="148"/>
      <c r="R42" s="148"/>
      <c r="S42" s="148"/>
      <c r="T42" s="148"/>
      <c r="U42" s="148"/>
      <c r="V42" s="148"/>
      <c r="W42" s="100" t="e">
        <f>IF(O42&lt;&gt;"",VLOOKUP(O42,Domein!$D$2:$J$150,$K$24,FALSE),"")</f>
        <v>#REF!</v>
      </c>
      <c r="X42" s="100">
        <f t="shared" si="7"/>
        <v>0</v>
      </c>
      <c r="Y42" s="120"/>
      <c r="Z42" s="81">
        <f t="shared" si="8"/>
        <v>0</v>
      </c>
      <c r="AA42" s="142" t="s">
        <v>298</v>
      </c>
      <c r="AB42" s="143"/>
      <c r="AC42" s="143"/>
      <c r="AD42" s="143"/>
      <c r="AE42" s="143"/>
      <c r="AF42" s="143"/>
      <c r="AG42" s="143"/>
      <c r="AH42" s="144"/>
      <c r="AI42" s="100" t="e">
        <f>IF(AA42&lt;&gt;"",VLOOKUP(AA42,Domein!$D$2:$J$150,$K$24,FALSE),"")</f>
        <v>#REF!</v>
      </c>
      <c r="AJ42" s="100">
        <f t="shared" si="0"/>
        <v>0</v>
      </c>
      <c r="AL42" s="79" t="str">
        <f t="shared" si="1"/>
        <v/>
      </c>
      <c r="AM42" s="88" t="str">
        <f t="shared" si="2"/>
        <v/>
      </c>
      <c r="AN42" s="80" t="str">
        <f t="shared" si="3"/>
        <v/>
      </c>
      <c r="AO42" s="38" t="str">
        <f>IF(P30="","",IF(ISNA(VLOOKUP(ADHOC!P28,Domein!$AG$2:$AI$150,2,FALSE)),"",VLOOKUP(ADHOC!P28,Domein!$AG$2:$AI$150,2,FALSE))&amp;"|")</f>
        <v/>
      </c>
      <c r="AP42" s="38" t="str">
        <f t="shared" si="9"/>
        <v/>
      </c>
      <c r="AQ42" s="117" t="str">
        <f>IF(P30="","",P30)</f>
        <v/>
      </c>
      <c r="AS42" s="73"/>
      <c r="AT42" s="73"/>
    </row>
    <row r="43" spans="1:46" ht="14.25" customHeight="1" x14ac:dyDescent="0.2">
      <c r="B43" s="120"/>
      <c r="C43" s="81">
        <f t="shared" si="4"/>
        <v>0</v>
      </c>
      <c r="D43" s="157" t="s">
        <v>366</v>
      </c>
      <c r="E43" s="157"/>
      <c r="F43" s="157"/>
      <c r="G43" s="157"/>
      <c r="H43" s="157"/>
      <c r="I43" s="157"/>
      <c r="J43" s="183"/>
      <c r="K43" s="100" t="e">
        <f>IF(D43&lt;&gt;"",VLOOKUP(D43,Domein!$D$2:$J$150,$K$24,FALSE),"")</f>
        <v>#REF!</v>
      </c>
      <c r="L43" s="100">
        <f t="shared" si="5"/>
        <v>0</v>
      </c>
      <c r="M43" s="120"/>
      <c r="N43" s="81">
        <f t="shared" si="6"/>
        <v>0</v>
      </c>
      <c r="O43" s="147" t="s">
        <v>204</v>
      </c>
      <c r="P43" s="148"/>
      <c r="Q43" s="148"/>
      <c r="R43" s="148"/>
      <c r="S43" s="148"/>
      <c r="T43" s="148"/>
      <c r="U43" s="148"/>
      <c r="V43" s="148"/>
      <c r="W43" s="100" t="e">
        <f>IF(O43&lt;&gt;"",VLOOKUP(O43,Domein!$D$2:$J$150,$K$24,FALSE),"")</f>
        <v>#REF!</v>
      </c>
      <c r="X43" s="100">
        <f t="shared" si="7"/>
        <v>0</v>
      </c>
      <c r="Y43" s="158"/>
      <c r="Z43" s="81">
        <f t="shared" si="8"/>
        <v>0</v>
      </c>
      <c r="AA43" s="157" t="s">
        <v>300</v>
      </c>
      <c r="AB43" s="157"/>
      <c r="AC43" s="157"/>
      <c r="AD43" s="157"/>
      <c r="AE43" s="157"/>
      <c r="AF43" s="157"/>
      <c r="AG43" s="157"/>
      <c r="AH43" s="157"/>
      <c r="AI43" s="100" t="e">
        <f>IF(AA43&lt;&gt;"",VLOOKUP(AA43,Domein!$D$2:$J$150,$K$24,FALSE),"")</f>
        <v>#REF!</v>
      </c>
      <c r="AJ43" s="100">
        <f t="shared" si="0"/>
        <v>0</v>
      </c>
      <c r="AL43" s="79" t="str">
        <f t="shared" si="1"/>
        <v/>
      </c>
      <c r="AM43" s="88" t="str">
        <f t="shared" si="2"/>
        <v/>
      </c>
      <c r="AN43" s="80" t="str">
        <f t="shared" si="3"/>
        <v/>
      </c>
      <c r="AO43" s="38" t="str">
        <f>IF(R30="","",IF(ISNA(VLOOKUP(ADHOC!R28,Domein!$AG$2:$AI$150,2,FALSE)),"",VLOOKUP(ADHOC!R28,Domein!$AG$2:$AI$150,2,FALSE))&amp;"|")</f>
        <v/>
      </c>
      <c r="AP43" s="38" t="str">
        <f t="shared" si="9"/>
        <v/>
      </c>
      <c r="AQ43" s="117" t="str">
        <f>IF(R30="","",R30)</f>
        <v/>
      </c>
      <c r="AS43" s="73"/>
      <c r="AT43" s="73"/>
    </row>
    <row r="44" spans="1:46" ht="14.25" customHeight="1" x14ac:dyDescent="0.2">
      <c r="B44" s="120"/>
      <c r="C44" s="81">
        <f>IF(TRIM(B44)="",0,1)</f>
        <v>0</v>
      </c>
      <c r="D44" s="152" t="s">
        <v>122</v>
      </c>
      <c r="E44" s="152"/>
      <c r="F44" s="152"/>
      <c r="G44" s="152"/>
      <c r="H44" s="152"/>
      <c r="I44" s="152"/>
      <c r="J44" s="153"/>
      <c r="K44" s="100" t="e">
        <f>IF(D44&lt;&gt;"",VLOOKUP(D44,Domein!$D$2:$J$150,$K$24,FALSE),"")</f>
        <v>#REF!</v>
      </c>
      <c r="L44" s="100">
        <f>IF(D44&lt;&gt;"",IF(B44&lt;&gt;"",IF(AND(K44&lt;&gt;"fout",K44&lt;&gt;0),0,1),0),"")</f>
        <v>0</v>
      </c>
      <c r="M44" s="120"/>
      <c r="N44" s="81">
        <f t="shared" si="6"/>
        <v>0</v>
      </c>
      <c r="O44" s="147" t="s">
        <v>206</v>
      </c>
      <c r="P44" s="148"/>
      <c r="Q44" s="148"/>
      <c r="R44" s="148"/>
      <c r="S44" s="148"/>
      <c r="T44" s="148"/>
      <c r="U44" s="148"/>
      <c r="V44" s="148"/>
      <c r="W44" s="100" t="e">
        <f>IF(O44&lt;&gt;"",VLOOKUP(O44,Domein!$D$2:$J$150,$K$24,FALSE),"")</f>
        <v>#REF!</v>
      </c>
      <c r="X44" s="100">
        <f t="shared" si="7"/>
        <v>0</v>
      </c>
      <c r="Y44" s="159"/>
      <c r="Z44" s="81">
        <f t="shared" si="8"/>
        <v>0</v>
      </c>
      <c r="AA44" s="152"/>
      <c r="AB44" s="152"/>
      <c r="AC44" s="152"/>
      <c r="AD44" s="152"/>
      <c r="AE44" s="152"/>
      <c r="AF44" s="152"/>
      <c r="AG44" s="152"/>
      <c r="AH44" s="152"/>
      <c r="AI44" s="100" t="str">
        <f>IF(AA44&lt;&gt;"",VLOOKUP(AA44,Domein!$D$2:$J$150,$K$24,FALSE),"")</f>
        <v/>
      </c>
      <c r="AJ44" s="100" t="str">
        <f t="shared" si="0"/>
        <v/>
      </c>
      <c r="AL44" s="79" t="str">
        <f t="shared" si="1"/>
        <v/>
      </c>
      <c r="AM44" s="88" t="str">
        <f t="shared" si="2"/>
        <v/>
      </c>
      <c r="AN44" s="80" t="str">
        <f t="shared" si="3"/>
        <v/>
      </c>
      <c r="AO44" s="38" t="str">
        <f>IF(T30="","",IF(ISNA(VLOOKUP(ADHOC!T28,Domein!$AG$2:$AI$150,2,FALSE)),"",VLOOKUP(ADHOC!T28,Domein!$AG$2:$AI$150,2,FALSE))&amp;"|")</f>
        <v/>
      </c>
      <c r="AP44" s="38" t="str">
        <f t="shared" si="9"/>
        <v/>
      </c>
      <c r="AQ44" s="117" t="str">
        <f>IF(T30="","",T30)</f>
        <v/>
      </c>
      <c r="AS44" s="73"/>
      <c r="AT44" s="73"/>
    </row>
    <row r="45" spans="1:46" x14ac:dyDescent="0.2">
      <c r="B45" s="120"/>
      <c r="C45" s="81">
        <f t="shared" si="4"/>
        <v>0</v>
      </c>
      <c r="D45" s="145" t="s">
        <v>123</v>
      </c>
      <c r="E45" s="146"/>
      <c r="F45" s="146"/>
      <c r="G45" s="146"/>
      <c r="H45" s="146"/>
      <c r="I45" s="146"/>
      <c r="J45" s="146"/>
      <c r="K45" s="100" t="e">
        <f>IF(D45&lt;&gt;"",VLOOKUP(D45,Domein!$D$2:$J$150,$K$24,FALSE),"")</f>
        <v>#REF!</v>
      </c>
      <c r="L45" s="100">
        <f t="shared" si="5"/>
        <v>0</v>
      </c>
      <c r="M45" s="120"/>
      <c r="N45" s="81">
        <f t="shared" si="6"/>
        <v>0</v>
      </c>
      <c r="O45" s="147" t="s">
        <v>208</v>
      </c>
      <c r="P45" s="148"/>
      <c r="Q45" s="148"/>
      <c r="R45" s="148"/>
      <c r="S45" s="148"/>
      <c r="T45" s="148"/>
      <c r="U45" s="148"/>
      <c r="V45" s="148"/>
      <c r="W45" s="100" t="e">
        <f>IF(O45&lt;&gt;"",VLOOKUP(O45,Domein!$D$2:$J$150,$K$24,FALSE),"")</f>
        <v>#REF!</v>
      </c>
      <c r="X45" s="100">
        <f t="shared" si="7"/>
        <v>0</v>
      </c>
      <c r="Y45" s="120"/>
      <c r="Z45" s="81">
        <f t="shared" si="8"/>
        <v>0</v>
      </c>
      <c r="AA45" s="142" t="s">
        <v>301</v>
      </c>
      <c r="AB45" s="143"/>
      <c r="AC45" s="143"/>
      <c r="AD45" s="143"/>
      <c r="AE45" s="143"/>
      <c r="AF45" s="143"/>
      <c r="AG45" s="143"/>
      <c r="AH45" s="144"/>
      <c r="AI45" s="100" t="e">
        <f>IF(AA45&lt;&gt;"",VLOOKUP(AA45,Domein!$D$2:$J$150,$K$24,FALSE),"")</f>
        <v>#REF!</v>
      </c>
      <c r="AJ45" s="100">
        <f t="shared" si="0"/>
        <v>0</v>
      </c>
      <c r="AL45" s="79" t="str">
        <f t="shared" si="1"/>
        <v/>
      </c>
      <c r="AM45" s="88" t="str">
        <f t="shared" si="2"/>
        <v/>
      </c>
      <c r="AN45" s="80" t="str">
        <f t="shared" si="3"/>
        <v/>
      </c>
      <c r="AO45" s="38" t="str">
        <f>IF(V30="","",IF(ISNA(VLOOKUP(ADHOC!V28,Domein!$AG$2:$AI$150,2,FALSE)),"",VLOOKUP(ADHOC!V28,Domein!$AG$2:$AI$150,2,FALSE))&amp;"|")</f>
        <v/>
      </c>
      <c r="AP45" s="38" t="str">
        <f t="shared" si="9"/>
        <v/>
      </c>
      <c r="AQ45" s="117" t="str">
        <f>IF(V30="","",V30)</f>
        <v/>
      </c>
      <c r="AS45" s="73"/>
      <c r="AT45" s="73"/>
    </row>
    <row r="46" spans="1:46" x14ac:dyDescent="0.2">
      <c r="B46" s="120"/>
      <c r="C46" s="81">
        <f t="shared" si="4"/>
        <v>0</v>
      </c>
      <c r="D46" s="145" t="s">
        <v>124</v>
      </c>
      <c r="E46" s="146"/>
      <c r="F46" s="146"/>
      <c r="G46" s="146"/>
      <c r="H46" s="146"/>
      <c r="I46" s="146"/>
      <c r="J46" s="146"/>
      <c r="K46" s="100" t="e">
        <f>IF(D46&lt;&gt;"",VLOOKUP(D46,Domein!$D$2:$J$150,$K$24,FALSE),"")</f>
        <v>#REF!</v>
      </c>
      <c r="L46" s="100">
        <f t="shared" si="5"/>
        <v>0</v>
      </c>
      <c r="M46" s="120"/>
      <c r="N46" s="81">
        <f t="shared" si="6"/>
        <v>0</v>
      </c>
      <c r="O46" s="147" t="s">
        <v>211</v>
      </c>
      <c r="P46" s="148"/>
      <c r="Q46" s="148"/>
      <c r="R46" s="148"/>
      <c r="S46" s="148"/>
      <c r="T46" s="148"/>
      <c r="U46" s="148"/>
      <c r="V46" s="148"/>
      <c r="W46" s="100" t="e">
        <f>IF(O46&lt;&gt;"",VLOOKUP(O46,Domein!$D$2:$J$150,$K$24,FALSE),"")</f>
        <v>#REF!</v>
      </c>
      <c r="X46" s="100">
        <f t="shared" si="7"/>
        <v>0</v>
      </c>
      <c r="Y46" s="120"/>
      <c r="Z46" s="81">
        <f t="shared" si="8"/>
        <v>0</v>
      </c>
      <c r="AA46" s="142" t="s">
        <v>304</v>
      </c>
      <c r="AB46" s="143"/>
      <c r="AC46" s="143"/>
      <c r="AD46" s="143"/>
      <c r="AE46" s="143"/>
      <c r="AF46" s="143"/>
      <c r="AG46" s="143"/>
      <c r="AH46" s="144"/>
      <c r="AI46" s="100" t="e">
        <f>IF(AA46&lt;&gt;"",VLOOKUP(AA46,Domein!$D$2:$J$150,$K$24,FALSE),"")</f>
        <v>#REF!</v>
      </c>
      <c r="AJ46" s="100">
        <f t="shared" si="0"/>
        <v>0</v>
      </c>
      <c r="AL46" s="79" t="str">
        <f t="shared" si="1"/>
        <v/>
      </c>
      <c r="AM46" s="88" t="str">
        <f t="shared" si="2"/>
        <v/>
      </c>
      <c r="AN46" s="80" t="str">
        <f t="shared" si="3"/>
        <v/>
      </c>
      <c r="AO46" s="38" t="str">
        <f>IF(AB30="","",IF(ISNA(VLOOKUP(ADHOC!AB28,Domein!$AG$2:$AI$150,2,FALSE)),"",VLOOKUP(ADHOC!AB28,Domein!$AG$2:$AI$150,2,FALSE))&amp;"|")</f>
        <v/>
      </c>
      <c r="AP46" s="38" t="str">
        <f t="shared" si="9"/>
        <v/>
      </c>
      <c r="AQ46" s="117" t="str">
        <f>IF(AB30="","",AB30)</f>
        <v/>
      </c>
      <c r="AS46" s="73"/>
      <c r="AT46" s="73"/>
    </row>
    <row r="47" spans="1:46" x14ac:dyDescent="0.2">
      <c r="B47" s="121"/>
      <c r="C47" s="81">
        <f t="shared" si="4"/>
        <v>0</v>
      </c>
      <c r="D47" s="145" t="s">
        <v>126</v>
      </c>
      <c r="E47" s="146"/>
      <c r="F47" s="146"/>
      <c r="G47" s="146"/>
      <c r="H47" s="146"/>
      <c r="I47" s="146"/>
      <c r="J47" s="146"/>
      <c r="K47" s="100" t="e">
        <f>IF(D47&lt;&gt;"",VLOOKUP(D47,Domein!$D$2:$J$150,$K$24,FALSE),"")</f>
        <v>#REF!</v>
      </c>
      <c r="L47" s="100">
        <f t="shared" si="5"/>
        <v>0</v>
      </c>
      <c r="M47" s="120"/>
      <c r="N47" s="81">
        <f t="shared" si="6"/>
        <v>0</v>
      </c>
      <c r="O47" s="147" t="s">
        <v>214</v>
      </c>
      <c r="P47" s="147"/>
      <c r="Q47" s="147"/>
      <c r="R47" s="147"/>
      <c r="S47" s="147"/>
      <c r="T47" s="147"/>
      <c r="U47" s="147"/>
      <c r="V47" s="147"/>
      <c r="W47" s="100" t="e">
        <f>IF(O47&lt;&gt;"",VLOOKUP(O47,Domein!$D$2:$J$150,$K$24,FALSE),"")</f>
        <v>#REF!</v>
      </c>
      <c r="X47" s="100">
        <f t="shared" si="7"/>
        <v>0</v>
      </c>
      <c r="Y47" s="120"/>
      <c r="Z47" s="81">
        <f t="shared" si="8"/>
        <v>0</v>
      </c>
      <c r="AA47" s="142" t="s">
        <v>306</v>
      </c>
      <c r="AB47" s="143"/>
      <c r="AC47" s="143"/>
      <c r="AD47" s="143"/>
      <c r="AE47" s="143"/>
      <c r="AF47" s="143"/>
      <c r="AG47" s="143"/>
      <c r="AH47" s="144"/>
      <c r="AI47" s="100" t="e">
        <f>IF(AA47&lt;&gt;"",VLOOKUP(AA47,Domein!$D$2:$J$150,$K$24,FALSE),"")</f>
        <v>#REF!</v>
      </c>
      <c r="AJ47" s="100">
        <f t="shared" si="0"/>
        <v>0</v>
      </c>
      <c r="AL47" s="79" t="str">
        <f t="shared" si="1"/>
        <v/>
      </c>
      <c r="AM47" s="88" t="str">
        <f t="shared" si="2"/>
        <v/>
      </c>
      <c r="AN47" s="80" t="str">
        <f t="shared" si="3"/>
        <v/>
      </c>
      <c r="AO47" s="38" t="str">
        <f>IF(AD30="","",IF(ISNA(VLOOKUP(ADHOC!AD28,Domein!$AG$2:$AI$150,2,FALSE)),"",VLOOKUP(ADHOC!AD28,Domein!$AG$2:$AI$150,2,FALSE))&amp;"|")</f>
        <v/>
      </c>
      <c r="AP47" s="38" t="str">
        <f t="shared" si="9"/>
        <v/>
      </c>
      <c r="AQ47" s="117" t="str">
        <f>IF(AD30="","",AD30)</f>
        <v/>
      </c>
      <c r="AS47" s="73"/>
      <c r="AT47" s="73"/>
    </row>
    <row r="48" spans="1:46" x14ac:dyDescent="0.2">
      <c r="B48" s="120"/>
      <c r="C48" s="81">
        <f t="shared" si="4"/>
        <v>0</v>
      </c>
      <c r="D48" s="145" t="s">
        <v>127</v>
      </c>
      <c r="E48" s="146"/>
      <c r="F48" s="146"/>
      <c r="G48" s="146"/>
      <c r="H48" s="146"/>
      <c r="I48" s="146"/>
      <c r="J48" s="146"/>
      <c r="K48" s="100" t="e">
        <f>IF(D48&lt;&gt;"",VLOOKUP(D48,Domein!$D$2:$J$150,$K$24,FALSE),"")</f>
        <v>#REF!</v>
      </c>
      <c r="L48" s="100">
        <f t="shared" si="5"/>
        <v>0</v>
      </c>
      <c r="M48" s="120"/>
      <c r="N48" s="81">
        <f t="shared" si="6"/>
        <v>0</v>
      </c>
      <c r="O48" s="147" t="s">
        <v>217</v>
      </c>
      <c r="P48" s="148"/>
      <c r="Q48" s="148"/>
      <c r="R48" s="148"/>
      <c r="S48" s="148"/>
      <c r="T48" s="148"/>
      <c r="U48" s="148"/>
      <c r="V48" s="148"/>
      <c r="W48" s="100" t="e">
        <f>IF(O48&lt;&gt;"",VLOOKUP(O48,Domein!$D$2:$J$150,$K$24,FALSE),"")</f>
        <v>#REF!</v>
      </c>
      <c r="X48" s="100">
        <f t="shared" si="7"/>
        <v>0</v>
      </c>
      <c r="Y48" s="120"/>
      <c r="Z48" s="81">
        <f t="shared" si="8"/>
        <v>0</v>
      </c>
      <c r="AA48" s="142" t="s">
        <v>309</v>
      </c>
      <c r="AB48" s="143"/>
      <c r="AC48" s="143"/>
      <c r="AD48" s="143"/>
      <c r="AE48" s="143"/>
      <c r="AF48" s="143"/>
      <c r="AG48" s="143"/>
      <c r="AH48" s="144"/>
      <c r="AI48" s="100" t="e">
        <f>IF(AA48&lt;&gt;"",VLOOKUP(AA48,Domein!$D$2:$J$150,$K$24,FALSE),"")</f>
        <v>#REF!</v>
      </c>
      <c r="AJ48" s="100">
        <f t="shared" si="0"/>
        <v>0</v>
      </c>
      <c r="AL48" s="79" t="str">
        <f t="shared" si="1"/>
        <v/>
      </c>
      <c r="AM48" s="88" t="str">
        <f t="shared" si="2"/>
        <v/>
      </c>
      <c r="AN48" s="80" t="str">
        <f t="shared" si="3"/>
        <v/>
      </c>
      <c r="AO48" s="38" t="str">
        <f>IF(AF30="","",IF(ISNA(VLOOKUP(ADHOC!AF28,Domein!$AG$2:$AI$150,2,FALSE)),"",VLOOKUP(ADHOC!AF28,Domein!$AG$2:$AI$150,2,FALSE))&amp;"|")</f>
        <v/>
      </c>
      <c r="AP48" s="38" t="str">
        <f t="shared" si="9"/>
        <v/>
      </c>
      <c r="AQ48" s="118" t="str">
        <f>IF(AF30="","",AF30)</f>
        <v/>
      </c>
      <c r="AS48" s="73"/>
      <c r="AT48" s="73"/>
    </row>
    <row r="49" spans="2:46" ht="14.25" customHeight="1" x14ac:dyDescent="0.2">
      <c r="B49" s="120"/>
      <c r="C49" s="81">
        <f t="shared" si="4"/>
        <v>0</v>
      </c>
      <c r="D49" s="154" t="s">
        <v>386</v>
      </c>
      <c r="E49" s="155"/>
      <c r="F49" s="155"/>
      <c r="G49" s="155"/>
      <c r="H49" s="155"/>
      <c r="I49" s="148"/>
      <c r="J49" s="156"/>
      <c r="K49" s="100" t="e">
        <f>IF(D49&lt;&gt;"",VLOOKUP(D49,Domein!$D$2:$J$150,$K$24,FALSE),"")</f>
        <v>#REF!</v>
      </c>
      <c r="L49" s="100">
        <f t="shared" si="5"/>
        <v>0</v>
      </c>
      <c r="M49" s="120"/>
      <c r="N49" s="81">
        <f t="shared" si="6"/>
        <v>0</v>
      </c>
      <c r="O49" s="147" t="s">
        <v>220</v>
      </c>
      <c r="P49" s="148"/>
      <c r="Q49" s="148"/>
      <c r="R49" s="148"/>
      <c r="S49" s="148"/>
      <c r="T49" s="148"/>
      <c r="U49" s="148"/>
      <c r="V49" s="148"/>
      <c r="W49" s="100" t="e">
        <f>IF(O49&lt;&gt;"",VLOOKUP(O49,Domein!$D$2:$J$150,$K$24,FALSE),"")</f>
        <v>#REF!</v>
      </c>
      <c r="X49" s="100">
        <f t="shared" si="7"/>
        <v>0</v>
      </c>
      <c r="Y49" s="121"/>
      <c r="Z49" s="81">
        <f t="shared" si="8"/>
        <v>0</v>
      </c>
      <c r="AA49" s="149" t="s">
        <v>311</v>
      </c>
      <c r="AB49" s="150"/>
      <c r="AC49" s="150"/>
      <c r="AD49" s="150"/>
      <c r="AE49" s="150"/>
      <c r="AF49" s="150"/>
      <c r="AG49" s="150"/>
      <c r="AH49" s="151"/>
      <c r="AI49" s="100" t="e">
        <f>IF(AA49&lt;&gt;"",VLOOKUP(AA49,Domein!$D$2:$J$150,$K$24,FALSE),"")</f>
        <v>#REF!</v>
      </c>
      <c r="AJ49" s="100">
        <f t="shared" si="0"/>
        <v>0</v>
      </c>
      <c r="AL49" s="79" t="str">
        <f t="shared" si="1"/>
        <v/>
      </c>
      <c r="AM49" s="88" t="str">
        <f t="shared" si="2"/>
        <v/>
      </c>
      <c r="AN49" s="80" t="str">
        <f t="shared" si="3"/>
        <v/>
      </c>
      <c r="AO49" s="101" t="str">
        <f>AO38&amp;AO39&amp;AO40&amp;AO41&amp;AO42&amp;AO43&amp;AO44&amp;AO45&amp;AO46&amp;AO47&amp;AO48</f>
        <v/>
      </c>
      <c r="AP49" s="99" t="str">
        <f>AP38&amp;AP39&amp;AP40&amp;AP41&amp;AP42&amp;AP43&amp;AP44&amp;AP45&amp;AP46&amp;AP47&amp;AP48&amp;AP62</f>
        <v/>
      </c>
      <c r="AQ49" s="7" t="s">
        <v>367</v>
      </c>
      <c r="AS49" s="73"/>
      <c r="AT49" s="73"/>
    </row>
    <row r="50" spans="2:46" ht="14.25" customHeight="1" x14ac:dyDescent="0.2">
      <c r="B50" s="120"/>
      <c r="C50" s="81">
        <f t="shared" si="4"/>
        <v>0</v>
      </c>
      <c r="D50" s="154" t="s">
        <v>130</v>
      </c>
      <c r="E50" s="155"/>
      <c r="F50" s="155"/>
      <c r="G50" s="155"/>
      <c r="H50" s="155"/>
      <c r="I50" s="148"/>
      <c r="J50" s="156"/>
      <c r="K50" s="100" t="e">
        <f>IF(D50&lt;&gt;"",VLOOKUP(D50,Domein!$D$2:$J$150,$K$24,FALSE),"")</f>
        <v>#REF!</v>
      </c>
      <c r="L50" s="100">
        <f t="shared" si="5"/>
        <v>0</v>
      </c>
      <c r="M50" s="120"/>
      <c r="N50" s="81">
        <f t="shared" si="6"/>
        <v>0</v>
      </c>
      <c r="O50" s="147" t="s">
        <v>223</v>
      </c>
      <c r="P50" s="148"/>
      <c r="Q50" s="148"/>
      <c r="R50" s="148"/>
      <c r="S50" s="148"/>
      <c r="T50" s="148"/>
      <c r="U50" s="148"/>
      <c r="V50" s="148"/>
      <c r="W50" s="100" t="e">
        <f>IF(O50&lt;&gt;"",VLOOKUP(O50,Domein!$D$2:$J$150,$K$24,FALSE),"")</f>
        <v>#REF!</v>
      </c>
      <c r="X50" s="100">
        <f t="shared" si="7"/>
        <v>0</v>
      </c>
      <c r="Y50" s="120"/>
      <c r="Z50" s="81">
        <f t="shared" si="8"/>
        <v>0</v>
      </c>
      <c r="AA50" s="142" t="s">
        <v>312</v>
      </c>
      <c r="AB50" s="143"/>
      <c r="AC50" s="143"/>
      <c r="AD50" s="143"/>
      <c r="AE50" s="143"/>
      <c r="AF50" s="143"/>
      <c r="AG50" s="143"/>
      <c r="AH50" s="144"/>
      <c r="AI50" s="100" t="e">
        <f>IF(AA50&lt;&gt;"",VLOOKUP(AA50,Domein!$D$2:$J$150,$K$24,FALSE),"")</f>
        <v>#REF!</v>
      </c>
      <c r="AJ50" s="100">
        <f t="shared" si="0"/>
        <v>0</v>
      </c>
      <c r="AL50" s="79" t="str">
        <f t="shared" si="1"/>
        <v/>
      </c>
      <c r="AM50" s="88" t="str">
        <f t="shared" si="2"/>
        <v/>
      </c>
      <c r="AN50" s="80" t="str">
        <f t="shared" si="3"/>
        <v/>
      </c>
      <c r="AO50" s="74" t="str">
        <f>IF(B35="","",B35&amp;"|")</f>
        <v/>
      </c>
      <c r="AS50" s="73"/>
      <c r="AT50" s="73"/>
    </row>
    <row r="51" spans="2:46" ht="14.25" customHeight="1" x14ac:dyDescent="0.2">
      <c r="B51" s="120"/>
      <c r="C51" s="81">
        <f t="shared" si="4"/>
        <v>0</v>
      </c>
      <c r="D51" s="145" t="s">
        <v>133</v>
      </c>
      <c r="E51" s="146"/>
      <c r="F51" s="146"/>
      <c r="G51" s="146"/>
      <c r="H51" s="146"/>
      <c r="I51" s="146"/>
      <c r="J51" s="146"/>
      <c r="K51" s="100" t="e">
        <f>IF(D51&lt;&gt;"",VLOOKUP(D51,Domein!$D$2:$J$150,$K$24,FALSE),"")</f>
        <v>#REF!</v>
      </c>
      <c r="L51" s="100">
        <f t="shared" si="5"/>
        <v>0</v>
      </c>
      <c r="M51" s="120"/>
      <c r="N51" s="81">
        <f t="shared" si="6"/>
        <v>0</v>
      </c>
      <c r="O51" s="147" t="s">
        <v>226</v>
      </c>
      <c r="P51" s="147"/>
      <c r="Q51" s="147"/>
      <c r="R51" s="147"/>
      <c r="S51" s="147"/>
      <c r="T51" s="147"/>
      <c r="U51" s="147"/>
      <c r="V51" s="182"/>
      <c r="W51" s="100" t="e">
        <f>IF(O51&lt;&gt;"",VLOOKUP(O51,Domein!$D$2:$J$150,$K$24,FALSE),"")</f>
        <v>#REF!</v>
      </c>
      <c r="X51" s="100">
        <f t="shared" ref="X51:X74" si="10">IF(O51&lt;&gt;"",IF(M51&lt;&gt;"",IF(AND(W51&lt;&gt;"fout", W51&lt;&gt;0),0,1),0),"")</f>
        <v>0</v>
      </c>
      <c r="Y51" s="120"/>
      <c r="Z51" s="81">
        <f t="shared" si="8"/>
        <v>0</v>
      </c>
      <c r="AA51" s="142" t="s">
        <v>471</v>
      </c>
      <c r="AB51" s="143"/>
      <c r="AC51" s="143"/>
      <c r="AD51" s="143"/>
      <c r="AE51" s="143"/>
      <c r="AF51" s="143"/>
      <c r="AG51" s="143"/>
      <c r="AH51" s="144"/>
      <c r="AI51" s="100" t="e">
        <f>IF(AA51&lt;&gt;"",VLOOKUP(AA51,Domein!$D$2:$J$150,$K$24,FALSE),"")</f>
        <v>#REF!</v>
      </c>
      <c r="AJ51" s="100">
        <f>IF(AA51&lt;&gt;"",IF(Y51&lt;&gt;"",IF(AND(AI51&lt;&gt;"fout", AI51&lt;&gt;0),0,1),0),"")</f>
        <v>0</v>
      </c>
      <c r="AL51" s="79" t="str">
        <f t="shared" si="1"/>
        <v/>
      </c>
      <c r="AM51" s="88" t="str">
        <f t="shared" si="2"/>
        <v/>
      </c>
      <c r="AN51" s="80" t="str">
        <f t="shared" si="3"/>
        <v/>
      </c>
      <c r="AO51" s="74" t="str">
        <f>IF(F35="","",F35&amp;"|")</f>
        <v/>
      </c>
      <c r="AS51" s="73"/>
      <c r="AT51" s="73"/>
    </row>
    <row r="52" spans="2:46" ht="14.25" customHeight="1" x14ac:dyDescent="0.2">
      <c r="B52" s="120"/>
      <c r="C52" s="81">
        <f t="shared" si="4"/>
        <v>0</v>
      </c>
      <c r="D52" s="154" t="s">
        <v>385</v>
      </c>
      <c r="E52" s="177"/>
      <c r="F52" s="177"/>
      <c r="G52" s="177"/>
      <c r="H52" s="177"/>
      <c r="I52" s="178"/>
      <c r="J52" s="179"/>
      <c r="K52" s="100" t="e">
        <f>IF(D52&lt;&gt;"",VLOOKUP(D52,Domein!$D$2:$J$150,$K$24,FALSE),"")</f>
        <v>#REF!</v>
      </c>
      <c r="L52" s="100">
        <f t="shared" si="5"/>
        <v>0</v>
      </c>
      <c r="M52" s="120"/>
      <c r="N52" s="81">
        <f t="shared" si="6"/>
        <v>0</v>
      </c>
      <c r="O52" s="147" t="s">
        <v>229</v>
      </c>
      <c r="P52" s="148"/>
      <c r="Q52" s="148"/>
      <c r="R52" s="148"/>
      <c r="S52" s="148"/>
      <c r="T52" s="148"/>
      <c r="U52" s="148"/>
      <c r="V52" s="148"/>
      <c r="W52" s="100" t="e">
        <f>IF(O52&lt;&gt;"",VLOOKUP(O52,Domein!$D$2:$J$150,$K$24,FALSE),"")</f>
        <v>#REF!</v>
      </c>
      <c r="X52" s="100">
        <f t="shared" si="10"/>
        <v>0</v>
      </c>
      <c r="Y52" s="120"/>
      <c r="Z52" s="81">
        <f t="shared" si="8"/>
        <v>0</v>
      </c>
      <c r="AA52" s="142" t="s">
        <v>383</v>
      </c>
      <c r="AB52" s="143"/>
      <c r="AC52" s="143"/>
      <c r="AD52" s="143"/>
      <c r="AE52" s="143"/>
      <c r="AF52" s="143"/>
      <c r="AG52" s="143"/>
      <c r="AH52" s="144"/>
      <c r="AI52" s="100" t="e">
        <f>IF(AA52&lt;&gt;"",VLOOKUP(AA52,Domein!$D$2:$J$150,$K$24,FALSE),"")</f>
        <v>#REF!</v>
      </c>
      <c r="AJ52" s="100">
        <f>IF(AA52&lt;&gt;"",IF(Y52&lt;&gt;"",IF(AND(AI52&lt;&gt;"fout", AI52&lt;&gt;0),0,1),0),"")</f>
        <v>0</v>
      </c>
      <c r="AL52" s="79" t="str">
        <f t="shared" si="1"/>
        <v/>
      </c>
      <c r="AM52" s="88" t="str">
        <f t="shared" si="2"/>
        <v/>
      </c>
      <c r="AN52" s="80" t="str">
        <f t="shared" si="3"/>
        <v/>
      </c>
      <c r="AO52" s="74" t="str">
        <f>IF(H35="","",H35&amp;"|")</f>
        <v/>
      </c>
      <c r="AS52" s="73"/>
      <c r="AT52" s="73"/>
    </row>
    <row r="53" spans="2:46" ht="14.25" customHeight="1" x14ac:dyDescent="0.2">
      <c r="B53" s="121"/>
      <c r="C53" s="81">
        <f t="shared" si="4"/>
        <v>0</v>
      </c>
      <c r="D53" s="180" t="s">
        <v>137</v>
      </c>
      <c r="E53" s="181"/>
      <c r="F53" s="181"/>
      <c r="G53" s="181"/>
      <c r="H53" s="181"/>
      <c r="I53" s="181"/>
      <c r="J53" s="181"/>
      <c r="K53" s="100" t="e">
        <f>IF(D53&lt;&gt;"",VLOOKUP(D53,Domein!$D$2:$J$150,$K$24,FALSE),"")</f>
        <v>#REF!</v>
      </c>
      <c r="L53" s="100">
        <f t="shared" si="5"/>
        <v>0</v>
      </c>
      <c r="M53" s="120"/>
      <c r="N53" s="81">
        <f t="shared" si="6"/>
        <v>0</v>
      </c>
      <c r="O53" s="147" t="s">
        <v>232</v>
      </c>
      <c r="P53" s="148"/>
      <c r="Q53" s="148"/>
      <c r="R53" s="148"/>
      <c r="S53" s="148"/>
      <c r="T53" s="148"/>
      <c r="U53" s="148"/>
      <c r="V53" s="148"/>
      <c r="W53" s="100" t="e">
        <f>IF(O53&lt;&gt;"",VLOOKUP(O53,Domein!$D$2:$J$150,$K$24,FALSE),"")</f>
        <v>#REF!</v>
      </c>
      <c r="X53" s="100">
        <f t="shared" si="10"/>
        <v>0</v>
      </c>
      <c r="Y53" s="121"/>
      <c r="Z53" s="81">
        <f>IF(TRIM(Y53)="",0,1)</f>
        <v>0</v>
      </c>
      <c r="AA53" s="149" t="s">
        <v>314</v>
      </c>
      <c r="AB53" s="150"/>
      <c r="AC53" s="150"/>
      <c r="AD53" s="150"/>
      <c r="AE53" s="150"/>
      <c r="AF53" s="150"/>
      <c r="AG53" s="150"/>
      <c r="AH53" s="151"/>
      <c r="AI53" s="100" t="e">
        <f>IF(AA53&lt;&gt;"",VLOOKUP(AA53,Domein!$D$2:$J$150,$K$24,FALSE),"")</f>
        <v>#REF!</v>
      </c>
      <c r="AJ53" s="100">
        <f>IF(AA53&lt;&gt;"",IF(Y53&lt;&gt;"",IF(AND(AI53&lt;&gt;"fout", AI53&lt;&gt;0),0,1),0),"")</f>
        <v>0</v>
      </c>
      <c r="AL53" s="79" t="str">
        <f t="shared" si="1"/>
        <v/>
      </c>
      <c r="AM53" s="88" t="str">
        <f t="shared" si="2"/>
        <v/>
      </c>
      <c r="AN53" s="80" t="str">
        <f>IF(AND(Z53=1,AJ53&lt;&gt;1),AI53&amp;"|","")</f>
        <v/>
      </c>
      <c r="AO53" s="74" t="str">
        <f>IF(J35="","",J35&amp;"|")</f>
        <v/>
      </c>
      <c r="AS53" s="73"/>
      <c r="AT53" s="73"/>
    </row>
    <row r="54" spans="2:46" ht="14.25" customHeight="1" x14ac:dyDescent="0.2">
      <c r="B54" s="120"/>
      <c r="C54" s="81">
        <f t="shared" si="4"/>
        <v>0</v>
      </c>
      <c r="D54" s="145" t="s">
        <v>138</v>
      </c>
      <c r="E54" s="146"/>
      <c r="F54" s="146"/>
      <c r="G54" s="146"/>
      <c r="H54" s="146"/>
      <c r="I54" s="146"/>
      <c r="J54" s="146"/>
      <c r="K54" s="100" t="e">
        <f>IF(D54&lt;&gt;"",VLOOKUP(D54,Domein!$D$2:$J$150,$K$24,FALSE),"")</f>
        <v>#REF!</v>
      </c>
      <c r="L54" s="100">
        <f t="shared" si="5"/>
        <v>0</v>
      </c>
      <c r="M54" s="120"/>
      <c r="N54" s="81">
        <f t="shared" si="6"/>
        <v>0</v>
      </c>
      <c r="O54" s="147" t="s">
        <v>235</v>
      </c>
      <c r="P54" s="148"/>
      <c r="Q54" s="148"/>
      <c r="R54" s="148"/>
      <c r="S54" s="148"/>
      <c r="T54" s="148"/>
      <c r="U54" s="148"/>
      <c r="V54" s="148"/>
      <c r="W54" s="100" t="e">
        <f>IF(O54&lt;&gt;"",VLOOKUP(O54,Domein!$D$2:$J$150,$K$24,FALSE),"")</f>
        <v>#REF!</v>
      </c>
      <c r="X54" s="100">
        <f t="shared" si="10"/>
        <v>0</v>
      </c>
      <c r="Y54" s="120"/>
      <c r="Z54" s="81">
        <f>IF(TRIM(Y54)="",0,1)</f>
        <v>0</v>
      </c>
      <c r="AA54" s="125" t="s">
        <v>315</v>
      </c>
      <c r="AB54" s="126"/>
      <c r="AC54" s="126"/>
      <c r="AD54" s="126"/>
      <c r="AE54" s="126"/>
      <c r="AF54" s="126"/>
      <c r="AG54" s="126"/>
      <c r="AH54" s="127"/>
      <c r="AI54" s="100" t="e">
        <f>IF(AA54&lt;&gt;"",VLOOKUP(AA54,Domein!$D$2:$J$150,$K$24,FALSE),"")</f>
        <v>#REF!</v>
      </c>
      <c r="AJ54" s="100">
        <f>IF(AA54&lt;&gt;"",IF(Y54&lt;&gt;"",IF(AND(AI54&lt;&gt;"fout", AI54&lt;&gt;0),0,1),0),"")</f>
        <v>0</v>
      </c>
      <c r="AL54" s="79" t="str">
        <f t="shared" si="1"/>
        <v/>
      </c>
      <c r="AM54" s="88" t="str">
        <f t="shared" si="2"/>
        <v/>
      </c>
      <c r="AN54" s="80" t="str">
        <f>IF(AND(Z54=1,AJ54&lt;&gt;1),AI54&amp;"|","")</f>
        <v/>
      </c>
      <c r="AO54" s="74" t="str">
        <f>IF(P35="","",P35&amp;"|")</f>
        <v/>
      </c>
      <c r="AS54" s="73"/>
      <c r="AT54" s="73"/>
    </row>
    <row r="55" spans="2:46" x14ac:dyDescent="0.2">
      <c r="B55" s="120"/>
      <c r="C55" s="81">
        <f t="shared" si="4"/>
        <v>0</v>
      </c>
      <c r="D55" s="145" t="s">
        <v>388</v>
      </c>
      <c r="E55" s="146"/>
      <c r="F55" s="146"/>
      <c r="G55" s="146"/>
      <c r="H55" s="146"/>
      <c r="I55" s="146"/>
      <c r="J55" s="146"/>
      <c r="K55" s="100" t="e">
        <f>IF(D55&lt;&gt;"",VLOOKUP(D55,Domein!$D$2:$J$150,$K$24,FALSE),"")</f>
        <v>#REF!</v>
      </c>
      <c r="L55" s="100">
        <f t="shared" si="5"/>
        <v>0</v>
      </c>
      <c r="M55" s="120"/>
      <c r="N55" s="81">
        <f t="shared" si="6"/>
        <v>0</v>
      </c>
      <c r="O55" s="147" t="s">
        <v>238</v>
      </c>
      <c r="P55" s="148"/>
      <c r="Q55" s="148"/>
      <c r="R55" s="148"/>
      <c r="S55" s="148"/>
      <c r="T55" s="148"/>
      <c r="U55" s="148"/>
      <c r="V55" s="148"/>
      <c r="W55" s="100" t="e">
        <f>IF(O55&lt;&gt;"",VLOOKUP(O55,Domein!$D$2:$J$150,$K$24,FALSE),"")</f>
        <v>#REF!</v>
      </c>
      <c r="X55" s="100">
        <f t="shared" si="10"/>
        <v>0</v>
      </c>
      <c r="Y55" s="120"/>
      <c r="Z55" s="81">
        <f t="shared" si="8"/>
        <v>0</v>
      </c>
      <c r="AA55" s="125" t="s">
        <v>317</v>
      </c>
      <c r="AB55" s="126"/>
      <c r="AC55" s="126"/>
      <c r="AD55" s="126"/>
      <c r="AE55" s="126"/>
      <c r="AF55" s="126"/>
      <c r="AG55" s="126"/>
      <c r="AH55" s="127"/>
      <c r="AI55" s="100" t="e">
        <f>IF(AA55&lt;&gt;"",VLOOKUP(AA55,Domein!$D$2:$J$150,$K$24,FALSE),"")</f>
        <v>#REF!</v>
      </c>
      <c r="AJ55" s="100">
        <f>IF(AA55&lt;&gt;"",IF(Y55&lt;&gt;"",IF(AND(AI55&lt;&gt;"fout", AI55&lt;&gt;0),0,1),0),"")</f>
        <v>0</v>
      </c>
      <c r="AL55" s="79" t="str">
        <f t="shared" si="1"/>
        <v/>
      </c>
      <c r="AM55" s="88" t="str">
        <f t="shared" si="2"/>
        <v/>
      </c>
      <c r="AN55" s="80" t="str">
        <f t="shared" si="3"/>
        <v/>
      </c>
      <c r="AO55" s="74" t="str">
        <f>IF(R35="","",R35&amp;"|")</f>
        <v/>
      </c>
      <c r="AS55" s="73"/>
      <c r="AT55" s="73"/>
    </row>
    <row r="56" spans="2:46" x14ac:dyDescent="0.2">
      <c r="B56" s="120"/>
      <c r="C56" s="81">
        <f t="shared" si="4"/>
        <v>0</v>
      </c>
      <c r="D56" s="145" t="s">
        <v>141</v>
      </c>
      <c r="E56" s="146"/>
      <c r="F56" s="146"/>
      <c r="G56" s="146"/>
      <c r="H56" s="146"/>
      <c r="I56" s="146"/>
      <c r="J56" s="146"/>
      <c r="K56" s="100" t="e">
        <f>IF(D56&lt;&gt;"",VLOOKUP(D56,Domein!$D$2:$J$150,$K$24,FALSE),"")</f>
        <v>#REF!</v>
      </c>
      <c r="L56" s="100">
        <f t="shared" si="5"/>
        <v>0</v>
      </c>
      <c r="M56" s="120"/>
      <c r="N56" s="81">
        <f t="shared" si="6"/>
        <v>0</v>
      </c>
      <c r="O56" s="147" t="s">
        <v>241</v>
      </c>
      <c r="P56" s="148"/>
      <c r="Q56" s="148"/>
      <c r="R56" s="148"/>
      <c r="S56" s="148"/>
      <c r="T56" s="148"/>
      <c r="U56" s="148"/>
      <c r="V56" s="148"/>
      <c r="W56" s="100" t="e">
        <f>IF(O56&lt;&gt;"",VLOOKUP(O56,Domein!$D$2:$J$150,$K$24,FALSE),"")</f>
        <v>#REF!</v>
      </c>
      <c r="X56" s="100">
        <f t="shared" si="10"/>
        <v>0</v>
      </c>
      <c r="Y56" s="120"/>
      <c r="Z56" s="81">
        <f t="shared" si="8"/>
        <v>0</v>
      </c>
      <c r="AA56" s="142" t="s">
        <v>319</v>
      </c>
      <c r="AB56" s="143"/>
      <c r="AC56" s="143"/>
      <c r="AD56" s="143"/>
      <c r="AE56" s="143"/>
      <c r="AF56" s="143"/>
      <c r="AG56" s="143"/>
      <c r="AH56" s="144"/>
      <c r="AI56" s="100" t="e">
        <f>IF(AA56&lt;&gt;"",VLOOKUP(AA56,Domein!$D$2:$J$150,$K$24,FALSE),"")</f>
        <v>#REF!</v>
      </c>
      <c r="AJ56" s="100">
        <f t="shared" ref="AJ56:AJ74" si="11">IF(AA56&lt;&gt;"",IF(Y56&lt;&gt;"",IF(AND(AI56&lt;&gt;"fout", AI56&lt;&gt;0),0,1),0),"")</f>
        <v>0</v>
      </c>
      <c r="AL56" s="79" t="str">
        <f t="shared" si="1"/>
        <v/>
      </c>
      <c r="AM56" s="88" t="str">
        <f t="shared" si="2"/>
        <v/>
      </c>
      <c r="AN56" s="80" t="str">
        <f t="shared" si="3"/>
        <v/>
      </c>
      <c r="AO56" s="74" t="str">
        <f>IF(T35="","",T35&amp;"|")</f>
        <v/>
      </c>
      <c r="AS56" s="73"/>
      <c r="AT56" s="73"/>
    </row>
    <row r="57" spans="2:46" x14ac:dyDescent="0.2">
      <c r="B57" s="120"/>
      <c r="C57" s="81">
        <f t="shared" si="4"/>
        <v>0</v>
      </c>
      <c r="D57" s="145" t="s">
        <v>145</v>
      </c>
      <c r="E57" s="146"/>
      <c r="F57" s="146"/>
      <c r="G57" s="146"/>
      <c r="H57" s="146"/>
      <c r="I57" s="146"/>
      <c r="J57" s="146"/>
      <c r="K57" s="100" t="e">
        <f>IF(D57&lt;&gt;"",VLOOKUP(D57,Domein!$D$2:$J$150,$K$24,FALSE),"")</f>
        <v>#REF!</v>
      </c>
      <c r="L57" s="100">
        <f t="shared" si="5"/>
        <v>0</v>
      </c>
      <c r="M57" s="120"/>
      <c r="N57" s="81">
        <f t="shared" si="6"/>
        <v>0</v>
      </c>
      <c r="O57" s="147" t="s">
        <v>244</v>
      </c>
      <c r="P57" s="148"/>
      <c r="Q57" s="148"/>
      <c r="R57" s="148"/>
      <c r="S57" s="148"/>
      <c r="T57" s="148"/>
      <c r="U57" s="148"/>
      <c r="V57" s="148"/>
      <c r="W57" s="100" t="e">
        <f>IF(O57&lt;&gt;"",VLOOKUP(O57,Domein!$D$2:$J$150,$K$24,FALSE),"")</f>
        <v>#REF!</v>
      </c>
      <c r="X57" s="100">
        <f t="shared" si="10"/>
        <v>0</v>
      </c>
      <c r="Y57" s="121"/>
      <c r="Z57" s="81">
        <f t="shared" si="8"/>
        <v>0</v>
      </c>
      <c r="AA57" s="149" t="s">
        <v>321</v>
      </c>
      <c r="AB57" s="150"/>
      <c r="AC57" s="150"/>
      <c r="AD57" s="150"/>
      <c r="AE57" s="150"/>
      <c r="AF57" s="150"/>
      <c r="AG57" s="150"/>
      <c r="AH57" s="151"/>
      <c r="AI57" s="100" t="e">
        <f>IF(AA57&lt;&gt;"",VLOOKUP(AA57,Domein!$D$2:$J$150,$K$24,FALSE),"")</f>
        <v>#REF!</v>
      </c>
      <c r="AJ57" s="100">
        <f t="shared" si="11"/>
        <v>0</v>
      </c>
      <c r="AL57" s="79" t="str">
        <f t="shared" si="1"/>
        <v/>
      </c>
      <c r="AM57" s="88" t="str">
        <f t="shared" si="2"/>
        <v/>
      </c>
      <c r="AN57" s="80" t="str">
        <f t="shared" si="3"/>
        <v/>
      </c>
      <c r="AO57" s="74" t="str">
        <f>IF(V35="","",V35&amp;"|")</f>
        <v/>
      </c>
      <c r="AS57" s="73"/>
      <c r="AT57" s="73"/>
    </row>
    <row r="58" spans="2:46" x14ac:dyDescent="0.2">
      <c r="B58" s="120"/>
      <c r="C58" s="81">
        <f t="shared" si="4"/>
        <v>0</v>
      </c>
      <c r="D58" s="145" t="s">
        <v>147</v>
      </c>
      <c r="E58" s="146"/>
      <c r="F58" s="146"/>
      <c r="G58" s="146"/>
      <c r="H58" s="146"/>
      <c r="I58" s="146"/>
      <c r="J58" s="146"/>
      <c r="K58" s="100" t="e">
        <f>IF(D58&lt;&gt;"",VLOOKUP(D58,Domein!$D$2:$J$150,$K$24,FALSE),"")</f>
        <v>#REF!</v>
      </c>
      <c r="L58" s="100">
        <f t="shared" si="5"/>
        <v>0</v>
      </c>
      <c r="M58" s="120"/>
      <c r="N58" s="81">
        <f t="shared" si="6"/>
        <v>0</v>
      </c>
      <c r="O58" s="147" t="s">
        <v>247</v>
      </c>
      <c r="P58" s="148"/>
      <c r="Q58" s="148"/>
      <c r="R58" s="148"/>
      <c r="S58" s="148"/>
      <c r="T58" s="148"/>
      <c r="U58" s="148"/>
      <c r="V58" s="148"/>
      <c r="W58" s="100" t="e">
        <f>IF(O58&lt;&gt;"",VLOOKUP(O58,Domein!$D$2:$J$150,$K$24,FALSE),"")</f>
        <v>#REF!</v>
      </c>
      <c r="X58" s="100">
        <f t="shared" si="10"/>
        <v>0</v>
      </c>
      <c r="Y58" s="120"/>
      <c r="Z58" s="81">
        <f t="shared" ref="Z58" si="12">IF(TRIM(Y58)="",0,1)</f>
        <v>0</v>
      </c>
      <c r="AA58" s="125" t="s">
        <v>322</v>
      </c>
      <c r="AB58" s="126"/>
      <c r="AC58" s="126"/>
      <c r="AD58" s="126"/>
      <c r="AE58" s="126"/>
      <c r="AF58" s="126"/>
      <c r="AG58" s="126"/>
      <c r="AH58" s="127"/>
      <c r="AI58" s="100" t="e">
        <f>IF(AA58&lt;&gt;"",VLOOKUP(AA58,Domein!$D$2:$J$150,$K$24,FALSE),"")</f>
        <v>#REF!</v>
      </c>
      <c r="AJ58" s="100">
        <f t="shared" si="11"/>
        <v>0</v>
      </c>
      <c r="AL58" s="79" t="str">
        <f t="shared" si="1"/>
        <v/>
      </c>
      <c r="AM58" s="88" t="str">
        <f t="shared" si="2"/>
        <v/>
      </c>
      <c r="AN58" s="80" t="str">
        <f t="shared" si="3"/>
        <v/>
      </c>
      <c r="AO58" s="74" t="str">
        <f>IF(AB35="","",AB35&amp;"|")</f>
        <v/>
      </c>
      <c r="AS58" s="73"/>
      <c r="AT58" s="73"/>
    </row>
    <row r="59" spans="2:46" x14ac:dyDescent="0.2">
      <c r="B59" s="54"/>
      <c r="C59" s="81">
        <f t="shared" si="4"/>
        <v>0</v>
      </c>
      <c r="D59" s="145" t="s">
        <v>149</v>
      </c>
      <c r="E59" s="146"/>
      <c r="F59" s="146"/>
      <c r="G59" s="146"/>
      <c r="H59" s="146"/>
      <c r="I59" s="146"/>
      <c r="J59" s="146"/>
      <c r="K59" s="100" t="e">
        <f>IF(D59&lt;&gt;"",VLOOKUP(D59,Domein!$D$2:$J$150,$K$24,FALSE),"")</f>
        <v>#REF!</v>
      </c>
      <c r="L59" s="100">
        <f t="shared" si="5"/>
        <v>0</v>
      </c>
      <c r="M59" s="120"/>
      <c r="N59" s="81">
        <f t="shared" si="6"/>
        <v>0</v>
      </c>
      <c r="O59" s="147" t="s">
        <v>250</v>
      </c>
      <c r="P59" s="148"/>
      <c r="Q59" s="148"/>
      <c r="R59" s="148"/>
      <c r="S59" s="148"/>
      <c r="T59" s="148"/>
      <c r="U59" s="148"/>
      <c r="V59" s="148"/>
      <c r="W59" s="100" t="e">
        <f>IF(O59&lt;&gt;"",VLOOKUP(O59,Domein!$D$2:$J$150,$K$24,FALSE),"")</f>
        <v>#REF!</v>
      </c>
      <c r="X59" s="100">
        <f t="shared" si="10"/>
        <v>0</v>
      </c>
      <c r="Y59" s="120"/>
      <c r="Z59" s="81">
        <f t="shared" si="8"/>
        <v>0</v>
      </c>
      <c r="AA59" s="125" t="s">
        <v>324</v>
      </c>
      <c r="AB59" s="126"/>
      <c r="AC59" s="126"/>
      <c r="AD59" s="126"/>
      <c r="AE59" s="126"/>
      <c r="AF59" s="126"/>
      <c r="AG59" s="126"/>
      <c r="AH59" s="127"/>
      <c r="AI59" s="100" t="e">
        <f>IF(AA59&lt;&gt;"",VLOOKUP(AA59,Domein!$D$2:$J$150,$K$24,FALSE),"")</f>
        <v>#REF!</v>
      </c>
      <c r="AJ59" s="100">
        <f t="shared" si="11"/>
        <v>0</v>
      </c>
      <c r="AL59" s="79" t="str">
        <f>IF(AND(C59=1,L59&lt;&gt;1),K59&amp;"|","")</f>
        <v/>
      </c>
      <c r="AM59" s="88" t="str">
        <f t="shared" si="2"/>
        <v/>
      </c>
      <c r="AN59" s="80" t="str">
        <f t="shared" si="3"/>
        <v/>
      </c>
      <c r="AO59" s="74" t="str">
        <f>IF(AD35="","",AD35&amp;"|")</f>
        <v/>
      </c>
      <c r="AS59" s="73"/>
      <c r="AT59" s="73"/>
    </row>
    <row r="60" spans="2:46" x14ac:dyDescent="0.2">
      <c r="B60" s="54"/>
      <c r="C60" s="81">
        <f t="shared" si="4"/>
        <v>0</v>
      </c>
      <c r="D60" s="145" t="s">
        <v>151</v>
      </c>
      <c r="E60" s="146"/>
      <c r="F60" s="146"/>
      <c r="G60" s="146"/>
      <c r="H60" s="146"/>
      <c r="I60" s="146"/>
      <c r="J60" s="146"/>
      <c r="K60" s="100" t="e">
        <f>IF(D60&lt;&gt;"",VLOOKUP(D60,Domein!$D$2:$J$150,$K$24,FALSE),"")</f>
        <v>#REF!</v>
      </c>
      <c r="L60" s="100">
        <f t="shared" si="5"/>
        <v>0</v>
      </c>
      <c r="M60" s="120"/>
      <c r="N60" s="81">
        <f t="shared" si="6"/>
        <v>0</v>
      </c>
      <c r="O60" s="147" t="s">
        <v>253</v>
      </c>
      <c r="P60" s="148"/>
      <c r="Q60" s="148"/>
      <c r="R60" s="148"/>
      <c r="S60" s="148"/>
      <c r="T60" s="148"/>
      <c r="U60" s="148"/>
      <c r="V60" s="148"/>
      <c r="W60" s="100" t="e">
        <f>IF(O60&lt;&gt;"",VLOOKUP(O60,Domein!$D$2:$J$150,$K$24,FALSE),"")</f>
        <v>#REF!</v>
      </c>
      <c r="X60" s="100">
        <f t="shared" si="10"/>
        <v>0</v>
      </c>
      <c r="Y60" s="120"/>
      <c r="Z60" s="81">
        <f t="shared" si="8"/>
        <v>0</v>
      </c>
      <c r="AA60" s="125" t="s">
        <v>478</v>
      </c>
      <c r="AB60" s="126"/>
      <c r="AC60" s="126"/>
      <c r="AD60" s="126"/>
      <c r="AE60" s="126"/>
      <c r="AF60" s="126"/>
      <c r="AG60" s="126"/>
      <c r="AH60" s="127"/>
      <c r="AI60" s="100" t="e">
        <f>IF(AA60&lt;&gt;"",VLOOKUP(AA60,Domein!$D$2:$J$150,$K$24,FALSE),"")</f>
        <v>#REF!</v>
      </c>
      <c r="AJ60" s="100">
        <f t="shared" si="11"/>
        <v>0</v>
      </c>
      <c r="AL60" s="79" t="str">
        <f t="shared" si="1"/>
        <v/>
      </c>
      <c r="AM60" s="88" t="str">
        <f t="shared" si="2"/>
        <v/>
      </c>
      <c r="AN60" s="80" t="str">
        <f t="shared" si="3"/>
        <v/>
      </c>
      <c r="AO60" s="74" t="str">
        <f>IF(AF35="","",AF35&amp;"|")</f>
        <v/>
      </c>
      <c r="AS60" s="73"/>
      <c r="AT60" s="73"/>
    </row>
    <row r="61" spans="2:46" x14ac:dyDescent="0.2">
      <c r="B61" s="54"/>
      <c r="C61" s="81">
        <f t="shared" si="4"/>
        <v>0</v>
      </c>
      <c r="D61" s="145" t="s">
        <v>153</v>
      </c>
      <c r="E61" s="146"/>
      <c r="F61" s="146"/>
      <c r="G61" s="146"/>
      <c r="H61" s="146"/>
      <c r="I61" s="146"/>
      <c r="J61" s="146"/>
      <c r="K61" s="100" t="e">
        <f>IF(D61&lt;&gt;"",VLOOKUP(D61,Domein!$D$2:$J$150,$K$24,FALSE),"")</f>
        <v>#REF!</v>
      </c>
      <c r="L61" s="100">
        <f t="shared" si="5"/>
        <v>0</v>
      </c>
      <c r="M61" s="120"/>
      <c r="N61" s="81">
        <f t="shared" si="6"/>
        <v>0</v>
      </c>
      <c r="O61" s="147" t="s">
        <v>256</v>
      </c>
      <c r="P61" s="148"/>
      <c r="Q61" s="148"/>
      <c r="R61" s="148"/>
      <c r="S61" s="148"/>
      <c r="T61" s="148"/>
      <c r="U61" s="148"/>
      <c r="V61" s="148"/>
      <c r="W61" s="100" t="e">
        <f>IF(O61&lt;&gt;"",VLOOKUP(O61,Domein!$D$2:$J$150,$K$24,FALSE),"")</f>
        <v>#REF!</v>
      </c>
      <c r="X61" s="100">
        <f t="shared" si="10"/>
        <v>0</v>
      </c>
      <c r="Y61" s="120"/>
      <c r="Z61" s="81">
        <f t="shared" si="8"/>
        <v>0</v>
      </c>
      <c r="AA61" s="125" t="s">
        <v>326</v>
      </c>
      <c r="AB61" s="126"/>
      <c r="AC61" s="126"/>
      <c r="AD61" s="126"/>
      <c r="AE61" s="126"/>
      <c r="AF61" s="126"/>
      <c r="AG61" s="126"/>
      <c r="AH61" s="127"/>
      <c r="AI61" s="100" t="e">
        <f>IF(AA61&lt;&gt;"",VLOOKUP(AA61,Domein!$D$2:$J$150,$K$24,FALSE),"")</f>
        <v>#REF!</v>
      </c>
      <c r="AJ61" s="100">
        <f t="shared" si="11"/>
        <v>0</v>
      </c>
      <c r="AL61" s="79" t="str">
        <f t="shared" si="1"/>
        <v/>
      </c>
      <c r="AM61" s="88" t="str">
        <f t="shared" si="2"/>
        <v/>
      </c>
      <c r="AN61" s="80" t="str">
        <f t="shared" si="3"/>
        <v/>
      </c>
      <c r="AO61" s="99" t="str">
        <f>AO50&amp;AO51&amp;AO52&amp;AO53&amp;AO54&amp;AO55&amp;AO56&amp;AO57&amp;AO58&amp;AO59&amp;AO60</f>
        <v/>
      </c>
      <c r="AP61" s="7" t="s">
        <v>368</v>
      </c>
      <c r="AS61" s="73"/>
      <c r="AT61" s="73"/>
    </row>
    <row r="62" spans="2:46" ht="14.25" customHeight="1" x14ac:dyDescent="0.2">
      <c r="B62" s="54"/>
      <c r="C62" s="81">
        <f t="shared" si="4"/>
        <v>0</v>
      </c>
      <c r="D62" s="154" t="s">
        <v>155</v>
      </c>
      <c r="E62" s="155"/>
      <c r="F62" s="155"/>
      <c r="G62" s="155"/>
      <c r="H62" s="155"/>
      <c r="I62" s="148"/>
      <c r="J62" s="156"/>
      <c r="K62" s="100" t="e">
        <f>IF(D62&lt;&gt;"",VLOOKUP(D62,Domein!$D$2:$J$150,$K$24,FALSE),"")</f>
        <v>#REF!</v>
      </c>
      <c r="L62" s="100">
        <f t="shared" si="5"/>
        <v>0</v>
      </c>
      <c r="M62" s="120"/>
      <c r="N62" s="81">
        <f t="shared" si="6"/>
        <v>0</v>
      </c>
      <c r="O62" s="147" t="s">
        <v>259</v>
      </c>
      <c r="P62" s="148"/>
      <c r="Q62" s="148"/>
      <c r="R62" s="148"/>
      <c r="S62" s="148"/>
      <c r="T62" s="148"/>
      <c r="U62" s="148"/>
      <c r="V62" s="148"/>
      <c r="W62" s="100" t="e">
        <f>IF(O62&lt;&gt;"",VLOOKUP(O62,Domein!$D$2:$J$150,$K$24,FALSE),"")</f>
        <v>#REF!</v>
      </c>
      <c r="X62" s="100">
        <f t="shared" si="10"/>
        <v>0</v>
      </c>
      <c r="Y62" s="121"/>
      <c r="Z62" s="81">
        <f t="shared" si="8"/>
        <v>0</v>
      </c>
      <c r="AA62" s="128" t="s">
        <v>409</v>
      </c>
      <c r="AB62" s="129"/>
      <c r="AC62" s="129"/>
      <c r="AD62" s="129"/>
      <c r="AE62" s="129"/>
      <c r="AF62" s="129"/>
      <c r="AG62" s="129"/>
      <c r="AH62" s="130"/>
      <c r="AI62" s="100" t="e">
        <f>IF(AA62&lt;&gt;"",VLOOKUP(AA62,Domein!$D$2:$J$150,$K$24,FALSE),"")</f>
        <v>#REF!</v>
      </c>
      <c r="AJ62" s="100">
        <f t="shared" si="11"/>
        <v>0</v>
      </c>
      <c r="AL62" s="79" t="str">
        <f t="shared" si="1"/>
        <v/>
      </c>
      <c r="AM62" s="88" t="str">
        <f t="shared" si="2"/>
        <v/>
      </c>
      <c r="AN62" s="80" t="str">
        <f t="shared" si="3"/>
        <v/>
      </c>
      <c r="AO62" s="81" t="str">
        <f>IF(COUNTIF(AN67:AN75,"DVP|")&gt;0,"DVP","")</f>
        <v/>
      </c>
      <c r="AP62" s="81" t="str">
        <f>IF(AO62="","",AO62&amp;"^"&amp;"1")</f>
        <v/>
      </c>
      <c r="AQ62" s="7" t="s">
        <v>369</v>
      </c>
      <c r="AS62" s="73"/>
      <c r="AT62" s="73"/>
    </row>
    <row r="63" spans="2:46" x14ac:dyDescent="0.2">
      <c r="B63" s="54"/>
      <c r="C63" s="81">
        <f t="shared" si="4"/>
        <v>0</v>
      </c>
      <c r="D63" s="154" t="s">
        <v>387</v>
      </c>
      <c r="E63" s="155"/>
      <c r="F63" s="155"/>
      <c r="G63" s="155"/>
      <c r="H63" s="155"/>
      <c r="I63" s="148"/>
      <c r="J63" s="156"/>
      <c r="K63" s="100" t="e">
        <f>IF(D63&lt;&gt;"",VLOOKUP(D63,Domein!$D$2:$J$150,$K$24,FALSE),"")</f>
        <v>#REF!</v>
      </c>
      <c r="L63" s="100">
        <f t="shared" si="5"/>
        <v>0</v>
      </c>
      <c r="M63" s="120"/>
      <c r="N63" s="81">
        <f t="shared" si="6"/>
        <v>0</v>
      </c>
      <c r="O63" s="147" t="s">
        <v>261</v>
      </c>
      <c r="P63" s="148"/>
      <c r="Q63" s="148"/>
      <c r="R63" s="148"/>
      <c r="S63" s="148"/>
      <c r="T63" s="148"/>
      <c r="U63" s="148"/>
      <c r="V63" s="148"/>
      <c r="W63" s="100" t="e">
        <f>IF(O63&lt;&gt;"",VLOOKUP(O63,Domein!$D$2:$J$150,$K$24,FALSE),"")</f>
        <v>#REF!</v>
      </c>
      <c r="X63" s="100">
        <f t="shared" si="10"/>
        <v>0</v>
      </c>
      <c r="Y63" s="120"/>
      <c r="Z63" s="81">
        <f t="shared" si="8"/>
        <v>0</v>
      </c>
      <c r="AA63" s="125" t="s">
        <v>381</v>
      </c>
      <c r="AB63" s="126"/>
      <c r="AC63" s="126"/>
      <c r="AD63" s="126"/>
      <c r="AE63" s="126"/>
      <c r="AF63" s="126"/>
      <c r="AG63" s="126"/>
      <c r="AH63" s="127"/>
      <c r="AI63" s="100" t="e">
        <f>IF(AA63&lt;&gt;"",VLOOKUP(AA63,Domein!$D$2:$J$150,$K$24,FALSE),"")</f>
        <v>#REF!</v>
      </c>
      <c r="AJ63" s="100">
        <f t="shared" si="11"/>
        <v>0</v>
      </c>
      <c r="AL63" s="79" t="str">
        <f t="shared" si="1"/>
        <v/>
      </c>
      <c r="AM63" s="88" t="str">
        <f t="shared" si="2"/>
        <v/>
      </c>
      <c r="AN63" s="80" t="str">
        <f t="shared" si="3"/>
        <v/>
      </c>
      <c r="AO63" s="38"/>
      <c r="AS63" s="73"/>
      <c r="AT63" s="73"/>
    </row>
    <row r="64" spans="2:46" ht="14.25" customHeight="1" x14ac:dyDescent="0.2">
      <c r="B64" s="120"/>
      <c r="C64" s="81">
        <f t="shared" si="4"/>
        <v>0</v>
      </c>
      <c r="D64" s="140" t="s">
        <v>159</v>
      </c>
      <c r="E64" s="140"/>
      <c r="F64" s="140"/>
      <c r="G64" s="140"/>
      <c r="H64" s="140"/>
      <c r="I64" s="140"/>
      <c r="J64" s="141"/>
      <c r="K64" s="100" t="e">
        <f>IF(D64&lt;&gt;"",VLOOKUP(D64,Domein!$D$2:$J$150,$K$24,FALSE),"")</f>
        <v>#REF!</v>
      </c>
      <c r="L64" s="100">
        <f t="shared" si="5"/>
        <v>0</v>
      </c>
      <c r="M64" s="120"/>
      <c r="N64" s="81">
        <f t="shared" si="6"/>
        <v>0</v>
      </c>
      <c r="O64" s="147" t="s">
        <v>264</v>
      </c>
      <c r="P64" s="148"/>
      <c r="Q64" s="148"/>
      <c r="R64" s="148"/>
      <c r="S64" s="148"/>
      <c r="T64" s="148"/>
      <c r="U64" s="148"/>
      <c r="V64" s="148"/>
      <c r="W64" s="100" t="e">
        <f>IF(O64&lt;&gt;"",VLOOKUP(O64,Domein!$D$2:$J$150,$K$24,FALSE),"")</f>
        <v>#REF!</v>
      </c>
      <c r="X64" s="100">
        <f t="shared" si="10"/>
        <v>0</v>
      </c>
      <c r="Y64" s="120"/>
      <c r="Z64" s="81">
        <f t="shared" si="8"/>
        <v>0</v>
      </c>
      <c r="AA64" s="125" t="s">
        <v>329</v>
      </c>
      <c r="AB64" s="126"/>
      <c r="AC64" s="126"/>
      <c r="AD64" s="126"/>
      <c r="AE64" s="126"/>
      <c r="AF64" s="126"/>
      <c r="AG64" s="126"/>
      <c r="AH64" s="127"/>
      <c r="AI64" s="100" t="e">
        <f>IF(AA64&lt;&gt;"",VLOOKUP(AA64,Domein!$D$2:$J$150,$K$24,FALSE),"")</f>
        <v>#REF!</v>
      </c>
      <c r="AJ64" s="100">
        <f t="shared" si="11"/>
        <v>0</v>
      </c>
      <c r="AL64" s="79" t="str">
        <f t="shared" si="1"/>
        <v/>
      </c>
      <c r="AM64" s="88" t="str">
        <f t="shared" si="2"/>
        <v/>
      </c>
      <c r="AN64" s="80" t="str">
        <f t="shared" si="3"/>
        <v/>
      </c>
      <c r="AO64" s="38"/>
      <c r="AS64" s="73"/>
      <c r="AT64" s="73"/>
    </row>
    <row r="65" spans="2:46" x14ac:dyDescent="0.2">
      <c r="B65" s="120"/>
      <c r="C65" s="81">
        <f t="shared" si="4"/>
        <v>0</v>
      </c>
      <c r="D65" s="140" t="s">
        <v>161</v>
      </c>
      <c r="E65" s="140"/>
      <c r="F65" s="140"/>
      <c r="G65" s="140"/>
      <c r="H65" s="140"/>
      <c r="I65" s="140"/>
      <c r="J65" s="141"/>
      <c r="K65" s="100" t="e">
        <f>IF(D65&lt;&gt;"",VLOOKUP(D65,Domein!$D$2:$J$150,$K$24,FALSE),"")</f>
        <v>#REF!</v>
      </c>
      <c r="L65" s="100">
        <f t="shared" si="5"/>
        <v>0</v>
      </c>
      <c r="M65" s="120"/>
      <c r="N65" s="81">
        <f t="shared" si="6"/>
        <v>0</v>
      </c>
      <c r="O65" s="147" t="s">
        <v>267</v>
      </c>
      <c r="P65" s="148"/>
      <c r="Q65" s="148"/>
      <c r="R65" s="148"/>
      <c r="S65" s="148"/>
      <c r="T65" s="148"/>
      <c r="U65" s="148"/>
      <c r="V65" s="148"/>
      <c r="W65" s="100" t="e">
        <f>IF(O65&lt;&gt;"",VLOOKUP(O65,Domein!$D$2:$J$150,$K$24,FALSE),"")</f>
        <v>#REF!</v>
      </c>
      <c r="X65" s="100">
        <f t="shared" si="10"/>
        <v>0</v>
      </c>
      <c r="Y65" s="120"/>
      <c r="Z65" s="81">
        <f t="shared" si="8"/>
        <v>0</v>
      </c>
      <c r="AA65" s="125" t="s">
        <v>330</v>
      </c>
      <c r="AB65" s="126"/>
      <c r="AC65" s="126"/>
      <c r="AD65" s="126"/>
      <c r="AE65" s="126"/>
      <c r="AF65" s="126"/>
      <c r="AG65" s="126"/>
      <c r="AH65" s="127"/>
      <c r="AI65" s="100" t="e">
        <f>IF(AA65&lt;&gt;"",VLOOKUP(AA65,Domein!$D$2:$J$150,$K$24,FALSE),"")</f>
        <v>#REF!</v>
      </c>
      <c r="AJ65" s="100">
        <f t="shared" si="11"/>
        <v>0</v>
      </c>
      <c r="AL65" s="79" t="str">
        <f t="shared" si="1"/>
        <v/>
      </c>
      <c r="AM65" s="88" t="str">
        <f t="shared" si="2"/>
        <v/>
      </c>
      <c r="AN65" s="80" t="str">
        <f t="shared" si="3"/>
        <v/>
      </c>
      <c r="AO65" s="38"/>
      <c r="AS65" s="73"/>
      <c r="AT65" s="73"/>
    </row>
    <row r="66" spans="2:46" ht="14.25" customHeight="1" x14ac:dyDescent="0.2">
      <c r="B66" s="120"/>
      <c r="C66" s="81">
        <f t="shared" si="4"/>
        <v>0</v>
      </c>
      <c r="D66" s="145" t="s">
        <v>163</v>
      </c>
      <c r="E66" s="146"/>
      <c r="F66" s="146"/>
      <c r="G66" s="146"/>
      <c r="H66" s="146"/>
      <c r="I66" s="146"/>
      <c r="J66" s="146"/>
      <c r="K66" s="100" t="e">
        <f>IF(D66&lt;&gt;"",VLOOKUP(D66,Domein!$D$2:$J$150,$K$24,FALSE),"")</f>
        <v>#REF!</v>
      </c>
      <c r="L66" s="100">
        <f t="shared" si="5"/>
        <v>0</v>
      </c>
      <c r="M66" s="120"/>
      <c r="N66" s="81">
        <f t="shared" si="6"/>
        <v>0</v>
      </c>
      <c r="O66" s="147" t="s">
        <v>270</v>
      </c>
      <c r="P66" s="148"/>
      <c r="Q66" s="148"/>
      <c r="R66" s="148"/>
      <c r="S66" s="148"/>
      <c r="T66" s="148"/>
      <c r="U66" s="148"/>
      <c r="V66" s="148"/>
      <c r="W66" s="100" t="e">
        <f>IF(O66&lt;&gt;"",VLOOKUP(O66,Domein!$D$2:$J$150,$K$24,FALSE),"")</f>
        <v>#REF!</v>
      </c>
      <c r="X66" s="100">
        <f t="shared" si="10"/>
        <v>0</v>
      </c>
      <c r="Y66" s="121"/>
      <c r="Z66" s="81">
        <f t="shared" si="8"/>
        <v>0</v>
      </c>
      <c r="AA66" s="149" t="s">
        <v>331</v>
      </c>
      <c r="AB66" s="150"/>
      <c r="AC66" s="150"/>
      <c r="AD66" s="150"/>
      <c r="AE66" s="150"/>
      <c r="AF66" s="150"/>
      <c r="AG66" s="150"/>
      <c r="AH66" s="151"/>
      <c r="AI66" s="100" t="e">
        <f>IF(AA66&lt;&gt;"",VLOOKUP(AA66,Domein!$D$2:$J$150,$K$24,FALSE),"")</f>
        <v>#REF!</v>
      </c>
      <c r="AJ66" s="100">
        <f t="shared" si="11"/>
        <v>0</v>
      </c>
      <c r="AL66" s="79" t="str">
        <f t="shared" si="1"/>
        <v/>
      </c>
      <c r="AM66" s="88" t="str">
        <f t="shared" si="2"/>
        <v/>
      </c>
      <c r="AN66" s="80" t="str">
        <f t="shared" si="3"/>
        <v/>
      </c>
      <c r="AO66" s="38"/>
      <c r="AS66" s="73"/>
      <c r="AT66" s="73"/>
    </row>
    <row r="67" spans="2:46" x14ac:dyDescent="0.2">
      <c r="B67" s="120"/>
      <c r="C67" s="81">
        <f t="shared" si="4"/>
        <v>0</v>
      </c>
      <c r="D67" s="145" t="s">
        <v>166</v>
      </c>
      <c r="E67" s="146"/>
      <c r="F67" s="146"/>
      <c r="G67" s="146"/>
      <c r="H67" s="146"/>
      <c r="I67" s="146"/>
      <c r="J67" s="146"/>
      <c r="K67" s="100" t="e">
        <f>IF(D67&lt;&gt;"",VLOOKUP(D67,Domein!$D$2:$J$150,$K$24,FALSE),"")</f>
        <v>#REF!</v>
      </c>
      <c r="L67" s="100">
        <f t="shared" si="5"/>
        <v>0</v>
      </c>
      <c r="M67" s="120"/>
      <c r="N67" s="81">
        <f t="shared" si="6"/>
        <v>0</v>
      </c>
      <c r="O67" s="147" t="s">
        <v>272</v>
      </c>
      <c r="P67" s="148"/>
      <c r="Q67" s="148"/>
      <c r="R67" s="148"/>
      <c r="S67" s="148"/>
      <c r="T67" s="148"/>
      <c r="U67" s="148"/>
      <c r="V67" s="148"/>
      <c r="W67" s="100" t="e">
        <f>IF(O67&lt;&gt;"",VLOOKUP(O67,Domein!$D$2:$J$150,$K$24,FALSE),"")</f>
        <v>#REF!</v>
      </c>
      <c r="X67" s="100">
        <f t="shared" si="10"/>
        <v>0</v>
      </c>
      <c r="Y67" s="120"/>
      <c r="Z67" s="81">
        <f t="shared" si="8"/>
        <v>0</v>
      </c>
      <c r="AA67" s="174"/>
      <c r="AB67" s="175"/>
      <c r="AC67" s="175"/>
      <c r="AD67" s="175"/>
      <c r="AE67" s="175"/>
      <c r="AF67" s="175"/>
      <c r="AG67" s="175"/>
      <c r="AH67" s="176"/>
      <c r="AI67" s="100" t="str">
        <f>IF(AA67="","",IF(ISERROR(VLOOKUP(AA67,Domein!$R$2:$R$1500,1,FALSE)),AA67,LEFT(VLOOKUP(AA67,Domein!$R$2:$R$1500,1,FALSE),SEARCH(" (",VLOOKUP(AA67,Domein!$R$2:$R$1500,1,FALSE),1)-1)))</f>
        <v/>
      </c>
      <c r="AJ67" s="100" t="str">
        <f t="shared" si="11"/>
        <v/>
      </c>
      <c r="AL67" s="79" t="str">
        <f t="shared" si="1"/>
        <v/>
      </c>
      <c r="AM67" s="88" t="str">
        <f t="shared" si="2"/>
        <v/>
      </c>
      <c r="AN67" s="122" t="str">
        <f>IF(AA67="","",IF(AND(Z67=1,AJ67&lt;&gt;1),AI67&amp;"|",""))</f>
        <v/>
      </c>
      <c r="AO67" s="38"/>
      <c r="AS67" s="73"/>
      <c r="AT67" s="73"/>
    </row>
    <row r="68" spans="2:46" ht="14.25" customHeight="1" x14ac:dyDescent="0.2">
      <c r="B68" s="120"/>
      <c r="C68" s="81">
        <f t="shared" si="4"/>
        <v>0</v>
      </c>
      <c r="D68" s="140" t="s">
        <v>170</v>
      </c>
      <c r="E68" s="140"/>
      <c r="F68" s="140"/>
      <c r="G68" s="140"/>
      <c r="H68" s="140"/>
      <c r="I68" s="140"/>
      <c r="J68" s="141"/>
      <c r="K68" s="100" t="e">
        <f>IF(D68&lt;&gt;"",VLOOKUP(D68,Domein!$D$2:$J$150,$K$24,FALSE),"")</f>
        <v>#REF!</v>
      </c>
      <c r="L68" s="100">
        <f>IF(D68&lt;&gt;"",IF(B68&lt;&gt;"",IF(AND(K68&lt;&gt;"fout",K68&lt;&gt;0),0,1),0),"")</f>
        <v>0</v>
      </c>
      <c r="M68" s="120"/>
      <c r="N68" s="81">
        <f t="shared" si="6"/>
        <v>0</v>
      </c>
      <c r="O68" s="147" t="s">
        <v>274</v>
      </c>
      <c r="P68" s="148"/>
      <c r="Q68" s="148"/>
      <c r="R68" s="148"/>
      <c r="S68" s="148"/>
      <c r="T68" s="148"/>
      <c r="U68" s="148"/>
      <c r="V68" s="148"/>
      <c r="W68" s="100" t="e">
        <f>IF(O68&lt;&gt;"",VLOOKUP(O68,Domein!$D$2:$J$150,$K$24,FALSE),"")</f>
        <v>#REF!</v>
      </c>
      <c r="X68" s="100">
        <f t="shared" si="10"/>
        <v>0</v>
      </c>
      <c r="Y68" s="120"/>
      <c r="Z68" s="81">
        <f t="shared" si="8"/>
        <v>0</v>
      </c>
      <c r="AA68" s="174"/>
      <c r="AB68" s="175"/>
      <c r="AC68" s="175"/>
      <c r="AD68" s="175"/>
      <c r="AE68" s="175"/>
      <c r="AF68" s="175"/>
      <c r="AG68" s="175"/>
      <c r="AH68" s="176"/>
      <c r="AI68" s="100" t="str">
        <f>IF(AA68="","",IF(ISERROR(VLOOKUP(AA68,Domein!$R$2:$R$1500,1,FALSE)),AA68,LEFT(VLOOKUP(AA68,Domein!$R$2:$R$1500,1,FALSE),SEARCH(" (",VLOOKUP(AA68,Domein!$R$2:$R$1500,1,FALSE),1)-1)))</f>
        <v/>
      </c>
      <c r="AJ68" s="100" t="str">
        <f t="shared" si="11"/>
        <v/>
      </c>
      <c r="AL68" s="79" t="str">
        <f t="shared" si="1"/>
        <v/>
      </c>
      <c r="AM68" s="88" t="str">
        <f t="shared" si="2"/>
        <v/>
      </c>
      <c r="AN68" s="123" t="str">
        <f>IF(AA68="","",IF(AND(Z68=1,AJ68&lt;&gt;1),AI68&amp;"|",""))</f>
        <v/>
      </c>
      <c r="AO68" s="38"/>
      <c r="AS68" s="73"/>
      <c r="AT68" s="73"/>
    </row>
    <row r="69" spans="2:46" x14ac:dyDescent="0.2">
      <c r="B69" s="120"/>
      <c r="C69" s="81">
        <f t="shared" si="4"/>
        <v>0</v>
      </c>
      <c r="D69" s="140" t="s">
        <v>172</v>
      </c>
      <c r="E69" s="140"/>
      <c r="F69" s="140"/>
      <c r="G69" s="140"/>
      <c r="H69" s="140"/>
      <c r="I69" s="140"/>
      <c r="J69" s="141"/>
      <c r="K69" s="100" t="e">
        <f>IF(D69&lt;&gt;"",VLOOKUP(D69,Domein!$D$2:$J$150,$K$24,FALSE),"")</f>
        <v>#REF!</v>
      </c>
      <c r="L69" s="100">
        <f>IF(D69&lt;&gt;"",IF(B69&lt;&gt;"",IF(AND(K69&lt;&gt;"fout",K69&lt;&gt;0),0,1),0),"")</f>
        <v>0</v>
      </c>
      <c r="M69" s="120"/>
      <c r="N69" s="81">
        <f t="shared" si="6"/>
        <v>0</v>
      </c>
      <c r="O69" s="142" t="s">
        <v>277</v>
      </c>
      <c r="P69" s="143"/>
      <c r="Q69" s="143"/>
      <c r="R69" s="143"/>
      <c r="S69" s="143"/>
      <c r="T69" s="143"/>
      <c r="U69" s="143"/>
      <c r="V69" s="144"/>
      <c r="W69" s="100" t="e">
        <f>IF(O69&lt;&gt;"",VLOOKUP(O69,Domein!$D$2:$J$150,$K$24,FALSE),"")</f>
        <v>#REF!</v>
      </c>
      <c r="X69" s="100">
        <f t="shared" si="10"/>
        <v>0</v>
      </c>
      <c r="Y69" s="120"/>
      <c r="Z69" s="81">
        <f t="shared" si="8"/>
        <v>0</v>
      </c>
      <c r="AA69" s="174"/>
      <c r="AB69" s="175"/>
      <c r="AC69" s="175"/>
      <c r="AD69" s="175"/>
      <c r="AE69" s="175"/>
      <c r="AF69" s="175"/>
      <c r="AG69" s="175"/>
      <c r="AH69" s="176"/>
      <c r="AI69" s="100" t="str">
        <f>IF(AA69="","",IF(ISERROR(VLOOKUP(AA69,Domein!$R$2:$R$1500,1,FALSE)),AA69,LEFT(VLOOKUP(AA69,Domein!$R$2:$R$1500,1,FALSE),SEARCH(" (",VLOOKUP(AA69,Domein!$R$2:$R$1500,1,FALSE),1)-1)))</f>
        <v/>
      </c>
      <c r="AJ69" s="100" t="str">
        <f t="shared" si="11"/>
        <v/>
      </c>
      <c r="AL69" s="79" t="str">
        <f t="shared" si="1"/>
        <v/>
      </c>
      <c r="AM69" s="88" t="str">
        <f t="shared" si="2"/>
        <v/>
      </c>
      <c r="AN69" s="123" t="str">
        <f>IF(AA69="","",IF(AND(Z69=1,AJ69&lt;&gt;1),AI69&amp;"|",""))</f>
        <v/>
      </c>
      <c r="AO69" s="38"/>
      <c r="AS69" s="73"/>
      <c r="AT69" s="73"/>
    </row>
    <row r="70" spans="2:46" x14ac:dyDescent="0.2">
      <c r="B70" s="120"/>
      <c r="C70" s="81">
        <f t="shared" si="4"/>
        <v>0</v>
      </c>
      <c r="D70" s="157" t="s">
        <v>174</v>
      </c>
      <c r="E70" s="157"/>
      <c r="F70" s="157"/>
      <c r="G70" s="157"/>
      <c r="H70" s="157"/>
      <c r="I70" s="157"/>
      <c r="J70" s="183"/>
      <c r="K70" s="100" t="e">
        <f>IF(D70&lt;&gt;"",VLOOKUP(D70,Domein!$D$2:$J$150,$K$24,FALSE),"")</f>
        <v>#REF!</v>
      </c>
      <c r="L70" s="100">
        <f t="shared" si="5"/>
        <v>0</v>
      </c>
      <c r="M70" s="120"/>
      <c r="N70" s="81">
        <f t="shared" si="6"/>
        <v>0</v>
      </c>
      <c r="O70" s="142" t="s">
        <v>279</v>
      </c>
      <c r="P70" s="143"/>
      <c r="Q70" s="143"/>
      <c r="R70" s="143"/>
      <c r="S70" s="143"/>
      <c r="T70" s="143"/>
      <c r="U70" s="143"/>
      <c r="V70" s="144"/>
      <c r="W70" s="100" t="e">
        <f>IF(O70&lt;&gt;"",VLOOKUP(O70,Domein!$D$2:$J$150,$K$24,FALSE),"")</f>
        <v>#REF!</v>
      </c>
      <c r="X70" s="100">
        <f t="shared" si="10"/>
        <v>0</v>
      </c>
      <c r="Y70" s="120"/>
      <c r="Z70" s="81">
        <f t="shared" si="8"/>
        <v>0</v>
      </c>
      <c r="AA70" s="174"/>
      <c r="AB70" s="175"/>
      <c r="AC70" s="175"/>
      <c r="AD70" s="175"/>
      <c r="AE70" s="175"/>
      <c r="AF70" s="175"/>
      <c r="AG70" s="175"/>
      <c r="AH70" s="176"/>
      <c r="AI70" s="100" t="str">
        <f>IF(AA70="","",IF(ISERROR(VLOOKUP(AA70,Domein!$R$2:$R$1500,1,FALSE)),AA70,LEFT(VLOOKUP(AA70,Domein!$R$2:$R$1500,1,FALSE),SEARCH(" (",VLOOKUP(AA70,Domein!$R$2:$R$1500,1,FALSE),1)-1)))</f>
        <v/>
      </c>
      <c r="AJ70" s="100" t="str">
        <f t="shared" si="11"/>
        <v/>
      </c>
      <c r="AL70" s="79" t="str">
        <f t="shared" si="1"/>
        <v/>
      </c>
      <c r="AM70" s="88" t="str">
        <f t="shared" si="2"/>
        <v/>
      </c>
      <c r="AN70" s="123" t="str">
        <f>IF(AA70="","",IF(AND(Z70=1,AJ70&lt;&gt;1),AI70&amp;"|",""))</f>
        <v/>
      </c>
      <c r="AO70" s="38"/>
      <c r="AS70" s="73"/>
      <c r="AT70" s="73"/>
    </row>
    <row r="71" spans="2:46" x14ac:dyDescent="0.2">
      <c r="B71" s="120"/>
      <c r="C71" s="81">
        <f t="shared" si="4"/>
        <v>0</v>
      </c>
      <c r="D71" s="311" t="s">
        <v>428</v>
      </c>
      <c r="E71" s="311"/>
      <c r="F71" s="311"/>
      <c r="G71" s="311"/>
      <c r="H71" s="311"/>
      <c r="I71" s="311"/>
      <c r="J71" s="312"/>
      <c r="K71" s="100" t="e">
        <f>IF(D71&lt;&gt;"",VLOOKUP(D71,Domein!$D$2:$J$150,$K$24,FALSE),"")</f>
        <v>#REF!</v>
      </c>
      <c r="L71" s="100">
        <f t="shared" si="5"/>
        <v>0</v>
      </c>
      <c r="M71" s="120"/>
      <c r="N71" s="81">
        <f t="shared" si="6"/>
        <v>0</v>
      </c>
      <c r="O71" s="142" t="s">
        <v>282</v>
      </c>
      <c r="P71" s="143"/>
      <c r="Q71" s="143"/>
      <c r="R71" s="143"/>
      <c r="S71" s="143"/>
      <c r="T71" s="143"/>
      <c r="U71" s="143"/>
      <c r="V71" s="144"/>
      <c r="W71" s="100" t="e">
        <f>IF(O71&lt;&gt;"",VLOOKUP(O71,Domein!$D$2:$J$150,$K$24,FALSE),"")</f>
        <v>#REF!</v>
      </c>
      <c r="X71" s="100">
        <f t="shared" si="10"/>
        <v>0</v>
      </c>
      <c r="Y71" s="120"/>
      <c r="Z71" s="81">
        <f t="shared" si="8"/>
        <v>0</v>
      </c>
      <c r="AA71" s="174"/>
      <c r="AB71" s="175"/>
      <c r="AC71" s="175"/>
      <c r="AD71" s="175"/>
      <c r="AE71" s="175"/>
      <c r="AF71" s="175"/>
      <c r="AG71" s="175"/>
      <c r="AH71" s="176"/>
      <c r="AI71" s="100" t="str">
        <f>IF(AA71="","",IF(ISERROR(VLOOKUP(AA71,Domein!$R$2:$R$1500,1,FALSE)),AA71,LEFT(VLOOKUP(AA71,Domein!$R$2:$R$1500,1,FALSE),SEARCH(" (",VLOOKUP(AA71,Domein!$R$2:$R$1500,1,FALSE),1)-1)))</f>
        <v/>
      </c>
      <c r="AJ71" s="100" t="str">
        <f t="shared" si="11"/>
        <v/>
      </c>
      <c r="AL71" s="79" t="str">
        <f t="shared" si="1"/>
        <v/>
      </c>
      <c r="AM71" s="88" t="str">
        <f t="shared" si="2"/>
        <v/>
      </c>
      <c r="AN71" s="123" t="str">
        <f t="shared" ref="AN71:AN79" si="13">IF(AA71="","",IF(AND(Z71=1,AJ71&lt;&gt;1),AI71&amp;"|",""))</f>
        <v/>
      </c>
      <c r="AO71" s="38"/>
      <c r="AS71" s="73"/>
      <c r="AT71" s="73"/>
    </row>
    <row r="72" spans="2:46" x14ac:dyDescent="0.2">
      <c r="B72" s="120"/>
      <c r="C72" s="81">
        <f t="shared" si="4"/>
        <v>0</v>
      </c>
      <c r="D72" s="184" t="s">
        <v>176</v>
      </c>
      <c r="E72" s="184"/>
      <c r="F72" s="184"/>
      <c r="G72" s="184"/>
      <c r="H72" s="184"/>
      <c r="I72" s="185"/>
      <c r="J72" s="186"/>
      <c r="K72" s="100" t="e">
        <f>IF(D72&lt;&gt;"",VLOOKUP(D72,Domein!$D$2:$J$150,$K$24,FALSE),"")</f>
        <v>#REF!</v>
      </c>
      <c r="L72" s="100">
        <f t="shared" si="5"/>
        <v>0</v>
      </c>
      <c r="M72" s="120"/>
      <c r="N72" s="81">
        <f t="shared" si="6"/>
        <v>0</v>
      </c>
      <c r="O72" s="142" t="s">
        <v>285</v>
      </c>
      <c r="P72" s="143"/>
      <c r="Q72" s="143"/>
      <c r="R72" s="143"/>
      <c r="S72" s="143"/>
      <c r="T72" s="143"/>
      <c r="U72" s="143"/>
      <c r="V72" s="144"/>
      <c r="W72" s="100" t="e">
        <f>IF(O72&lt;&gt;"",VLOOKUP(O72,Domein!$D$2:$J$150,$K$24,FALSE),"")</f>
        <v>#REF!</v>
      </c>
      <c r="X72" s="100">
        <f t="shared" si="10"/>
        <v>0</v>
      </c>
      <c r="Y72" s="120"/>
      <c r="Z72" s="81">
        <f t="shared" si="8"/>
        <v>0</v>
      </c>
      <c r="AA72" s="174"/>
      <c r="AB72" s="175"/>
      <c r="AC72" s="175"/>
      <c r="AD72" s="175"/>
      <c r="AE72" s="175"/>
      <c r="AF72" s="175"/>
      <c r="AG72" s="175"/>
      <c r="AH72" s="176"/>
      <c r="AI72" s="100" t="str">
        <f>IF(AA72="","",IF(ISERROR(VLOOKUP(AA72,Domein!$R$2:$R$1500,1,FALSE)),AA72,LEFT(VLOOKUP(AA72,Domein!$R$2:$R$1500,1,FALSE),SEARCH(" (",VLOOKUP(AA72,Domein!$R$2:$R$1500,1,FALSE),1)-1)))</f>
        <v/>
      </c>
      <c r="AJ72" s="100" t="str">
        <f t="shared" si="11"/>
        <v/>
      </c>
      <c r="AL72" s="79" t="str">
        <f t="shared" si="1"/>
        <v/>
      </c>
      <c r="AM72" s="88" t="str">
        <f t="shared" si="2"/>
        <v/>
      </c>
      <c r="AN72" s="123" t="str">
        <f t="shared" si="13"/>
        <v/>
      </c>
      <c r="AO72" s="38"/>
      <c r="AS72" s="73"/>
      <c r="AT72" s="73"/>
    </row>
    <row r="73" spans="2:46" x14ac:dyDescent="0.2">
      <c r="B73" s="120"/>
      <c r="C73" s="81">
        <f t="shared" si="4"/>
        <v>0</v>
      </c>
      <c r="D73" s="184" t="s">
        <v>178</v>
      </c>
      <c r="E73" s="184"/>
      <c r="F73" s="184"/>
      <c r="G73" s="184"/>
      <c r="H73" s="184"/>
      <c r="I73" s="185"/>
      <c r="J73" s="186"/>
      <c r="K73" s="100" t="e">
        <f>IF(D73&lt;&gt;"",VLOOKUP(D73,Domein!$D$2:$J$150,$K$24,FALSE),"")</f>
        <v>#REF!</v>
      </c>
      <c r="L73" s="100">
        <f t="shared" si="5"/>
        <v>0</v>
      </c>
      <c r="M73" s="120"/>
      <c r="N73" s="81">
        <f t="shared" si="6"/>
        <v>0</v>
      </c>
      <c r="O73" s="142" t="s">
        <v>287</v>
      </c>
      <c r="P73" s="143"/>
      <c r="Q73" s="143"/>
      <c r="R73" s="143"/>
      <c r="S73" s="143"/>
      <c r="T73" s="143"/>
      <c r="U73" s="143"/>
      <c r="V73" s="144"/>
      <c r="W73" s="100" t="e">
        <f>IF(O73&lt;&gt;"",VLOOKUP(O73,Domein!$D$2:$J$150,$K$24,FALSE),"")</f>
        <v>#REF!</v>
      </c>
      <c r="X73" s="100">
        <f t="shared" si="10"/>
        <v>0</v>
      </c>
      <c r="Y73" s="120"/>
      <c r="Z73" s="81">
        <f t="shared" si="8"/>
        <v>0</v>
      </c>
      <c r="AA73" s="174"/>
      <c r="AB73" s="175"/>
      <c r="AC73" s="175"/>
      <c r="AD73" s="175"/>
      <c r="AE73" s="175"/>
      <c r="AF73" s="175"/>
      <c r="AG73" s="175"/>
      <c r="AH73" s="176"/>
      <c r="AI73" s="100" t="str">
        <f>IF(AA73="","",IF(ISERROR(VLOOKUP(AA73,Domein!$R$2:$R$1500,1,FALSE)),AA73,LEFT(VLOOKUP(AA73,Domein!$R$2:$R$1500,1,FALSE),SEARCH(" (",VLOOKUP(AA73,Domein!$R$2:$R$1500,1,FALSE),1)-1)))</f>
        <v/>
      </c>
      <c r="AJ73" s="100" t="str">
        <f t="shared" si="11"/>
        <v/>
      </c>
      <c r="AL73" s="79" t="str">
        <f t="shared" si="1"/>
        <v/>
      </c>
      <c r="AM73" s="88" t="str">
        <f t="shared" si="2"/>
        <v/>
      </c>
      <c r="AN73" s="123" t="str">
        <f t="shared" si="13"/>
        <v/>
      </c>
      <c r="AO73" s="38"/>
      <c r="AS73" s="73"/>
      <c r="AT73" s="73"/>
    </row>
    <row r="74" spans="2:46" x14ac:dyDescent="0.2">
      <c r="B74" s="120"/>
      <c r="C74" s="81">
        <f t="shared" si="4"/>
        <v>0</v>
      </c>
      <c r="D74" s="145" t="s">
        <v>181</v>
      </c>
      <c r="E74" s="146"/>
      <c r="F74" s="146"/>
      <c r="G74" s="146"/>
      <c r="H74" s="146"/>
      <c r="I74" s="146"/>
      <c r="J74" s="146"/>
      <c r="K74" s="100" t="e">
        <f>IF(D74&lt;&gt;"",VLOOKUP(D74,Domein!$D$2:$J$150,$K$24,FALSE),"")</f>
        <v>#REF!</v>
      </c>
      <c r="L74" s="100">
        <f t="shared" si="5"/>
        <v>0</v>
      </c>
      <c r="M74" s="120"/>
      <c r="N74" s="81">
        <f t="shared" si="6"/>
        <v>0</v>
      </c>
      <c r="O74" s="142"/>
      <c r="P74" s="143"/>
      <c r="Q74" s="143"/>
      <c r="R74" s="143"/>
      <c r="S74" s="143"/>
      <c r="T74" s="143"/>
      <c r="U74" s="143"/>
      <c r="V74" s="144"/>
      <c r="W74" s="100" t="str">
        <f>IF(O74&lt;&gt;"",VLOOKUP(O74,Domein!$D$2:$J$150,$K$24,FALSE),"")</f>
        <v/>
      </c>
      <c r="X74" s="100" t="str">
        <f t="shared" si="10"/>
        <v/>
      </c>
      <c r="Y74" s="120"/>
      <c r="Z74" s="81">
        <f t="shared" si="8"/>
        <v>0</v>
      </c>
      <c r="AA74" s="174"/>
      <c r="AB74" s="175"/>
      <c r="AC74" s="175"/>
      <c r="AD74" s="175"/>
      <c r="AE74" s="175"/>
      <c r="AF74" s="175"/>
      <c r="AG74" s="175"/>
      <c r="AH74" s="176"/>
      <c r="AI74" s="100" t="str">
        <f>IF(AA74="","",IF(ISERROR(VLOOKUP(AA74,Domein!$R$2:$R$1500,1,FALSE)),AA74,LEFT(VLOOKUP(AA74,Domein!$R$2:$R$1500,1,FALSE),SEARCH(" (",VLOOKUP(AA74,Domein!$R$2:$R$1500,1,FALSE),1)-1)))</f>
        <v/>
      </c>
      <c r="AJ74" s="100" t="str">
        <f t="shared" si="11"/>
        <v/>
      </c>
      <c r="AL74" s="79" t="str">
        <f t="shared" si="1"/>
        <v/>
      </c>
      <c r="AM74" s="88" t="str">
        <f t="shared" si="2"/>
        <v/>
      </c>
      <c r="AN74" s="123" t="str">
        <f t="shared" si="13"/>
        <v/>
      </c>
      <c r="AO74" s="38"/>
      <c r="AS74" s="73"/>
      <c r="AT74" s="73"/>
    </row>
    <row r="75" spans="2:46" x14ac:dyDescent="0.2">
      <c r="B75" s="120"/>
      <c r="C75" s="81">
        <f>IF(TRIM(B75)="",0,1)</f>
        <v>0</v>
      </c>
      <c r="D75" s="145" t="s">
        <v>183</v>
      </c>
      <c r="E75" s="146"/>
      <c r="F75" s="146"/>
      <c r="G75" s="146"/>
      <c r="H75" s="146"/>
      <c r="I75" s="146"/>
      <c r="J75" s="146"/>
      <c r="K75" s="100" t="e">
        <f>IF(D75&lt;&gt;"",VLOOKUP(D75,Domein!$D$2:$J$150,$K$24,FALSE),"")</f>
        <v>#REF!</v>
      </c>
      <c r="L75" s="100">
        <f>IF(D75&lt;&gt;"",IF(B75&lt;&gt;"",IF(AND(K75&lt;&gt;"fout",K75&lt;&gt;0),0,1),0),"")</f>
        <v>0</v>
      </c>
      <c r="M75" s="120"/>
      <c r="N75" s="81">
        <f t="shared" si="6"/>
        <v>0</v>
      </c>
      <c r="O75" s="142"/>
      <c r="P75" s="143"/>
      <c r="Q75" s="143"/>
      <c r="R75" s="143"/>
      <c r="S75" s="143"/>
      <c r="T75" s="143"/>
      <c r="U75" s="143"/>
      <c r="V75" s="144"/>
      <c r="W75" s="100" t="str">
        <f>IF(O75&lt;&gt;"",VLOOKUP(O75,Domein!$D$2:$J$150,$K$24,FALSE),"")</f>
        <v/>
      </c>
      <c r="X75" s="100" t="str">
        <f>IF(O75&lt;&gt;"",IF(M75&lt;&gt;"",IF(AND(W75&lt;&gt;"fout", W75&lt;&gt;0),0,1),0),"")</f>
        <v/>
      </c>
      <c r="Y75" s="120"/>
      <c r="Z75" s="81">
        <f t="shared" si="8"/>
        <v>0</v>
      </c>
      <c r="AA75" s="174"/>
      <c r="AB75" s="175"/>
      <c r="AC75" s="175"/>
      <c r="AD75" s="175"/>
      <c r="AE75" s="175"/>
      <c r="AF75" s="175"/>
      <c r="AG75" s="175"/>
      <c r="AH75" s="176"/>
      <c r="AI75" s="100" t="str">
        <f>IF(AA75="","",IF(ISERROR(VLOOKUP(AA75,Domein!$R$2:$R$1500,1,FALSE)),AA75,LEFT(VLOOKUP(AA75,Domein!$R$2:$R$1500,1,FALSE),SEARCH(" (",VLOOKUP(AA75,Domein!$R$2:$R$1500,1,FALSE),1)-1)))</f>
        <v/>
      </c>
      <c r="AJ75" s="100" t="str">
        <f>IF(AA75&lt;&gt;"",IF(Y75&lt;&gt;"",IF(AND(AI75&lt;&gt;"fout", AI75&lt;&gt;0),0,1),0),"")</f>
        <v/>
      </c>
      <c r="AL75" s="79" t="str">
        <f>IF(AND(C75=1,L75&lt;&gt;1),K75&amp;"|","")</f>
        <v/>
      </c>
      <c r="AM75" s="88" t="str">
        <f>IF(AND(N75=1,X75&lt;&gt;1),W75&amp;"|","")</f>
        <v/>
      </c>
      <c r="AN75" s="123" t="str">
        <f t="shared" si="13"/>
        <v/>
      </c>
      <c r="AO75" s="38"/>
      <c r="AS75" s="73"/>
      <c r="AT75" s="73"/>
    </row>
    <row r="76" spans="2:46" x14ac:dyDescent="0.2">
      <c r="B76" s="120"/>
      <c r="C76" s="103">
        <f>IF(TRIM(B76)="",0,1)</f>
        <v>0</v>
      </c>
      <c r="D76" s="319" t="s">
        <v>185</v>
      </c>
      <c r="E76" s="320"/>
      <c r="F76" s="320"/>
      <c r="G76" s="320"/>
      <c r="H76" s="320"/>
      <c r="I76" s="320"/>
      <c r="J76" s="321"/>
      <c r="K76" s="114" t="e">
        <f>IF(D76&lt;&gt;"",VLOOKUP(D76,Domein!$D$2:$J$150,$K$24,FALSE),"")</f>
        <v>#REF!</v>
      </c>
      <c r="L76" s="106">
        <f>IF(D76&lt;&gt;"",IF(B76&lt;&gt;"",IF(AND(K76&lt;&gt;"fout",K76&lt;&gt;0),0,1),0),"")</f>
        <v>0</v>
      </c>
      <c r="M76" s="120"/>
      <c r="N76" s="105">
        <f>IF(TRIM(M76)="",0,1)</f>
        <v>0</v>
      </c>
      <c r="O76" s="319"/>
      <c r="P76" s="320"/>
      <c r="Q76" s="320"/>
      <c r="R76" s="320"/>
      <c r="S76" s="320"/>
      <c r="T76" s="320"/>
      <c r="U76" s="320"/>
      <c r="V76" s="321"/>
      <c r="W76" s="105" t="str">
        <f>IF(O76&lt;&gt;"",VLOOKUP(O76,Domein!$D$2:$J$150,$K$24,FALSE),"")</f>
        <v/>
      </c>
      <c r="X76" s="105" t="str">
        <f>IF(O76&lt;&gt;"",IF(M76&lt;&gt;"",IF(AND(W76&lt;&gt;"fout", W76&lt;&gt;0),0,1),0),"")</f>
        <v/>
      </c>
      <c r="Y76" s="120"/>
      <c r="Z76" s="105">
        <f>IF(TRIM(Y76)="",0,1)</f>
        <v>0</v>
      </c>
      <c r="AA76" s="314"/>
      <c r="AB76" s="315"/>
      <c r="AC76" s="315"/>
      <c r="AD76" s="315"/>
      <c r="AE76" s="315"/>
      <c r="AF76" s="315"/>
      <c r="AG76" s="315"/>
      <c r="AH76" s="316"/>
      <c r="AI76" s="81" t="str">
        <f>IF(AA76="","",IF(ISERROR(VLOOKUP(AA76,Domein!$R$2:$R$1500,1,FALSE)),AA76,LEFT(VLOOKUP(AA76,Domein!$R$2:$R$1500,1,FALSE),SEARCH(" (",VLOOKUP(AA76,Domein!$R$2:$R$1500,1,FALSE),1)-1)))</f>
        <v/>
      </c>
      <c r="AJ76" s="81" t="str">
        <f>IF(AA76&lt;&gt;"",IF(Y76&lt;&gt;"",IF(AND(AI76&lt;&gt;"fout", AI76&lt;&gt;0),0,1),0),"")</f>
        <v/>
      </c>
      <c r="AL76" s="87" t="str">
        <f>IF(AND(C76=1,L76&lt;&gt;1),K76&amp;"|","")</f>
        <v/>
      </c>
      <c r="AM76" s="88" t="str">
        <f>IF(AND(N76=1,X76&lt;&gt;1),W76&amp;"|","")</f>
        <v/>
      </c>
      <c r="AN76" s="123" t="str">
        <f t="shared" si="13"/>
        <v/>
      </c>
      <c r="AP76" s="84" t="str">
        <f>AL38&amp;AL39&amp;AL40&amp;AL41&amp;AL42&amp;AL43&amp;AL44&amp;AL45&amp;AL46&amp;AL47&amp;AL48&amp;AL49&amp;AL50&amp;AL51&amp;AL52&amp;AL53&amp;AL54&amp;AL55&amp;AL56&amp;AL57&amp;AL58&amp;AL59&amp;AL60&amp;AL61&amp;AL62&amp;AL63&amp;AL64&amp;AL65&amp;AL66&amp;AL67&amp;AL68&amp;AL69&amp;AL70&amp;AL71&amp;AL72&amp;AL73&amp;AL74&amp;AL75&amp;AL76&amp;AL77&amp;AL78&amp;AL79</f>
        <v/>
      </c>
      <c r="AQ76" s="7" t="s">
        <v>370</v>
      </c>
      <c r="AT76" s="73"/>
    </row>
    <row r="77" spans="2:46" x14ac:dyDescent="0.2">
      <c r="B77" s="120"/>
      <c r="C77" s="104">
        <f>IF(TRIM(B77)="",0,1)</f>
        <v>0</v>
      </c>
      <c r="D77" s="160" t="s">
        <v>187</v>
      </c>
      <c r="E77" s="161"/>
      <c r="F77" s="161"/>
      <c r="G77" s="161"/>
      <c r="H77" s="161"/>
      <c r="I77" s="161"/>
      <c r="J77" s="162"/>
      <c r="K77" s="115" t="e">
        <f>IF(D77&lt;&gt;"",VLOOKUP(D77,Domein!$D$2:$J$150,$K$24,FALSE),"")</f>
        <v>#REF!</v>
      </c>
      <c r="L77" s="107">
        <f>IF(D77&lt;&gt;"",IF(B77&lt;&gt;"",IF(AND(K77&lt;&gt;"fout",K77&lt;&gt;0),0,1),0),"")</f>
        <v>0</v>
      </c>
      <c r="M77" s="120"/>
      <c r="N77" s="104">
        <f>IF(TRIM(M77)="",0,1)</f>
        <v>0</v>
      </c>
      <c r="O77" s="322"/>
      <c r="P77" s="322"/>
      <c r="Q77" s="322"/>
      <c r="R77" s="322"/>
      <c r="S77" s="322"/>
      <c r="T77" s="322"/>
      <c r="U77" s="322"/>
      <c r="V77" s="322"/>
      <c r="W77" s="104" t="str">
        <f>IF(O77&lt;&gt;"",VLOOKUP(O77,Domein!$D$2:$J$150,$K$24,FALSE),"")</f>
        <v/>
      </c>
      <c r="X77" s="104" t="str">
        <f>IF(O77&lt;&gt;"",IF(M77&lt;&gt;"",IF(AND(W77&lt;&gt;"fout", W77&lt;&gt;0),0,1),0),"")</f>
        <v/>
      </c>
      <c r="Y77" s="120"/>
      <c r="Z77" s="104">
        <f>IF(TRIM(Y77)="",0,1)</f>
        <v>0</v>
      </c>
      <c r="AA77" s="317"/>
      <c r="AB77" s="317"/>
      <c r="AC77" s="317"/>
      <c r="AD77" s="317"/>
      <c r="AE77" s="317"/>
      <c r="AF77" s="317"/>
      <c r="AG77" s="317"/>
      <c r="AH77" s="317"/>
      <c r="AI77" s="81" t="str">
        <f>IF(AA77="","",IF(ISERROR(VLOOKUP(AA77,Domein!$R$2:$R$1500,1,FALSE)),AA77,LEFT(VLOOKUP(AA77,Domein!$R$2:$R$1500,1,FALSE),SEARCH(" (",VLOOKUP(AA77,Domein!$R$2:$R$1500,1,FALSE),1)-1)))</f>
        <v/>
      </c>
      <c r="AJ77" s="81" t="str">
        <f>IF(AA77&lt;&gt;"",IF(Y77&lt;&gt;"",IF(AND(AI77&lt;&gt;"fout", AI77&lt;&gt;0),0,1),0),"")</f>
        <v/>
      </c>
      <c r="AL77" s="89" t="str">
        <f>IF(AND(C77=1,L77&lt;&gt;1),K77&amp;"|","")</f>
        <v/>
      </c>
      <c r="AM77" s="88" t="str">
        <f>IF(AND(N77=1,X77&lt;&gt;1),W77&amp;"|","")</f>
        <v/>
      </c>
      <c r="AN77" s="123" t="str">
        <f t="shared" si="13"/>
        <v/>
      </c>
      <c r="AP77" s="85" t="str">
        <f>AM38&amp;AM39&amp;AM40&amp;AM41&amp;AM42&amp;AM43&amp;AM44&amp;AM45&amp;AM46&amp;AM47&amp;AM48&amp;AM49&amp;AM50&amp;AM51&amp;AM52&amp;AM53&amp;AM54&amp;AM55&amp;AM56&amp;AM57&amp;AM58&amp;AM59&amp;AM60&amp;AM61&amp;AM62&amp;AM63&amp;AM64&amp;AM65&amp;AM66&amp;AM67&amp;AM68&amp;AM69&amp;AM70&amp;AM71&amp;AM72&amp;AM73&amp;AM74&amp;AM75&amp;AM76&amp;AM77&amp;AM78&amp;AM79</f>
        <v/>
      </c>
      <c r="AQ77" s="7" t="s">
        <v>371</v>
      </c>
      <c r="AS77" s="73"/>
      <c r="AT77" s="73"/>
    </row>
    <row r="78" spans="2:46" x14ac:dyDescent="0.2">
      <c r="B78" s="120"/>
      <c r="C78" s="104">
        <f>IF(TRIM(B78)="",0,1)</f>
        <v>0</v>
      </c>
      <c r="D78" s="160" t="s">
        <v>189</v>
      </c>
      <c r="E78" s="161"/>
      <c r="F78" s="161"/>
      <c r="G78" s="161"/>
      <c r="H78" s="161"/>
      <c r="I78" s="161"/>
      <c r="J78" s="162"/>
      <c r="K78" s="115" t="e">
        <f>IF(D78&lt;&gt;"",VLOOKUP(D78,Domein!$D$2:$J$150,$K$24,FALSE),"")</f>
        <v>#REF!</v>
      </c>
      <c r="L78" s="107">
        <f>IF(D78&lt;&gt;"",IF(B78&lt;&gt;"",IF(AND(K78&lt;&gt;"fout",K78&lt;&gt;0),0,1),0),"")</f>
        <v>0</v>
      </c>
      <c r="M78" s="120"/>
      <c r="N78" s="104">
        <f>IF(TRIM(M78)="",0,1)</f>
        <v>0</v>
      </c>
      <c r="O78" s="313"/>
      <c r="P78" s="313"/>
      <c r="Q78" s="313"/>
      <c r="R78" s="313"/>
      <c r="S78" s="313"/>
      <c r="T78" s="313"/>
      <c r="U78" s="313"/>
      <c r="V78" s="313"/>
      <c r="W78" s="104" t="str">
        <f>IF(O78&lt;&gt;"",VLOOKUP(O78,Domein!$D$2:$J$150,$K$24,FALSE),"")</f>
        <v/>
      </c>
      <c r="X78" s="104" t="str">
        <f>IF(O78&lt;&gt;"",IF(M78&lt;&gt;"",IF(AND(W78&lt;&gt;"fout", W78&lt;&gt;0),0,1),0),"")</f>
        <v/>
      </c>
      <c r="Y78" s="120"/>
      <c r="Z78" s="104">
        <f>IF(TRIM(Y78)="",0,1)</f>
        <v>0</v>
      </c>
      <c r="AA78" s="318"/>
      <c r="AB78" s="318"/>
      <c r="AC78" s="318"/>
      <c r="AD78" s="318"/>
      <c r="AE78" s="318"/>
      <c r="AF78" s="318"/>
      <c r="AG78" s="318"/>
      <c r="AH78" s="318"/>
      <c r="AI78" s="81" t="str">
        <f>IF(AA78="","",IF(ISERROR(VLOOKUP(AA78,Domein!$R$2:$R$1500,1,FALSE)),AA78,LEFT(VLOOKUP(AA78,Domein!$R$2:$R$1500,1,FALSE),SEARCH(" (",VLOOKUP(AA78,Domein!$R$2:$R$1500,1,FALSE),1)-1)))</f>
        <v/>
      </c>
      <c r="AJ78" s="81" t="str">
        <f>IF(AA78&lt;&gt;"",IF(Y78&lt;&gt;"",IF(AND(AI78&lt;&gt;"fout", AI78&lt;&gt;0),0,1),0),"")</f>
        <v/>
      </c>
      <c r="AL78" s="89" t="str">
        <f>IF(AND(C78=1,L78&lt;&gt;1),K78&amp;"|","")</f>
        <v/>
      </c>
      <c r="AM78" s="88" t="str">
        <f>IF(AND(N78=1,X78&lt;&gt;1),W78&amp;"|","")</f>
        <v/>
      </c>
      <c r="AN78" s="123" t="str">
        <f t="shared" si="13"/>
        <v/>
      </c>
      <c r="AP78" s="85" t="str">
        <f>AN38&amp;AN39&amp;AN40&amp;AN41&amp;AN42&amp;AN43&amp;AN44&amp;AN45&amp;AN46&amp;AN47&amp;AN48&amp;AN49&amp;AN50&amp;AN51&amp;AN52&amp;AN53&amp;AN54&amp;AN55&amp;AN56&amp;AN57&amp;AN58&amp;AN59&amp;AN60&amp;AN61&amp;AN62&amp;AN63&amp;AN64&amp;AN65&amp;AN66&amp;AN67&amp;AN68&amp;AN69&amp;AN70&amp;AN71&amp;AN72&amp;AN73&amp;AN74&amp;AN75&amp;AN76&amp;AN77&amp;AN78&amp;AN79</f>
        <v/>
      </c>
      <c r="AQ78" s="7" t="s">
        <v>372</v>
      </c>
      <c r="AS78" s="73"/>
      <c r="AT78" s="73"/>
    </row>
    <row r="79" spans="2:46" x14ac:dyDescent="0.2">
      <c r="B79" s="120"/>
      <c r="C79" s="104">
        <f>IF(TRIM(B79)="",0,1)</f>
        <v>0</v>
      </c>
      <c r="D79" s="160" t="s">
        <v>190</v>
      </c>
      <c r="E79" s="161"/>
      <c r="F79" s="161"/>
      <c r="G79" s="161"/>
      <c r="H79" s="161"/>
      <c r="I79" s="161"/>
      <c r="J79" s="162"/>
      <c r="K79" s="115" t="e">
        <f>IF(D79&lt;&gt;"",VLOOKUP(D79,Domein!$D$2:$J$150,$K$24,FALSE),"")</f>
        <v>#REF!</v>
      </c>
      <c r="L79" s="107">
        <f>IF(D79&lt;&gt;"",IF(B79&lt;&gt;"",IF(AND(K79&lt;&gt;"fout",K79&lt;&gt;0),0,1),0),"")</f>
        <v>0</v>
      </c>
      <c r="M79" s="120"/>
      <c r="N79" s="104">
        <f>IF(TRIM(M79)="",0,1)</f>
        <v>0</v>
      </c>
      <c r="O79" s="313"/>
      <c r="P79" s="313"/>
      <c r="Q79" s="313"/>
      <c r="R79" s="313"/>
      <c r="S79" s="313"/>
      <c r="T79" s="313"/>
      <c r="U79" s="313"/>
      <c r="V79" s="313"/>
      <c r="W79" s="104" t="str">
        <f>IF(O79&lt;&gt;"",VLOOKUP(O79,Domein!$D$2:$J$150,$K$24,FALSE),"")</f>
        <v/>
      </c>
      <c r="X79" s="104" t="str">
        <f>IF(O79&lt;&gt;"",IF(M79&lt;&gt;"",IF(AND(W79&lt;&gt;"fout", W79&lt;&gt;0),0,1),0),"")</f>
        <v/>
      </c>
      <c r="Y79" s="120"/>
      <c r="Z79" s="104">
        <f>IF(TRIM(Y79)="",0,1)</f>
        <v>0</v>
      </c>
      <c r="AA79" s="318"/>
      <c r="AB79" s="318"/>
      <c r="AC79" s="318"/>
      <c r="AD79" s="318"/>
      <c r="AE79" s="318"/>
      <c r="AF79" s="318"/>
      <c r="AG79" s="318"/>
      <c r="AH79" s="318"/>
      <c r="AI79" s="81" t="str">
        <f>IF(AA79="","",IF(ISERROR(VLOOKUP(AA79,Domein!$R$2:$R$1500,1,FALSE)),AA79,LEFT(VLOOKUP(AA79,Domein!$R$2:$R$1500,1,FALSE),SEARCH(" (",VLOOKUP(AA79,Domein!$R$2:$R$1500,1,FALSE),1)-1)))</f>
        <v/>
      </c>
      <c r="AJ79" s="81" t="str">
        <f>IF(AA79&lt;&gt;"",IF(Y79&lt;&gt;"",IF(AND(AI79&lt;&gt;"fout", AI79&lt;&gt;0),0,1),0),"")</f>
        <v/>
      </c>
      <c r="AL79" s="90" t="str">
        <f>IF(AND(C79=1,L79&lt;&gt;1),K79&amp;"|","")</f>
        <v/>
      </c>
      <c r="AM79" s="91" t="str">
        <f>IF(AND(N79=1,X79&lt;&gt;1),W79&amp;"|","")</f>
        <v/>
      </c>
      <c r="AN79" s="124" t="str">
        <f t="shared" si="13"/>
        <v/>
      </c>
      <c r="AP79" s="86" t="str">
        <f>AO61&amp;AO49&amp;AP76&amp;AP77&amp;AP78</f>
        <v/>
      </c>
      <c r="AQ79" s="7" t="s">
        <v>373</v>
      </c>
      <c r="AS79" s="73"/>
      <c r="AT79" s="73"/>
    </row>
    <row r="80" spans="2:46" x14ac:dyDescent="0.2">
      <c r="B80" s="7" t="s">
        <v>374</v>
      </c>
      <c r="C80" s="81">
        <f>SUM(C38:C79)</f>
        <v>0</v>
      </c>
      <c r="L80" s="81">
        <f>SUM(L38:L79)</f>
        <v>0</v>
      </c>
      <c r="N80" s="81">
        <f>SUM(N38:N79)</f>
        <v>0</v>
      </c>
      <c r="X80" s="81">
        <f>SUM(X38:X79)</f>
        <v>0</v>
      </c>
      <c r="Z80" s="81">
        <f>SUM(Z38:Z79)</f>
        <v>0</v>
      </c>
      <c r="AJ80" s="81">
        <f>SUM(AJ38:AJ79)</f>
        <v>0</v>
      </c>
      <c r="AK80" s="81">
        <f>C80+N80+Z80+AK35</f>
        <v>0</v>
      </c>
      <c r="AL80" s="81">
        <f>AJ80+X80+L80</f>
        <v>0</v>
      </c>
      <c r="AS80" s="73"/>
      <c r="AT80" s="73"/>
    </row>
    <row r="81" spans="2:46" x14ac:dyDescent="0.2">
      <c r="B81" s="7" t="s">
        <v>375</v>
      </c>
      <c r="AK81" s="81" t="s">
        <v>376</v>
      </c>
      <c r="AL81" s="81" t="s">
        <v>377</v>
      </c>
      <c r="AS81" s="73"/>
      <c r="AT81" s="73"/>
    </row>
    <row r="82" spans="2:46" x14ac:dyDescent="0.2">
      <c r="AS82" s="73"/>
      <c r="AT82" s="73"/>
    </row>
    <row r="83" spans="2:46" x14ac:dyDescent="0.2">
      <c r="AS83" s="73"/>
      <c r="AT83" s="73"/>
    </row>
    <row r="84" spans="2:46" x14ac:dyDescent="0.2">
      <c r="AS84" s="73"/>
      <c r="AT84" s="73"/>
    </row>
    <row r="85" spans="2:46" x14ac:dyDescent="0.2">
      <c r="AS85" s="73"/>
      <c r="AT85" s="73"/>
    </row>
    <row r="86" spans="2:46" x14ac:dyDescent="0.2">
      <c r="AS86" s="73"/>
      <c r="AT86" s="73"/>
    </row>
    <row r="87" spans="2:46" x14ac:dyDescent="0.2">
      <c r="AS87" s="73"/>
      <c r="AT87" s="73"/>
    </row>
    <row r="88" spans="2:46" x14ac:dyDescent="0.2">
      <c r="AS88" s="73"/>
      <c r="AT88" s="73"/>
    </row>
    <row r="89" spans="2:46" x14ac:dyDescent="0.2">
      <c r="AS89" s="73"/>
      <c r="AT89" s="73"/>
    </row>
    <row r="90" spans="2:46" x14ac:dyDescent="0.2">
      <c r="AS90" s="73"/>
      <c r="AT90" s="73"/>
    </row>
    <row r="91" spans="2:46" x14ac:dyDescent="0.2">
      <c r="AS91" s="73"/>
      <c r="AT91" s="73"/>
    </row>
    <row r="92" spans="2:46" x14ac:dyDescent="0.2">
      <c r="AS92" s="73"/>
      <c r="AT92" s="73"/>
    </row>
    <row r="93" spans="2:46" x14ac:dyDescent="0.2">
      <c r="AS93" s="73"/>
      <c r="AT93" s="73"/>
    </row>
    <row r="94" spans="2:46" x14ac:dyDescent="0.2">
      <c r="AS94" s="73"/>
      <c r="AT94" s="73"/>
    </row>
    <row r="95" spans="2:46" x14ac:dyDescent="0.2">
      <c r="AS95" s="73"/>
      <c r="AT95" s="73"/>
    </row>
    <row r="96" spans="2:46" x14ac:dyDescent="0.2">
      <c r="AS96" s="73"/>
      <c r="AT96" s="73"/>
    </row>
    <row r="97" spans="45:46" x14ac:dyDescent="0.2">
      <c r="AS97" s="73"/>
      <c r="AT97" s="73"/>
    </row>
    <row r="98" spans="45:46" x14ac:dyDescent="0.2">
      <c r="AS98" s="73"/>
      <c r="AT98" s="73"/>
    </row>
    <row r="99" spans="45:46" x14ac:dyDescent="0.2">
      <c r="AS99" s="73"/>
      <c r="AT99" s="73"/>
    </row>
    <row r="100" spans="45:46" x14ac:dyDescent="0.2">
      <c r="AS100" s="73"/>
      <c r="AT100" s="73"/>
    </row>
    <row r="101" spans="45:46" x14ac:dyDescent="0.2">
      <c r="AS101" s="73"/>
      <c r="AT101" s="73"/>
    </row>
    <row r="102" spans="45:46" x14ac:dyDescent="0.2">
      <c r="AS102" s="73"/>
      <c r="AT102" s="73"/>
    </row>
    <row r="103" spans="45:46" x14ac:dyDescent="0.2">
      <c r="AS103" s="73"/>
      <c r="AT103" s="73"/>
    </row>
    <row r="104" spans="45:46" x14ac:dyDescent="0.2">
      <c r="AS104" s="73"/>
      <c r="AT104" s="73"/>
    </row>
    <row r="105" spans="45:46" x14ac:dyDescent="0.2">
      <c r="AS105" s="73"/>
      <c r="AT105" s="73"/>
    </row>
    <row r="106" spans="45:46" x14ac:dyDescent="0.2">
      <c r="AS106" s="73"/>
      <c r="AT106" s="73"/>
    </row>
    <row r="107" spans="45:46" x14ac:dyDescent="0.2">
      <c r="AS107" s="73"/>
      <c r="AT107" s="73"/>
    </row>
    <row r="108" spans="45:46" x14ac:dyDescent="0.2">
      <c r="AS108" s="73"/>
      <c r="AT108" s="73"/>
    </row>
    <row r="109" spans="45:46" x14ac:dyDescent="0.2">
      <c r="AS109" s="73"/>
      <c r="AT109" s="73"/>
    </row>
    <row r="110" spans="45:46" x14ac:dyDescent="0.2">
      <c r="AS110" s="73"/>
      <c r="AT110" s="73"/>
    </row>
    <row r="111" spans="45:46" x14ac:dyDescent="0.2">
      <c r="AS111" s="73"/>
      <c r="AT111" s="73"/>
    </row>
    <row r="112" spans="45:46" x14ac:dyDescent="0.2">
      <c r="AS112" s="73"/>
      <c r="AT112" s="73"/>
    </row>
    <row r="113" spans="45:46" x14ac:dyDescent="0.2">
      <c r="AS113" s="73"/>
      <c r="AT113" s="73"/>
    </row>
    <row r="114" spans="45:46" x14ac:dyDescent="0.2">
      <c r="AT114" s="73"/>
    </row>
    <row r="115" spans="45:46" x14ac:dyDescent="0.2">
      <c r="AS115" s="73"/>
      <c r="AT115" s="73"/>
    </row>
    <row r="116" spans="45:46" x14ac:dyDescent="0.2">
      <c r="AS116" s="73"/>
      <c r="AT116" s="73"/>
    </row>
    <row r="117" spans="45:46" x14ac:dyDescent="0.2">
      <c r="AS117" s="73"/>
      <c r="AT117" s="73"/>
    </row>
    <row r="118" spans="45:46" x14ac:dyDescent="0.2">
      <c r="AS118" s="73"/>
      <c r="AT118" s="73"/>
    </row>
    <row r="119" spans="45:46" x14ac:dyDescent="0.2">
      <c r="AS119" s="73"/>
      <c r="AT119" s="73"/>
    </row>
    <row r="120" spans="45:46" x14ac:dyDescent="0.2">
      <c r="AS120" s="73"/>
      <c r="AT120" s="73"/>
    </row>
    <row r="121" spans="45:46" x14ac:dyDescent="0.2">
      <c r="AS121" s="73"/>
      <c r="AT121" s="73"/>
    </row>
    <row r="122" spans="45:46" x14ac:dyDescent="0.2">
      <c r="AS122" s="73"/>
      <c r="AT122" s="73"/>
    </row>
    <row r="123" spans="45:46" x14ac:dyDescent="0.2">
      <c r="AS123" s="73"/>
      <c r="AT123" s="73"/>
    </row>
    <row r="124" spans="45:46" x14ac:dyDescent="0.2">
      <c r="AS124" s="73"/>
      <c r="AT124" s="73"/>
    </row>
    <row r="125" spans="45:46" x14ac:dyDescent="0.2">
      <c r="AS125" s="73"/>
      <c r="AT125" s="73"/>
    </row>
    <row r="126" spans="45:46" x14ac:dyDescent="0.2">
      <c r="AS126" s="73"/>
      <c r="AT126" s="73"/>
    </row>
    <row r="127" spans="45:46" x14ac:dyDescent="0.2">
      <c r="AS127" s="73"/>
      <c r="AT127" s="73"/>
    </row>
    <row r="128" spans="45:46" x14ac:dyDescent="0.2">
      <c r="AS128" s="73"/>
      <c r="AT128" s="73"/>
    </row>
    <row r="129" spans="45:46" x14ac:dyDescent="0.2">
      <c r="AS129" s="73"/>
      <c r="AT129" s="73"/>
    </row>
    <row r="130" spans="45:46" x14ac:dyDescent="0.2">
      <c r="AS130" s="73"/>
      <c r="AT130" s="73"/>
    </row>
    <row r="131" spans="45:46" x14ac:dyDescent="0.2">
      <c r="AS131" s="73"/>
      <c r="AT131" s="73"/>
    </row>
    <row r="132" spans="45:46" x14ac:dyDescent="0.2">
      <c r="AS132" s="73"/>
      <c r="AT132" s="73"/>
    </row>
    <row r="133" spans="45:46" x14ac:dyDescent="0.2">
      <c r="AS133" s="73"/>
      <c r="AT133" s="73"/>
    </row>
    <row r="134" spans="45:46" x14ac:dyDescent="0.2">
      <c r="AS134" s="73"/>
      <c r="AT134" s="73"/>
    </row>
    <row r="135" spans="45:46" x14ac:dyDescent="0.2">
      <c r="AS135" s="73"/>
      <c r="AT135" s="73"/>
    </row>
    <row r="136" spans="45:46" x14ac:dyDescent="0.2">
      <c r="AS136" s="73"/>
      <c r="AT136" s="73"/>
    </row>
    <row r="137" spans="45:46" x14ac:dyDescent="0.2">
      <c r="AS137" s="73"/>
      <c r="AT137" s="73"/>
    </row>
    <row r="138" spans="45:46" x14ac:dyDescent="0.2">
      <c r="AS138" s="73"/>
      <c r="AT138" s="73"/>
    </row>
    <row r="139" spans="45:46" x14ac:dyDescent="0.2">
      <c r="AS139" s="73"/>
      <c r="AT139" s="73"/>
    </row>
    <row r="140" spans="45:46" x14ac:dyDescent="0.2">
      <c r="AS140" s="73"/>
      <c r="AT140" s="73"/>
    </row>
    <row r="141" spans="45:46" x14ac:dyDescent="0.2">
      <c r="AS141" s="73"/>
      <c r="AT141" s="73"/>
    </row>
    <row r="142" spans="45:46" x14ac:dyDescent="0.2">
      <c r="AS142" s="73"/>
      <c r="AT142" s="73"/>
    </row>
    <row r="143" spans="45:46" x14ac:dyDescent="0.2">
      <c r="AS143" s="73"/>
      <c r="AT143" s="73"/>
    </row>
    <row r="144" spans="45:46" x14ac:dyDescent="0.2">
      <c r="AS144" s="73"/>
      <c r="AT144" s="73"/>
    </row>
    <row r="145" spans="45:46" x14ac:dyDescent="0.2">
      <c r="AS145" s="73"/>
      <c r="AT145" s="73"/>
    </row>
    <row r="146" spans="45:46" x14ac:dyDescent="0.2">
      <c r="AS146" s="73"/>
      <c r="AT146" s="73"/>
    </row>
    <row r="147" spans="45:46" x14ac:dyDescent="0.2">
      <c r="AS147" s="73"/>
      <c r="AT147" s="73"/>
    </row>
    <row r="148" spans="45:46" x14ac:dyDescent="0.2">
      <c r="AS148" s="73"/>
      <c r="AT148" s="73"/>
    </row>
    <row r="149" spans="45:46" x14ac:dyDescent="0.2">
      <c r="AS149" s="73"/>
      <c r="AT149" s="73"/>
    </row>
    <row r="150" spans="45:46" x14ac:dyDescent="0.2">
      <c r="AS150" s="73"/>
      <c r="AT150" s="73"/>
    </row>
    <row r="151" spans="45:46" x14ac:dyDescent="0.2">
      <c r="AS151" s="73"/>
      <c r="AT151" s="73"/>
    </row>
    <row r="152" spans="45:46" x14ac:dyDescent="0.2">
      <c r="AS152" s="73"/>
      <c r="AT152" s="73"/>
    </row>
    <row r="153" spans="45:46" x14ac:dyDescent="0.2">
      <c r="AS153" s="73"/>
    </row>
  </sheetData>
  <sheetProtection algorithmName="SHA-512" hashValue="nVX0k26oduTuEnp9B7zK6da+KsJsvievfbhKy7s/cthSlh4uuoQ5qcqg9EMPqD5FC6mWwIzs3OiaHVxLidNUDg==" saltValue="Sqj93thVVbwPFfNZjCFcKw==" spinCount="100000" sheet="1" selectLockedCells="1"/>
  <mergeCells count="232">
    <mergeCell ref="O78:V78"/>
    <mergeCell ref="O79:V79"/>
    <mergeCell ref="AA76:AH76"/>
    <mergeCell ref="AA77:AH77"/>
    <mergeCell ref="AA78:AH78"/>
    <mergeCell ref="AA79:AH79"/>
    <mergeCell ref="D43:J43"/>
    <mergeCell ref="O52:V52"/>
    <mergeCell ref="O63:V63"/>
    <mergeCell ref="O62:V62"/>
    <mergeCell ref="AA71:AH71"/>
    <mergeCell ref="O69:V69"/>
    <mergeCell ref="O68:V68"/>
    <mergeCell ref="O66:V66"/>
    <mergeCell ref="D76:J76"/>
    <mergeCell ref="D77:J77"/>
    <mergeCell ref="O76:V76"/>
    <mergeCell ref="O77:V77"/>
    <mergeCell ref="D50:J50"/>
    <mergeCell ref="D56:J56"/>
    <mergeCell ref="D57:J57"/>
    <mergeCell ref="D59:J59"/>
    <mergeCell ref="D58:J58"/>
    <mergeCell ref="D62:J62"/>
    <mergeCell ref="AA56:AH56"/>
    <mergeCell ref="O60:V60"/>
    <mergeCell ref="O56:V56"/>
    <mergeCell ref="AA53:AH53"/>
    <mergeCell ref="O64:V64"/>
    <mergeCell ref="D63:J63"/>
    <mergeCell ref="O72:V72"/>
    <mergeCell ref="O58:V58"/>
    <mergeCell ref="O54:V54"/>
    <mergeCell ref="O55:V55"/>
    <mergeCell ref="O61:V61"/>
    <mergeCell ref="O57:V57"/>
    <mergeCell ref="AA69:AH69"/>
    <mergeCell ref="AA66:AH66"/>
    <mergeCell ref="AA68:AH68"/>
    <mergeCell ref="D67:J67"/>
    <mergeCell ref="D66:J66"/>
    <mergeCell ref="O65:V65"/>
    <mergeCell ref="D71:J71"/>
    <mergeCell ref="AA39:AH39"/>
    <mergeCell ref="AB30:AC30"/>
    <mergeCell ref="B29:E29"/>
    <mergeCell ref="H29:I29"/>
    <mergeCell ref="F29:G29"/>
    <mergeCell ref="V35:AA35"/>
    <mergeCell ref="H30:I30"/>
    <mergeCell ref="J30:O30"/>
    <mergeCell ref="B37:O37"/>
    <mergeCell ref="J29:O29"/>
    <mergeCell ref="P37:U37"/>
    <mergeCell ref="T29:U29"/>
    <mergeCell ref="P29:Q29"/>
    <mergeCell ref="J35:O35"/>
    <mergeCell ref="AA38:AH38"/>
    <mergeCell ref="R35:S35"/>
    <mergeCell ref="F30:G30"/>
    <mergeCell ref="R30:S30"/>
    <mergeCell ref="V29:AA29"/>
    <mergeCell ref="AD29:AE29"/>
    <mergeCell ref="AF29:AH29"/>
    <mergeCell ref="P35:Q35"/>
    <mergeCell ref="F35:G35"/>
    <mergeCell ref="T30:U30"/>
    <mergeCell ref="V30:AA30"/>
    <mergeCell ref="AF30:AH30"/>
    <mergeCell ref="AF34:AH34"/>
    <mergeCell ref="J28:O28"/>
    <mergeCell ref="AD28:AE28"/>
    <mergeCell ref="T35:U35"/>
    <mergeCell ref="AF35:AH35"/>
    <mergeCell ref="AD35:AE35"/>
    <mergeCell ref="AB35:AC35"/>
    <mergeCell ref="R29:S29"/>
    <mergeCell ref="AB29:AC29"/>
    <mergeCell ref="B33:AH33"/>
    <mergeCell ref="B30:E30"/>
    <mergeCell ref="P30:Q30"/>
    <mergeCell ref="AD30:AE30"/>
    <mergeCell ref="B32:AH32"/>
    <mergeCell ref="B31:AH31"/>
    <mergeCell ref="G24:J24"/>
    <mergeCell ref="R24:U24"/>
    <mergeCell ref="P28:Q28"/>
    <mergeCell ref="V28:AA28"/>
    <mergeCell ref="M24:O24"/>
    <mergeCell ref="M23:O23"/>
    <mergeCell ref="T28:U28"/>
    <mergeCell ref="R26:U26"/>
    <mergeCell ref="G23:J23"/>
    <mergeCell ref="B27:AH27"/>
    <mergeCell ref="H28:I28"/>
    <mergeCell ref="G25:J25"/>
    <mergeCell ref="P23:V23"/>
    <mergeCell ref="AA23:AH23"/>
    <mergeCell ref="AA24:AH24"/>
    <mergeCell ref="AA25:AH25"/>
    <mergeCell ref="B28:E28"/>
    <mergeCell ref="F28:G28"/>
    <mergeCell ref="G26:J26"/>
    <mergeCell ref="R28:S28"/>
    <mergeCell ref="AB28:AC28"/>
    <mergeCell ref="AF28:AH28"/>
    <mergeCell ref="AA26:AH26"/>
    <mergeCell ref="AA7:AH7"/>
    <mergeCell ref="B11:AH11"/>
    <mergeCell ref="AD15:AG15"/>
    <mergeCell ref="D13:F13"/>
    <mergeCell ref="AD13:AG13"/>
    <mergeCell ref="S15:U15"/>
    <mergeCell ref="A1:D1"/>
    <mergeCell ref="G10:M10"/>
    <mergeCell ref="P8:R8"/>
    <mergeCell ref="P7:R7"/>
    <mergeCell ref="G9:M9"/>
    <mergeCell ref="P1:AB1"/>
    <mergeCell ref="AC12:AH12"/>
    <mergeCell ref="G12:J12"/>
    <mergeCell ref="B12:F12"/>
    <mergeCell ref="AA5:AH5"/>
    <mergeCell ref="AC1:AD1"/>
    <mergeCell ref="AF1:AH1"/>
    <mergeCell ref="AA3:AH3"/>
    <mergeCell ref="T2:AH2"/>
    <mergeCell ref="AA4:AH4"/>
    <mergeCell ref="AA6:AH6"/>
    <mergeCell ref="P6:Q6"/>
    <mergeCell ref="AA8:AH8"/>
    <mergeCell ref="AA10:AH10"/>
    <mergeCell ref="O9:P9"/>
    <mergeCell ref="Q9:R9"/>
    <mergeCell ref="AA9:AH9"/>
    <mergeCell ref="G19:AH19"/>
    <mergeCell ref="R22:U22"/>
    <mergeCell ref="H13:J13"/>
    <mergeCell ref="AC16:AH16"/>
    <mergeCell ref="G20:AH20"/>
    <mergeCell ref="B21:AH21"/>
    <mergeCell ref="G17:AH17"/>
    <mergeCell ref="M13:R13"/>
    <mergeCell ref="V13:AC13"/>
    <mergeCell ref="S13:U13"/>
    <mergeCell ref="M14:R14"/>
    <mergeCell ref="V14:AC14"/>
    <mergeCell ref="S14:U14"/>
    <mergeCell ref="AD14:AG14"/>
    <mergeCell ref="G15:J15"/>
    <mergeCell ref="R16:U16"/>
    <mergeCell ref="G16:J16"/>
    <mergeCell ref="M15:R15"/>
    <mergeCell ref="V15:AC15"/>
    <mergeCell ref="G18:AH18"/>
    <mergeCell ref="O51:V51"/>
    <mergeCell ref="D75:J75"/>
    <mergeCell ref="O75:V75"/>
    <mergeCell ref="D74:J74"/>
    <mergeCell ref="O74:V74"/>
    <mergeCell ref="O71:V71"/>
    <mergeCell ref="O73:V73"/>
    <mergeCell ref="O67:V67"/>
    <mergeCell ref="O70:V70"/>
    <mergeCell ref="D70:J70"/>
    <mergeCell ref="D68:J68"/>
    <mergeCell ref="D69:J69"/>
    <mergeCell ref="D73:J73"/>
    <mergeCell ref="D72:J72"/>
    <mergeCell ref="O53:V53"/>
    <mergeCell ref="O48:V48"/>
    <mergeCell ref="D48:J48"/>
    <mergeCell ref="D78:J78"/>
    <mergeCell ref="D79:J79"/>
    <mergeCell ref="R25:U25"/>
    <mergeCell ref="M25:O25"/>
    <mergeCell ref="B35:E35"/>
    <mergeCell ref="H35:I35"/>
    <mergeCell ref="O38:V38"/>
    <mergeCell ref="V37:AH37"/>
    <mergeCell ref="AA75:AH75"/>
    <mergeCell ref="AA72:AH72"/>
    <mergeCell ref="AA73:AH73"/>
    <mergeCell ref="AA70:AH70"/>
    <mergeCell ref="AA74:AH74"/>
    <mergeCell ref="D52:J52"/>
    <mergeCell ref="D61:J61"/>
    <mergeCell ref="D54:J54"/>
    <mergeCell ref="D53:J53"/>
    <mergeCell ref="AA67:AH67"/>
    <mergeCell ref="D42:J42"/>
    <mergeCell ref="D47:J47"/>
    <mergeCell ref="D40:J40"/>
    <mergeCell ref="D46:J46"/>
    <mergeCell ref="AA47:AH47"/>
    <mergeCell ref="AA40:AH40"/>
    <mergeCell ref="O40:V40"/>
    <mergeCell ref="AA45:AH45"/>
    <mergeCell ref="AA43:AH44"/>
    <mergeCell ref="Y43:Y44"/>
    <mergeCell ref="D41:J41"/>
    <mergeCell ref="O41:V41"/>
    <mergeCell ref="O45:V45"/>
    <mergeCell ref="O46:V46"/>
    <mergeCell ref="D45:J45"/>
    <mergeCell ref="O42:V42"/>
    <mergeCell ref="O43:V43"/>
    <mergeCell ref="O44:V44"/>
    <mergeCell ref="B36:AH36"/>
    <mergeCell ref="D64:J64"/>
    <mergeCell ref="D65:J65"/>
    <mergeCell ref="AA41:AH41"/>
    <mergeCell ref="D38:J38"/>
    <mergeCell ref="D39:J39"/>
    <mergeCell ref="O59:V59"/>
    <mergeCell ref="AA57:AH57"/>
    <mergeCell ref="AA52:AH52"/>
    <mergeCell ref="AA50:AH50"/>
    <mergeCell ref="O49:V49"/>
    <mergeCell ref="AA42:AH42"/>
    <mergeCell ref="D44:J44"/>
    <mergeCell ref="D60:J60"/>
    <mergeCell ref="D55:J55"/>
    <mergeCell ref="O39:V39"/>
    <mergeCell ref="AA49:AH49"/>
    <mergeCell ref="AA46:AH46"/>
    <mergeCell ref="D51:J51"/>
    <mergeCell ref="D49:J49"/>
    <mergeCell ref="O50:V50"/>
    <mergeCell ref="AA51:AH51"/>
    <mergeCell ref="O47:V47"/>
    <mergeCell ref="AA48:AH48"/>
  </mergeCells>
  <phoneticPr fontId="0" type="noConversion"/>
  <conditionalFormatting sqref="B38:B41">
    <cfRule type="cellIs" dxfId="60" priority="157" stopIfTrue="1" operator="notEqual">
      <formula>""""""</formula>
    </cfRule>
  </conditionalFormatting>
  <conditionalFormatting sqref="B42:B44">
    <cfRule type="cellIs" dxfId="59" priority="171" stopIfTrue="1" operator="notEqual">
      <formula>""""""</formula>
    </cfRule>
    <cfRule type="expression" dxfId="58" priority="170" stopIfTrue="1">
      <formula>AND(BI37&gt;0,B42="")</formula>
    </cfRule>
  </conditionalFormatting>
  <conditionalFormatting sqref="B45:B63">
    <cfRule type="cellIs" dxfId="57" priority="58" stopIfTrue="1" operator="notEqual">
      <formula>""""""</formula>
    </cfRule>
  </conditionalFormatting>
  <conditionalFormatting sqref="B64">
    <cfRule type="expression" dxfId="56" priority="167" stopIfTrue="1">
      <formula>AND($B$64&lt;&gt;"")</formula>
    </cfRule>
  </conditionalFormatting>
  <conditionalFormatting sqref="B65">
    <cfRule type="expression" dxfId="55" priority="168" stopIfTrue="1">
      <formula>AND($B$65&lt;&gt;"")</formula>
    </cfRule>
  </conditionalFormatting>
  <conditionalFormatting sqref="B66">
    <cfRule type="expression" dxfId="54" priority="169" stopIfTrue="1">
      <formula>AND($B$66&lt;&gt;"")</formula>
    </cfRule>
  </conditionalFormatting>
  <conditionalFormatting sqref="B67:B79">
    <cfRule type="cellIs" dxfId="53" priority="79" stopIfTrue="1" operator="notEqual">
      <formula>""""""</formula>
    </cfRule>
  </conditionalFormatting>
  <conditionalFormatting sqref="B37:O37">
    <cfRule type="expression" dxfId="52" priority="198" stopIfTrue="1">
      <formula>AND($AK$80=0,$AI$30=1)</formula>
    </cfRule>
    <cfRule type="expression" dxfId="51" priority="197" stopIfTrue="1">
      <formula>J8="ja"</formula>
    </cfRule>
  </conditionalFormatting>
  <conditionalFormatting sqref="B32:AH32">
    <cfRule type="expression" dxfId="50" priority="154" stopIfTrue="1">
      <formula>$BD$80&lt;&gt;0</formula>
    </cfRule>
  </conditionalFormatting>
  <conditionalFormatting sqref="D49:D50">
    <cfRule type="expression" dxfId="49" priority="63">
      <formula>L49=1</formula>
    </cfRule>
  </conditionalFormatting>
  <conditionalFormatting sqref="D52">
    <cfRule type="expression" dxfId="48" priority="67">
      <formula>L52=1</formula>
    </cfRule>
  </conditionalFormatting>
  <conditionalFormatting sqref="D62:D65">
    <cfRule type="expression" dxfId="47" priority="87">
      <formula>L62=1</formula>
    </cfRule>
  </conditionalFormatting>
  <conditionalFormatting sqref="D68:D69">
    <cfRule type="expression" dxfId="46" priority="203">
      <formula>R68=1</formula>
    </cfRule>
  </conditionalFormatting>
  <conditionalFormatting sqref="D38:J42 D43 D45:J48">
    <cfRule type="expression" dxfId="45" priority="55">
      <formula>L38=1</formula>
    </cfRule>
  </conditionalFormatting>
  <conditionalFormatting sqref="D51:J51">
    <cfRule type="expression" dxfId="44" priority="64">
      <formula>L51=1</formula>
    </cfRule>
  </conditionalFormatting>
  <conditionalFormatting sqref="D53:J61">
    <cfRule type="expression" dxfId="43" priority="65">
      <formula>L53=1</formula>
    </cfRule>
  </conditionalFormatting>
  <conditionalFormatting sqref="D66:J67 D70">
    <cfRule type="expression" dxfId="42" priority="76">
      <formula>L66=1</formula>
    </cfRule>
  </conditionalFormatting>
  <conditionalFormatting sqref="G23">
    <cfRule type="expression" dxfId="41" priority="24" stopIfTrue="1">
      <formula>AND($L$23="SB",$S$13&lt;&gt;$S$15,$S$13&lt;&gt;"")</formula>
    </cfRule>
  </conditionalFormatting>
  <conditionalFormatting sqref="G15:J15">
    <cfRule type="cellIs" dxfId="40" priority="186" stopIfTrue="1" operator="equal">
      <formula>""</formula>
    </cfRule>
    <cfRule type="expression" dxfId="39" priority="185" stopIfTrue="1">
      <formula>OR(LEFT($G$15,1)&lt;&gt;$U$4,LEN($G$15)&gt;50)</formula>
    </cfRule>
    <cfRule type="expression" dxfId="38" priority="184" stopIfTrue="1">
      <formula>J8="ja"</formula>
    </cfRule>
  </conditionalFormatting>
  <conditionalFormatting sqref="G24:J24">
    <cfRule type="expression" dxfId="37" priority="192" stopIfTrue="1">
      <formula>OR(G24&lt;&gt;"",J8="ja")</formula>
    </cfRule>
    <cfRule type="cellIs" dxfId="36" priority="193" stopIfTrue="1" operator="equal">
      <formula>""</formula>
    </cfRule>
  </conditionalFormatting>
  <conditionalFormatting sqref="G25:J25">
    <cfRule type="expression" dxfId="35" priority="195" stopIfTrue="1">
      <formula>J8="ja"</formula>
    </cfRule>
    <cfRule type="expression" dxfId="34" priority="196" stopIfTrue="1">
      <formula>OR(IF($G$25&lt;&gt;"",AND(LEFT($G$25,1)&lt;&gt;$U$4)),AND(K25="",G25=""))</formula>
    </cfRule>
  </conditionalFormatting>
  <conditionalFormatting sqref="G17:AH17">
    <cfRule type="expression" dxfId="33" priority="2" stopIfTrue="1">
      <formula>AND(G17&lt;&gt;"",G18&lt;&gt;"")</formula>
    </cfRule>
    <cfRule type="expression" dxfId="32" priority="172" stopIfTrue="1">
      <formula>OR(AND(G17="",G15&lt;&gt;""),AND(G17&lt;&gt;AI17,AI17&lt;&gt;""))</formula>
    </cfRule>
    <cfRule type="expression" dxfId="31" priority="12" stopIfTrue="1">
      <formula>G18&lt;&gt;""</formula>
    </cfRule>
    <cfRule type="expression" dxfId="30" priority="173" stopIfTrue="1">
      <formula>LEN($G$17) &gt; 80</formula>
    </cfRule>
    <cfRule type="expression" dxfId="29" priority="174" stopIfTrue="1">
      <formula>LEN($G$17) &gt; 60</formula>
    </cfRule>
  </conditionalFormatting>
  <conditionalFormatting sqref="M38:M79">
    <cfRule type="cellIs" dxfId="28" priority="20" stopIfTrue="1" operator="notEqual">
      <formula>""""""</formula>
    </cfRule>
  </conditionalFormatting>
  <conditionalFormatting sqref="O76:V79">
    <cfRule type="expression" dxfId="27" priority="14">
      <formula>X76=1</formula>
    </cfRule>
  </conditionalFormatting>
  <conditionalFormatting sqref="P51">
    <cfRule type="expression" dxfId="26" priority="161" stopIfTrue="1">
      <formula>X51=1</formula>
    </cfRule>
  </conditionalFormatting>
  <conditionalFormatting sqref="P7:R7">
    <cfRule type="expression" dxfId="25" priority="156" stopIfTrue="1">
      <formula>AND(LOWER($P$4)="overige",$P$7="")</formula>
    </cfRule>
  </conditionalFormatting>
  <conditionalFormatting sqref="P38:V39 AA38:AH42 O38:O75 AA43 R51:V51 P69:V75">
    <cfRule type="expression" dxfId="24" priority="153" stopIfTrue="1">
      <formula>X38=1</formula>
    </cfRule>
  </conditionalFormatting>
  <conditionalFormatting sqref="R24:U24">
    <cfRule type="expression" dxfId="23" priority="175" stopIfTrue="1">
      <formula>AND(AI24=1,$R$24="")</formula>
    </cfRule>
  </conditionalFormatting>
  <conditionalFormatting sqref="R25:U25">
    <cfRule type="expression" dxfId="22" priority="164" stopIfTrue="1">
      <formula>R25&lt;&gt;""</formula>
    </cfRule>
    <cfRule type="expression" dxfId="21" priority="165" stopIfTrue="1">
      <formula>V25&lt;&gt;"(dg)"</formula>
    </cfRule>
  </conditionalFormatting>
  <conditionalFormatting sqref="S13:U13">
    <cfRule type="expression" dxfId="20" priority="178" stopIfTrue="1">
      <formula>OR(AND(OR($L$23="VP",$L$23="TP",$L$23="VB"),$S$13=""),AND($L$23="VP",$S$13=$S$15),$S$13&gt;$S$15)</formula>
    </cfRule>
  </conditionalFormatting>
  <conditionalFormatting sqref="S14:U14">
    <cfRule type="expression" dxfId="19" priority="46" stopIfTrue="1">
      <formula>OR(AND(OR($L$23="VP",$L$23="TP",$L$23="VB"),$S$13=""),AND($L$23="VP",$S$13=$S$15),$S$13&gt;$S$15,$S$14&gt;$S$15)</formula>
    </cfRule>
  </conditionalFormatting>
  <conditionalFormatting sqref="S15:U15">
    <cfRule type="expression" dxfId="18" priority="187" stopIfTrue="1">
      <formula>J8="ja"</formula>
    </cfRule>
    <cfRule type="cellIs" dxfId="17" priority="188" stopIfTrue="1" operator="equal">
      <formula>""</formula>
    </cfRule>
  </conditionalFormatting>
  <conditionalFormatting sqref="V37:AH37">
    <cfRule type="expression" dxfId="16" priority="199" stopIfTrue="1">
      <formula>J8="ja"</formula>
    </cfRule>
    <cfRule type="expression" dxfId="15" priority="200" stopIfTrue="1">
      <formula>AND($AK$80=0,$AI$30=1)</formula>
    </cfRule>
  </conditionalFormatting>
  <conditionalFormatting sqref="Y38:Y43">
    <cfRule type="cellIs" dxfId="14" priority="16" stopIfTrue="1" operator="notEqual">
      <formula>""""""</formula>
    </cfRule>
  </conditionalFormatting>
  <conditionalFormatting sqref="Y45:Y79">
    <cfRule type="cellIs" dxfId="13" priority="3" stopIfTrue="1" operator="notEqual">
      <formula>""""""</formula>
    </cfRule>
  </conditionalFormatting>
  <conditionalFormatting sqref="AA7">
    <cfRule type="expression" dxfId="12" priority="26" stopIfTrue="1">
      <formula>AND(OR(W24="T",Z24="T",Z25="T",Z26="T"),AA7="")</formula>
    </cfRule>
  </conditionalFormatting>
  <conditionalFormatting sqref="AA23:AG26">
    <cfRule type="expression" dxfId="11" priority="1">
      <formula>AA23&lt;&gt;""</formula>
    </cfRule>
  </conditionalFormatting>
  <conditionalFormatting sqref="AA3:AH3">
    <cfRule type="expression" dxfId="10" priority="182" stopIfTrue="1">
      <formula>AA4&lt;&gt;""</formula>
    </cfRule>
    <cfRule type="cellIs" dxfId="9" priority="183" stopIfTrue="1" operator="equal">
      <formula>""</formula>
    </cfRule>
    <cfRule type="expression" dxfId="8" priority="47" stopIfTrue="1">
      <formula>J8="ja"</formula>
    </cfRule>
  </conditionalFormatting>
  <conditionalFormatting sqref="AA5:AH5">
    <cfRule type="cellIs" dxfId="7" priority="49" stopIfTrue="1" operator="equal">
      <formula>""</formula>
    </cfRule>
    <cfRule type="expression" dxfId="6" priority="48" stopIfTrue="1">
      <formula>J8="ja"</formula>
    </cfRule>
  </conditionalFormatting>
  <conditionalFormatting sqref="AA7:AH7">
    <cfRule type="expression" dxfId="5" priority="25" stopIfTrue="1">
      <formula>J8="ja"</formula>
    </cfRule>
  </conditionalFormatting>
  <conditionalFormatting sqref="AA45:AH75">
    <cfRule type="expression" dxfId="4" priority="44" stopIfTrue="1">
      <formula>AJ45=1</formula>
    </cfRule>
  </conditionalFormatting>
  <conditionalFormatting sqref="AA76:AH79">
    <cfRule type="expression" dxfId="3" priority="13">
      <formula>AJ76=1</formula>
    </cfRule>
  </conditionalFormatting>
  <conditionalFormatting sqref="AD15">
    <cfRule type="cellIs" dxfId="2" priority="190" stopIfTrue="1" operator="equal">
      <formula>""</formula>
    </cfRule>
  </conditionalFormatting>
  <conditionalFormatting sqref="AD13:AG13">
    <cfRule type="expression" dxfId="1" priority="201" stopIfTrue="1">
      <formula>OR(AND($S$13&lt;&gt;"",$AD$13=""),AND($S$13=$S$15,$AD$13&gt;$AD$15),AND($S$13="",$S$15="",AND($L$23&lt;&gt;"SB",$L$23&lt;&gt;"MB")))</formula>
    </cfRule>
  </conditionalFormatting>
  <conditionalFormatting sqref="AD14:AG14">
    <cfRule type="expression" dxfId="0" priority="45" stopIfTrue="1">
      <formula>OR(AND($S$14&lt;&gt;"",$AD$14=""),AND($S$13=$S$14,$AD$13&gt;$AD$14),AND($S$13="",$S$14="",$S$15="",AND($L$23&lt;&gt;"SB",$L$23&lt;&gt;"MB")))</formula>
    </cfRule>
  </conditionalFormatting>
  <dataValidations count="15">
    <dataValidation type="list" allowBlank="1" showInputMessage="1" showErrorMessage="1" sqref="B38:B79 M38:M79 Y38:Y43 Y45:Y79" xr:uid="{00000000-0002-0000-0400-000000000000}">
      <formula1>aanvinken</formula1>
    </dataValidation>
    <dataValidation type="list" allowBlank="1" showInputMessage="1" showErrorMessage="1" sqref="G24" xr:uid="{00000000-0002-0000-0400-000001000000}">
      <formula1>Matrix</formula1>
    </dataValidation>
    <dataValidation type="list" allowBlank="1" showInputMessage="1" showErrorMessage="1" sqref="R24:U24" xr:uid="{00000000-0002-0000-0400-000002000000}">
      <formula1>"In het veld,Op het lab"</formula1>
    </dataValidation>
    <dataValidation type="list" allowBlank="1" showInputMessage="1" sqref="AA67:AH75" xr:uid="{00000000-0002-0000-0400-000003000000}">
      <formula1>TestList</formula1>
    </dataValidation>
    <dataValidation type="list" allowBlank="1" showInputMessage="1" showErrorMessage="1" sqref="B35:AH35" xr:uid="{00000000-0002-0000-0400-000004000000}">
      <formula1>Analysepakketten</formula1>
    </dataValidation>
    <dataValidation type="list" allowBlank="1" showInputMessage="1" showErrorMessage="1" sqref="R25:U25" xr:uid="{00000000-0002-0000-0400-000006000000}">
      <formula1>"1,2,3,4,5,6,7,8,9,10,11,12,13,14,15"</formula1>
    </dataValidation>
    <dataValidation type="list" allowBlank="1" showInputMessage="1" showErrorMessage="1" sqref="G25:J25" xr:uid="{00000000-0002-0000-0400-000008000000}">
      <formula1>IF(U4="w",dCd,IF(U4="l",dCl,IF(U4="a",dCa,IF(U4="y",dCy,IF(U4="s",dCs,IF(U4="z",dCz,IF(U4="o",dCo,Contractcode)))))))</formula1>
    </dataValidation>
    <dataValidation type="time" allowBlank="1" showInputMessage="1" showErrorMessage="1" sqref="AD13:AG14 AD15 AH15" xr:uid="{00000000-0002-0000-0400-00000A000000}">
      <formula1>0</formula1>
      <formula2>0.999305555555556</formula2>
    </dataValidation>
    <dataValidation type="date" allowBlank="1" showInputMessage="1" showErrorMessage="1" sqref="S13:U14 S15" xr:uid="{00000000-0002-0000-0400-00000B000000}">
      <formula1>39448</formula1>
      <formula2>50142</formula2>
    </dataValidation>
    <dataValidation type="list" allowBlank="1" showInputMessage="1" showErrorMessage="1" sqref="J8" xr:uid="{00000000-0002-0000-0400-00000D000000}">
      <formula1>"ja,nee"</formula1>
    </dataValidation>
    <dataValidation type="list" allowBlank="1" showInputMessage="1" showErrorMessage="1" sqref="AA3:AH3" xr:uid="{00000000-0002-0000-0400-00000E000000}">
      <formula1>Waterschappen</formula1>
    </dataValidation>
    <dataValidation sqref="AA5:AH5" xr:uid="{00000000-0002-0000-0400-00000F000000}"/>
    <dataValidation allowBlank="1" showInputMessage="1" sqref="AA55:AH66" xr:uid="{24E362D2-B95B-442F-9ABD-1768780F569E}"/>
    <dataValidation allowBlank="1" sqref="G15:J15" xr:uid="{00000000-0002-0000-0400-000010000000}"/>
    <dataValidation type="list" allowBlank="1" showInputMessage="1" showErrorMessage="1" sqref="AA76:AH79" xr:uid="{DC168A56-2FC1-4C46-ABD2-B7A6B5F4746F}">
      <formula1>TestList</formula1>
    </dataValidation>
  </dataValidations>
  <pageMargins left="0.11811023622047245" right="0.19685039370078741" top="0.39370078740157483" bottom="0.39370078740157483" header="0.37" footer="0.51181102362204722"/>
  <pageSetup paperSize="9" scale="66" orientation="portrait" r:id="rId1"/>
  <headerFooter alignWithMargins="0"/>
  <ignoredErrors>
    <ignoredError sqref="D13 H13" unlocked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C000000}">
          <x14:formula1>
            <xm:f>Domein!$AG$2:$AG$100</xm:f>
          </x14:formula1>
          <xm:sqref>B28:AH28</xm:sqref>
        </x14:dataValidation>
        <x14:dataValidation type="list" allowBlank="1" showInputMessage="1" showErrorMessage="1" xr:uid="{00000000-0002-0000-0400-000007000000}">
          <x14:formula1>
            <xm:f>Domein!$O$2:$O$7</xm:f>
          </x14:formula1>
          <xm:sqref>G23:J23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0BE29-1F65-4EFF-BBAD-471D8B7020CE}">
  <dimension ref="A1:S5"/>
  <sheetViews>
    <sheetView workbookViewId="0">
      <selection activeCell="K1" sqref="K1"/>
    </sheetView>
  </sheetViews>
  <sheetFormatPr defaultRowHeight="12.75" x14ac:dyDescent="0.2"/>
  <cols>
    <col min="1" max="1" width="10.7109375" style="40" customWidth="1"/>
    <col min="2" max="2" width="14.7109375" style="40" customWidth="1"/>
    <col min="3" max="3" width="25.140625" customWidth="1"/>
    <col min="4" max="7" width="12.85546875" customWidth="1"/>
    <col min="8" max="8" width="14.42578125" customWidth="1"/>
    <col min="9" max="9" width="12.42578125" customWidth="1"/>
    <col min="10" max="10" width="10" customWidth="1"/>
    <col min="11" max="12" width="16.140625" customWidth="1"/>
    <col min="13" max="13" width="9.28515625" customWidth="1"/>
    <col min="14" max="14" width="11.28515625" customWidth="1"/>
    <col min="15" max="16" width="15.140625" customWidth="1"/>
    <col min="17" max="17" width="15.28515625" customWidth="1"/>
    <col min="18" max="18" width="12.85546875" customWidth="1"/>
    <col min="19" max="19" width="22.140625" customWidth="1"/>
  </cols>
  <sheetData>
    <row r="1" spans="1:19" x14ac:dyDescent="0.2">
      <c r="A1" t="s">
        <v>378</v>
      </c>
      <c r="B1" s="55" t="s">
        <v>411</v>
      </c>
      <c r="C1" s="55" t="s">
        <v>412</v>
      </c>
      <c r="D1" s="55" t="s">
        <v>413</v>
      </c>
      <c r="E1" s="55" t="s">
        <v>435</v>
      </c>
      <c r="F1" s="55" t="s">
        <v>436</v>
      </c>
      <c r="G1" s="55" t="s">
        <v>414</v>
      </c>
      <c r="H1" s="55" t="s">
        <v>415</v>
      </c>
      <c r="I1" s="55" t="s">
        <v>416</v>
      </c>
      <c r="J1" s="55" t="s">
        <v>437</v>
      </c>
      <c r="K1" s="55" t="s">
        <v>448</v>
      </c>
      <c r="L1" t="s">
        <v>380</v>
      </c>
      <c r="M1" s="55" t="s">
        <v>417</v>
      </c>
      <c r="N1" s="55" t="s">
        <v>418</v>
      </c>
      <c r="O1" s="55" t="s">
        <v>419</v>
      </c>
      <c r="P1" s="55" t="s">
        <v>420</v>
      </c>
      <c r="Q1" s="55" t="s">
        <v>421</v>
      </c>
      <c r="R1" s="55" t="s">
        <v>352</v>
      </c>
      <c r="S1" t="s">
        <v>379</v>
      </c>
    </row>
    <row r="2" spans="1:19" x14ac:dyDescent="0.2">
      <c r="A2" s="112" t="str">
        <f>IF(ADHOC!AK11&lt;&gt;"",ADHOC!AK11,"")</f>
        <v>F</v>
      </c>
      <c r="B2" s="67" t="str">
        <f>IF(ADHOC!G15&lt;&gt;"",UPPER(ADHOC!G15),"")</f>
        <v/>
      </c>
      <c r="C2" s="67" t="str">
        <f>IF(ADHOC!AI17&lt;&gt;"",ADHOC!AI17,"")</f>
        <v/>
      </c>
      <c r="D2" s="113" t="str">
        <f>IF(ADHOC!AJ4&lt;&gt;"",ADHOC!AJ4,"")</f>
        <v/>
      </c>
      <c r="E2" s="68" t="str">
        <f>IF(ADHOC!S13&lt;&gt;"",IF(ADHOC!AD13&lt;&gt;"",ADHOC!AL36&amp;" "&amp;IF(LEN(HOUR(ADHOC!AD13)) = 1, "0" &amp; HOUR(ADHOC!AD13),HOUR(ADHOC!AD13))&amp;":"&amp; IF(LEN(MINUTE(ADHOC!AD13)) = 1, "0" &amp; MINUTE(ADHOC!AD13),MINUTE(ADHOC!AD13)),ADHOC!AL36),"")</f>
        <v/>
      </c>
      <c r="F2" s="68" t="str">
        <f>IF(ADHOC!S14&lt;&gt;"",IF(ADHOC!AD14&lt;&gt;"",ADHOC!AM36&amp;" "&amp;IF(LEN(HOUR(ADHOC!AD14)) = 1, "0" &amp; HOUR(ADHOC!AD14),HOUR(ADHOC!AD14))&amp;":"&amp; IF(LEN(MINUTE(ADHOC!AD14)) = 1, "0" &amp; MINUTE(ADHOC!AD14),MINUTE(ADHOC!AD14)),ADHOC!AM36),"")</f>
        <v/>
      </c>
      <c r="G2" s="68" t="str">
        <f>IF(ADHOC!S15&lt;&gt;"",IF(ADHOC!AD15&lt;&gt;"",ADHOC!AN36&amp;" "&amp;IF(LEN(HOUR(ADHOC!AD15)) = 1, "0" &amp; HOUR(ADHOC!AD15),HOUR(ADHOC!AD15))&amp;":"&amp; IF(LEN(MINUTE(ADHOC!AD15)) = 1, "0" &amp; MINUTE(ADHOC!AD15),MINUTE(ADHOC!AD15)),ADHOC!AN36),"")</f>
        <v/>
      </c>
      <c r="H2" s="67" t="str">
        <f>IF(ADHOC!L23&lt;&gt;"",UPPER(ADHOC!L23),"")</f>
        <v>SB</v>
      </c>
      <c r="I2" s="67" t="str">
        <f>IF(ADHOC!L24&lt;&gt;"",UPPER(ADHOC!L24),"")</f>
        <v/>
      </c>
      <c r="J2" s="67" t="str">
        <f>IF(ADHOC!K25&lt;&gt;"",IF(ADHOC!K25&lt;&gt;0,UPPER(ADHOC!K25),""),"")</f>
        <v/>
      </c>
      <c r="K2" s="70" t="str">
        <f>ADHOC!AP79</f>
        <v/>
      </c>
      <c r="L2" s="70" t="str">
        <f>IF(ADHOC!AP49="","",ADHOC!AP49)</f>
        <v/>
      </c>
      <c r="M2" s="67" t="str">
        <f>IF(ADHOC!W25&lt;&gt;"",ADHOC!W25,"")</f>
        <v/>
      </c>
      <c r="N2" s="112" t="str">
        <f>IF(ADHOC!AA5&lt;&gt;"",ADHOC!AA5,"")</f>
        <v/>
      </c>
      <c r="O2" s="112" t="str">
        <f>IF(ADHOC!D13&lt;&gt;"",TRUNC(ADHOC!D13,0),"")</f>
        <v/>
      </c>
      <c r="P2" s="112" t="str">
        <f>IF(ADHOC!H13&lt;&gt;"",TRUNC(ADHOC!H13,0),"")</f>
        <v/>
      </c>
      <c r="Q2" s="67" t="str">
        <f>IF(ADHOC!AA7&lt;&gt;"",LOWER(ADHOC!AA7),"")</f>
        <v/>
      </c>
      <c r="R2" s="67" t="str">
        <f>IF(ADHOC!G19&lt;&gt;"",ADHOC!G19,"")</f>
        <v/>
      </c>
      <c r="S2" s="67" t="str">
        <f>IF(ADHOC!W24&lt;&gt;"",ADHOC!W24,"")</f>
        <v/>
      </c>
    </row>
    <row r="4" spans="1:19" x14ac:dyDescent="0.2">
      <c r="Q4" s="55"/>
      <c r="R4" s="55"/>
      <c r="S4" s="55"/>
    </row>
    <row r="5" spans="1:19" x14ac:dyDescent="0.2">
      <c r="E5" s="55"/>
      <c r="F5" s="55"/>
      <c r="G5" s="55"/>
      <c r="I5" s="55"/>
      <c r="J5" s="55"/>
      <c r="K5" s="55"/>
      <c r="L5" s="55"/>
      <c r="M5" s="55"/>
      <c r="N5" s="55"/>
      <c r="O5" s="55"/>
      <c r="P5" s="55"/>
      <c r="Q5" s="55"/>
      <c r="R5" s="55"/>
      <c r="S5" s="55"/>
    </row>
  </sheetData>
  <sheetProtection algorithmName="SHA-512" hashValue="DaOXM5gES61n6jFw+2Ku5q1jYht7GRjlVnyVK3WlbCzNI/02rFr6g+LwLe2YQww0GZtCKsGnscdibdsR5HroUQ==" saltValue="WPPoBX9QtXDvBC2LaEv30w==" spinCount="100000" sheet="1" objects="1" scenarios="1" formatColumns="0"/>
  <printOptions headings="1" gridLines="1"/>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C286E4D3BB0649B0FF2DDDDCC19EDE" ma:contentTypeVersion="13" ma:contentTypeDescription="Een nieuw document maken." ma:contentTypeScope="" ma:versionID="da5c1c2d460e9bb783c6d3dbdaaae8a7">
  <xsd:schema xmlns:xsd="http://www.w3.org/2001/XMLSchema" xmlns:xs="http://www.w3.org/2001/XMLSchema" xmlns:p="http://schemas.microsoft.com/office/2006/metadata/properties" xmlns:ns2="6f6c946f-a285-4f7c-82a8-a8688a8125b8" xmlns:ns3="f06a9648-f25a-4b58-998f-558b8ae541c6" targetNamespace="http://schemas.microsoft.com/office/2006/metadata/properties" ma:root="true" ma:fieldsID="75a7e379db0bdcb456b180e65a649704" ns2:_="" ns3:_="">
    <xsd:import namespace="6f6c946f-a285-4f7c-82a8-a8688a8125b8"/>
    <xsd:import namespace="f06a9648-f25a-4b58-998f-558b8ae541c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6c946f-a285-4f7c-82a8-a8688a8125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423afcf1-7c2d-48db-8271-31e13db452c3"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6a9648-f25a-4b58-998f-558b8ae541c6"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f6c946f-a285-4f7c-82a8-a8688a8125b8">
      <Terms xmlns="http://schemas.microsoft.com/office/infopath/2007/PartnerControls"/>
    </lcf76f155ced4ddcb4097134ff3c332f>
    <SharedWithUsers xmlns="f06a9648-f25a-4b58-998f-558b8ae541c6">
      <UserInfo>
        <DisplayName>Ferdinand van Sloten</DisplayName>
        <AccountId>31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2A8E09-48DA-4023-964E-1634470237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6c946f-a285-4f7c-82a8-a8688a8125b8"/>
    <ds:schemaRef ds:uri="f06a9648-f25a-4b58-998f-558b8ae541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76D7A7-4224-4E44-93E6-DF8CD7C060C3}">
  <ds:schemaRefs>
    <ds:schemaRef ds:uri="6f6c946f-a285-4f7c-82a8-a8688a8125b8"/>
    <ds:schemaRef ds:uri="http://schemas.microsoft.com/office/2006/metadata/properties"/>
    <ds:schemaRef ds:uri="http://purl.org/dc/terms/"/>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infopath/2007/PartnerControls"/>
    <ds:schemaRef ds:uri="f06a9648-f25a-4b58-998f-558b8ae541c6"/>
    <ds:schemaRef ds:uri="http://purl.org/dc/dcmitype/"/>
  </ds:schemaRefs>
</ds:datastoreItem>
</file>

<file path=customXml/itemProps3.xml><?xml version="1.0" encoding="utf-8"?>
<ds:datastoreItem xmlns:ds="http://schemas.openxmlformats.org/officeDocument/2006/customXml" ds:itemID="{9C9CBD26-981A-46FF-9911-95BB23B5B2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38</vt:i4>
      </vt:variant>
    </vt:vector>
  </HeadingPairs>
  <TitlesOfParts>
    <vt:vector size="43" baseType="lpstr">
      <vt:lpstr>Wijzigingen</vt:lpstr>
      <vt:lpstr>Etiket</vt:lpstr>
      <vt:lpstr>Domein</vt:lpstr>
      <vt:lpstr>ADHOC</vt:lpstr>
      <vt:lpstr>LabwareLIMS</vt:lpstr>
      <vt:lpstr>aanvinken</vt:lpstr>
      <vt:lpstr>Afvalwater</vt:lpstr>
      <vt:lpstr>Analysepakketten</vt:lpstr>
      <vt:lpstr>Bemonsteringstype</vt:lpstr>
      <vt:lpstr>Contractcode</vt:lpstr>
      <vt:lpstr>dCa</vt:lpstr>
      <vt:lpstr>dCd</vt:lpstr>
      <vt:lpstr>dCl</vt:lpstr>
      <vt:lpstr>dCo</vt:lpstr>
      <vt:lpstr>dCs</vt:lpstr>
      <vt:lpstr>dCy</vt:lpstr>
      <vt:lpstr>dCz</vt:lpstr>
      <vt:lpstr>dFout</vt:lpstr>
      <vt:lpstr>Grondwater</vt:lpstr>
      <vt:lpstr>Matrix</vt:lpstr>
      <vt:lpstr>MatrixCategorie</vt:lpstr>
      <vt:lpstr>MatrixCode</vt:lpstr>
      <vt:lpstr>mpMeetpunt</vt:lpstr>
      <vt:lpstr>mpOmschrijving</vt:lpstr>
      <vt:lpstr>mpXCoor</vt:lpstr>
      <vt:lpstr>mpYCoor</vt:lpstr>
      <vt:lpstr>Onderzoeken</vt:lpstr>
      <vt:lpstr>Oppervlaktewater</vt:lpstr>
      <vt:lpstr>Overig</vt:lpstr>
      <vt:lpstr>ProjPrio</vt:lpstr>
      <vt:lpstr>Slib</vt:lpstr>
      <vt:lpstr>TestList</vt:lpstr>
      <vt:lpstr>VeldCode</vt:lpstr>
      <vt:lpstr>VeldEenheid</vt:lpstr>
      <vt:lpstr>Veldmeting</vt:lpstr>
      <vt:lpstr>Versie</vt:lpstr>
      <vt:lpstr>Waterbodem</vt:lpstr>
      <vt:lpstr>Waterschappen</vt:lpstr>
      <vt:lpstr>Waterschappen2</vt:lpstr>
      <vt:lpstr>WSCODE</vt:lpstr>
      <vt:lpstr>WSCODE2</vt:lpstr>
      <vt:lpstr>WSNummer</vt:lpstr>
      <vt:lpstr>Zuiveringswater</vt:lpstr>
    </vt:vector>
  </TitlesOfParts>
  <Manager/>
  <Company>Waterschap Groot Salland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tekst</dc:title>
  <dc:subject>tekst</dc:subject>
  <dc:creator>A. Smeenk</dc:creator>
  <cp:keywords/>
  <dc:description/>
  <cp:lastModifiedBy>Service account Labware</cp:lastModifiedBy>
  <cp:revision/>
  <cp:lastPrinted>2024-12-19T12:05:42Z</cp:lastPrinted>
  <dcterms:created xsi:type="dcterms:W3CDTF">2005-03-02T11:12:25Z</dcterms:created>
  <dcterms:modified xsi:type="dcterms:W3CDTF">2025-04-29T21:00:20Z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0x010100BEC286E4D3BB0649B0FF2DDDDCC19EDE</vt:lpwstr>
  </property>
  <property fmtid="{D5CDD505-2E9C-101B-9397-08002B2CF9AE}" pid="3" name="MediaServiceImageTags">
    <vt:lpwstr/>
  </property>
</Properties>
</file>